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<sst xmlns="http://schemas.openxmlformats.org/spreadsheetml/2006/main" count="19569" uniqueCount="3595">
  <si>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</si>
  <si>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</si>
  <si>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</si>
  <si>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</si>
  <si>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</si>
  <si>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</si>
  <si>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</si>
  <si>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</si>
  <si>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</si>
  <si>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</si>
  <si>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</si>
  <si>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</si>
  <si>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</si>
  <si>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</si>
  <si>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</si>
  <si>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</si>
  <si>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</si>
  <si>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</si>
  <si>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</si>
  <si>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</si>
  <si>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</si>
  <si>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</si>
  <si>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</si>
  <si>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</si>
  <si>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</si>
  <si>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</si>
  <si>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</si>
  <si>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</si>
  <si>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</si>
  <si>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</si>
  <si>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</si>
  <si>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</si>
  <si>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</si>
  <si>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</si>
  <si>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</si>
  <si>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</si>
  <si>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</si>
  <si>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</si>
  <si>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</si>
  <si>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</si>
  <si>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</si>
  <si>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</si>
  <si>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</si>
  <si>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</si>
  <si>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</si>
  <si>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</si>
  <si>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</si>
  <si>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</si>
  <si>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</si>
  <si>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</si>
  <si>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</si>
  <si>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</si>
  <si>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</si>
  <si>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</si>
  <si>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</si>
  <si>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</si>
  <si>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</si>
  <si>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</si>
  <si>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</si>
  <si>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</si>
  <si>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</si>
  <si>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</si>
  <si>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</si>
  <si>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</si>
  <si>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</si>
  <si>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</si>
  <si>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</si>
  <si>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</si>
  <si>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</si>
  <si>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</si>
  <si>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</si>
  <si>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</si>
  <si>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</si>
  <si>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</si>
  <si>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</si>
  <si>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</si>
  <si>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</si>
  <si>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</si>
  <si>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</si>
  <si>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</si>
  <si>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</si>
  <si>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</si>
  <si>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</si>
  <si>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</si>
  <si>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</si>
  <si>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</si>
  <si>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</si>
  <si>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</si>
  <si>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</si>
  <si>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</si>
  <si>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</si>
  <si>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</si>
  <si>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</si>
  <si>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</si>
  <si>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</si>
  <si>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</si>
  <si>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</si>
  <si>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</si>
  <si>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</si>
  <si>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</si>
  <si>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</si>
  <si>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</si>
  <si>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</si>
  <si>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</si>
  <si>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</si>
  <si>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</si>
  <si>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</si>
  <si>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</si>
  <si>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</si>
  <si>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</si>
  <si>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</si>
  <si>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</si>
  <si>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</si>
  <si>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</si>
  <si>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</si>
  <si>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</si>
  <si>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</si>
  <si>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</si>
  <si>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</si>
  <si>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</si>
  <si>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</si>
  <si>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</si>
  <si>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</si>
  <si>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</si>
  <si>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</si>
  <si>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</si>
  <si>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</si>
  <si>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</si>
  <si>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</si>
  <si>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</si>
  <si>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</si>
  <si>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</si>
  <si>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</si>
  <si>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</si>
  <si>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</si>
  <si>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</si>
  <si>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</si>
  <si>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</si>
  <si>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</si>
  <si>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</si>
  <si>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</si>
  <si>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</si>
  <si>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</si>
  <si>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</si>
  <si>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</si>
  <si>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</si>
  <si>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</si>
  <si>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</si>
  <si>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</si>
  <si>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</si>
  <si>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</si>
  <si>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</si>
  <si>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</si>
  <si>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</si>
  <si>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</si>
  <si>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</si>
  <si>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</si>
  <si>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</si>
  <si>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</si>
  <si>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</si>
  <si>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</si>
  <si>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</si>
  <si>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</si>
  <si>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</si>
  <si>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</si>
  <si>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</si>
  <si>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</si>
  <si>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</si>
  <si>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</si>
  <si>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</si>
  <si>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</si>
  <si>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</si>
  <si>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</si>
  <si>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</si>
  <si>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</si>
  <si>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</si>
  <si>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</si>
  <si>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</si>
  <si>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</si>
  <si>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</si>
  <si>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</si>
  <si>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</si>
  <si>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</si>
  <si>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</si>
  <si>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</si>
  <si>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</si>
  <si>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</si>
  <si>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</si>
  <si>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</si>
  <si>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</si>
  <si>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</si>
  <si>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</si>
  <si>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</si>
  <si>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</si>
  <si>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</si>
  <si>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</si>
  <si>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</si>
  <si>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</si>
  <si>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</si>
  <si>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</si>
  <si>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</si>
  <si>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</si>
  <si>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</si>
  <si>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</si>
  <si>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</si>
  <si>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</si>
  <si>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</si>
  <si>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</si>
  <si>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</si>
  <si>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</si>
  <si>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</si>
  <si>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</si>
  <si>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fettkeven</t>
  </si>
  <si>
    <t>11thoffebruary</t>
  </si>
  <si>
    <t>wildlingtravels</t>
  </si>
  <si>
    <t>travelsuncorked</t>
  </si>
  <si>
    <t>loganbinggeli</t>
  </si>
  <si>
    <t>lethumanismring</t>
  </si>
  <si>
    <t>bear8photo</t>
  </si>
  <si>
    <t>samstravblog</t>
  </si>
  <si>
    <t>alexjivani</t>
  </si>
  <si>
    <t>tarma_designs</t>
  </si>
  <si>
    <t>sedonaquail</t>
  </si>
  <si>
    <t>eamcintire</t>
  </si>
  <si>
    <t>sedonasunflower</t>
  </si>
  <si>
    <t>gcseca</t>
  </si>
  <si>
    <t>yourpremierteam</t>
  </si>
  <si>
    <t>yourcausesorg</t>
  </si>
  <si>
    <t>drjeffreyp</t>
  </si>
  <si>
    <t>jeffreynyc</t>
  </si>
  <si>
    <t>rebecca17005954</t>
  </si>
  <si>
    <t>clevelandchick</t>
  </si>
  <si>
    <t>korsyoung</t>
  </si>
  <si>
    <t>eatpraycoffee</t>
  </si>
  <si>
    <t>kaitlynrosemore</t>
  </si>
  <si>
    <t>azgandtcoops</t>
  </si>
  <si>
    <t>denimo9</t>
  </si>
  <si>
    <t>glennnelson357</t>
  </si>
  <si>
    <t>joe_vernier</t>
  </si>
  <si>
    <t>staskosgirl</t>
  </si>
  <si>
    <t>tajody</t>
  </si>
  <si>
    <t>spiritcoachtalk</t>
  </si>
  <si>
    <t>sedonadotbiz</t>
  </si>
  <si>
    <t>earthwindstonew</t>
  </si>
  <si>
    <t>dsoltesz</t>
  </si>
  <si>
    <t>harleybird2004</t>
  </si>
  <si>
    <t>golsoncharles</t>
  </si>
  <si>
    <t>llcoola60</t>
  </si>
  <si>
    <t>myvirtualvaca</t>
  </si>
  <si>
    <t>perciva97445687</t>
  </si>
  <si>
    <t>goldfinches12</t>
  </si>
  <si>
    <t>tomfulop</t>
  </si>
  <si>
    <t>kaka_meyer</t>
  </si>
  <si>
    <t>ar6skhfncpy6uoj</t>
  </si>
  <si>
    <t>rik_ace</t>
  </si>
  <si>
    <t>jansylor</t>
  </si>
  <si>
    <t>countrylarry</t>
  </si>
  <si>
    <t>waynepollard13</t>
  </si>
  <si>
    <t>henckelmh</t>
  </si>
  <si>
    <t>pearldolphin</t>
  </si>
  <si>
    <t>oakcreekgrill</t>
  </si>
  <si>
    <t>tangledfood</t>
  </si>
  <si>
    <t>smtownplussize</t>
  </si>
  <si>
    <t>roamingtimes</t>
  </si>
  <si>
    <t>enchantmentaz</t>
  </si>
  <si>
    <t>realzenjen</t>
  </si>
  <si>
    <t>loveart</t>
  </si>
  <si>
    <t>stormhour</t>
  </si>
  <si>
    <t>earthandclouds</t>
  </si>
  <si>
    <t>auyumihoshi</t>
  </si>
  <si>
    <t>buddywriterdude</t>
  </si>
  <si>
    <t>palmsprgscards</t>
  </si>
  <si>
    <t>charlesrhusted</t>
  </si>
  <si>
    <t>pursuingx</t>
  </si>
  <si>
    <t>hikingshack</t>
  </si>
  <si>
    <t>robdiaz503</t>
  </si>
  <si>
    <t>myrockmixtapes</t>
  </si>
  <si>
    <t>k_sneids</t>
  </si>
  <si>
    <t>azwonders</t>
  </si>
  <si>
    <t>jessica1pacheco</t>
  </si>
  <si>
    <t>askchefdennis</t>
  </si>
  <si>
    <t>folkingasholes</t>
  </si>
  <si>
    <t>bigdoftn</t>
  </si>
  <si>
    <t>courtneyknorris</t>
  </si>
  <si>
    <t>cubfansince76</t>
  </si>
  <si>
    <t>nitenurse2</t>
  </si>
  <si>
    <t>govpdfs</t>
  </si>
  <si>
    <t>gryphons_bane</t>
  </si>
  <si>
    <t>coconinonf</t>
  </si>
  <si>
    <t>sedonafd</t>
  </si>
  <si>
    <t>kazmnews</t>
  </si>
  <si>
    <t>gtfoaz</t>
  </si>
  <si>
    <t>see_happiness</t>
  </si>
  <si>
    <t>theq1029</t>
  </si>
  <si>
    <t>nuttynuske1</t>
  </si>
  <si>
    <t>arabella_hotel</t>
  </si>
  <si>
    <t>natasha90950333</t>
  </si>
  <si>
    <t>granbalsandworl</t>
  </si>
  <si>
    <t>_sedonaaz</t>
  </si>
  <si>
    <t>fredwilliams</t>
  </si>
  <si>
    <t>ytravelblog</t>
  </si>
  <si>
    <t>vividlyminded</t>
  </si>
  <si>
    <t>apexwolves</t>
  </si>
  <si>
    <t>marcmcgaugh1975</t>
  </si>
  <si>
    <t>spankisauraus</t>
  </si>
  <si>
    <t>brenesmarlen</t>
  </si>
  <si>
    <t>adventurepromag</t>
  </si>
  <si>
    <t>mmmckerch</t>
  </si>
  <si>
    <t>irondogodin</t>
  </si>
  <si>
    <t>hfarquahr</t>
  </si>
  <si>
    <t>ghtj40s</t>
  </si>
  <si>
    <t>supergstrom</t>
  </si>
  <si>
    <t>ilovesedonavr</t>
  </si>
  <si>
    <t>bookdirect</t>
  </si>
  <si>
    <t>eileenmarie819</t>
  </si>
  <si>
    <t>jhartman1422</t>
  </si>
  <si>
    <t>theanchoredblog</t>
  </si>
  <si>
    <t>innofsedona</t>
  </si>
  <si>
    <t>ronfeir</t>
  </si>
  <si>
    <t>desertartistry</t>
  </si>
  <si>
    <t>adambanton</t>
  </si>
  <si>
    <t>sedonaaz</t>
  </si>
  <si>
    <t>arizonatourism</t>
  </si>
  <si>
    <t>bluerosepat</t>
  </si>
  <si>
    <t>unplannedcookin</t>
  </si>
  <si>
    <t>orchardsinn</t>
  </si>
  <si>
    <t>sedonachamber</t>
  </si>
  <si>
    <t>dailyblender</t>
  </si>
  <si>
    <t>travelbugsworld</t>
  </si>
  <si>
    <t>hhlifestyletrav</t>
  </si>
  <si>
    <t>juleshalvy</t>
  </si>
  <si>
    <t>touringtastebud</t>
  </si>
  <si>
    <t>madhattersnyc</t>
  </si>
  <si>
    <t>mattsroadtrip</t>
  </si>
  <si>
    <t>monstervoyage</t>
  </si>
  <si>
    <t>roadtripc</t>
  </si>
  <si>
    <t>lasposadas</t>
  </si>
  <si>
    <t>sedonafilmfest</t>
  </si>
  <si>
    <t>khsbicycles</t>
  </si>
  <si>
    <t>aclu</t>
  </si>
  <si>
    <t>elitedaily</t>
  </si>
  <si>
    <t>archdigest</t>
  </si>
  <si>
    <t>lc3media</t>
  </si>
  <si>
    <t>dalailama</t>
  </si>
  <si>
    <t>impactinvestus</t>
  </si>
  <si>
    <t>secftweets</t>
  </si>
  <si>
    <t>zsrfoundation</t>
  </si>
  <si>
    <t>artistresidency</t>
  </si>
  <si>
    <t>lisadahlstudio</t>
  </si>
  <si>
    <t>sedonaartscentr</t>
  </si>
  <si>
    <t>papomanleyenda</t>
  </si>
  <si>
    <t>ashevillefm</t>
  </si>
  <si>
    <t>ashevillechefs</t>
  </si>
  <si>
    <t>djerassiprogram</t>
  </si>
  <si>
    <t>southwestair</t>
  </si>
  <si>
    <t>msnlifestyle</t>
  </si>
  <si>
    <t>sedonatv</t>
  </si>
  <si>
    <t>tessence01</t>
  </si>
  <si>
    <t>dallasnews</t>
  </si>
  <si>
    <t>kacie_mc</t>
  </si>
  <si>
    <t>southernersays</t>
  </si>
  <si>
    <t>suziday123</t>
  </si>
  <si>
    <t>cloudappsoc</t>
  </si>
  <si>
    <t>arizonadot</t>
  </si>
  <si>
    <t>shanghaisweetie</t>
  </si>
  <si>
    <t>petersweden7</t>
  </si>
  <si>
    <t>amctheatres</t>
  </si>
  <si>
    <t>dwanimation</t>
  </si>
  <si>
    <t>en</t>
  </si>
  <si>
    <t>readersdigest</t>
  </si>
  <si>
    <t>ebay</t>
  </si>
  <si>
    <t>cityofsedonaaz</t>
  </si>
  <si>
    <t>supnatadv</t>
  </si>
  <si>
    <t>charliebonnet3</t>
  </si>
  <si>
    <t>connorjet</t>
  </si>
  <si>
    <t>britandco</t>
  </si>
  <si>
    <t>charl</t>
  </si>
  <si>
    <t>grandcanyonnps</t>
  </si>
  <si>
    <t>kazmradio</t>
  </si>
  <si>
    <t>coconinosheriff</t>
  </si>
  <si>
    <t>sedonanews</t>
  </si>
  <si>
    <t>bonfire0613</t>
  </si>
  <si>
    <t>thattommyhall</t>
  </si>
  <si>
    <t>visitflagstaff</t>
  </si>
  <si>
    <t>natgeo</t>
  </si>
  <si>
    <t>azrogernaylor</t>
  </si>
  <si>
    <t>pinkjeeptours</t>
  </si>
  <si>
    <t>hm</t>
  </si>
  <si>
    <t>Mentions</t>
  </si>
  <si>
    <t>Replies to</t>
  </si>
  <si>
    <t>RT @MyVirtualVaca: @RoadtripC @monstervoyage @MattsRoadTrip @MadHattersNYC @TouringTastebud @JulesHalvy @HHLifestyleTrav @TravelBugsWorld @…</t>
  </si>
  <si>
    <t>RT @SedonaAZ: Get info on 9 easy hikes when you purchase our '9 Easy Hikes in Sedona' book for $8. Did we mention that all the proceeds areâ€¦</t>
  </si>
  <si>
    <t>RT @Arabella_Hotel: Happy #WorldWildlifeDay! When you're out on the trails in #Sedona, keep an eye out for local #wildlife like red tail ha…</t>
  </si>
  <si>
    <t>_xD83C__xDFA5__xD83C__xDF7F_ More @SedonaFilmFest today! But first, coffee and some morning reflection at @lasposadas. ☕️ 
#travelsuncorked #coffee #sedona #film #films #sedonaaz #sedonafilmfestival2019 #reflection #coffeeholic #coffeetime #coffeelover #follow https://t.co/tN2FV8VykM</t>
  </si>
  <si>
    <t>_xD83C__xDF1E_ Good morning beautiful. Stay grounded. 
#travelsuncorked #sedona #sedonaaz #redrocks #az #arizona #visitsedona #bluesky #nature #naturephotography #naturephoto #natureporn #outdoors… https://t.co/v06enT1CEA</t>
  </si>
  <si>
    <t>@SedonaAZ MTB #khsbicycles @KHSbicycles https://t.co/Sga4uv1zl6</t>
  </si>
  <si>
    <t>#AZ cop who tasered Handcuffed man
had illegally Demanded ID from him, though he was only
a Passenger.
The whole stop was a  #Fishing-Expedition
This is why we have @ACLU
https://t.co/jNIjlwTK9u …
 #Tucson
#Scottsdale #SedonaAZ #SedonaArizona
#SurpriseAZ #SurpriseArizona #ASU</t>
  </si>
  <si>
    <t>Devil’s Bridge
Sedona, AZ
Prints: https://t.co/Q8zZDL70Sw
#sedona #sedonaaz #southwest #southwestdecor #redrocks #sedonalandscapes #devilsbridge #sedonadecor #sedonametalprints #visitsedona #sedonadevilsbridge #sedonaart #arizonadecor #visitarizona https://t.co/ar09dOC2Qm</t>
  </si>
  <si>
    <t>#Sedona #Arizona, is one of the most exquisite places in the southwest. Views are amazing. https://t.co/tSxSkUw542 Read more about our visit on my travel blog post. #sedonaescape #visitarizona #redrockcountry #cntraveler #sedonaaz #arizonahiking #exploreaz #redrocks #sedona https://t.co/5yxIPE7Dqk</t>
  </si>
  <si>
    <t>#Sedona #Arizona, is one of the most exquisite places in the southwest. Views are amazing. https://t.co/KUrh5Sdioz Read more about our visit on my travel blog post. #sedonaescape #visitarizona #redrockcountry #cntraveler #sedonaaz #arizonahiking #exploreaz #redrocks #sedona https://t.co/Fc5cn4QfiK</t>
  </si>
  <si>
    <t>@SedonaAZ @EliteDaily Yes on all 5 however 6 months to 8 months a year.Sedona to hot In summer Lake Tahoe to cold in winter.</t>
  </si>
  <si>
    <t>Our Content Specialist made a trip to #SedonaAZ last week and brought some of her favorite #TarmaDesigns along for the adventure! _xD83C__xDF35_
.
#TarmaTravels #LoveTheActiveLife https://t.co/HfSFkQ2H1u</t>
  </si>
  <si>
    <t>RT @SedonaAZ: Get info on 9 easy hikes when you purchase our '9 Easy Hikes in Sedona' book for $8. Did we mention that all the proceeds are…</t>
  </si>
  <si>
    <t>RT @SedonaAZ: Get off the beaten path and explore hidden gems: 
https://t.co/HRA2NBZ2zE https://t.co/2sxL8chVct</t>
  </si>
  <si>
    <t>@ArchDigest chose @SedonaAZ as the "Prettiest Town" in AZ. Have you visited there recently? https://t.co/l7jdDAUoo0</t>
  </si>
  <si>
    <t>Elevate Your View in This Beautiful Single Level Home in #IndianCliffs!
355 Indian Cliffs Rd, #SedonaAZ - $650,000 #realestate 
https://t.co/RKgaE0iZZX https://t.co/nmantRhbQ7</t>
  </si>
  <si>
    <t>@DjerassiProgram @AshevilleChefs  @AshevilleFM  @papomanleyenda @SedonaAZ @SedonaArtsCentr #InaguralArtistResidencyFellow @lisadahlstudio l#CreativityCommunionFood @artistresidency @ZSRFoundation @secftweets @ImpactInvestUS #BobAllenFamilyFoundationVP @CALICOKateLC3 @DalaiLama @lc3media</t>
  </si>
  <si>
    <t>#JeffreyGoesWest Now bound for Phoenix on @SouthwestAir and then driving to @SedonaAZ #Sedona https://t.co/Bd3XIYRlgn https://t.co/ElpeOduqTp</t>
  </si>
  <si>
    <t>#JeffreyGoesWest Now bound for Phoenix on @SouthwestAir and then driving to @SedonaAZ #Sedona https://t.co/4ACydseVjN https://t.co/a6wK4Y9ZJA</t>
  </si>
  <si>
    <t>RT @SedonaAZ: Sedona is on @MSNLifestyle list of 51 AMAZINGLY BEAUTIFUL destinations!! https://t.co/Jxru8MirJ8 https://t.co/a7iQkXxFBr</t>
  </si>
  <si>
    <t>I will be enjoying the sun and no snow tomorrow in Sedona! https://t.co/3A0yAdOE1r</t>
  </si>
  <si>
    <t>Warm goat cheese with #jelly
Good appetizer. 
Grapes in Jerome near @SedonaAZ</t>
  </si>
  <si>
    <t>@Tessence01 Just take a drive to Sedona @ILoveSedonaVR @SedonaAZ @SedonaTV</t>
  </si>
  <si>
    <t>Just a girl, the dirt, and the sun! ☀️_xD83C__xDF35_
.
.
.
_xD83D__xDE0E_
#Adventures #Confidence #NewPlaces #BeYourBestYou #BossLady #BeautyBoss #AvonRep #LivingItUp #SedonaAz #Arizona #Fabulous #Outdoors #Hiking… https://t.co/nLodp9mCXN</t>
  </si>
  <si>
    <t>_xD83D__xDC9B_...take me back...._xD83D__xDC9B_
.
.
.
.
#SedonaAz #TooColdHere #RhodasTakeArizona #MissingSunshine #WarmWeather #Vacation #BlueSkies @ Sedona, Arizona https://t.co/POIXJT3cyb</t>
  </si>
  <si>
    <t>@ArchDigest chose @SedonaAZ as the "Prettiest Town" in AZ. Have you visited there recently? https://t.co/gkIyZD8Vae https://t.co/Vk2RMK45Kq</t>
  </si>
  <si>
    <t>RT @ILoveSedonaVR: First Class Charter Tours offers private and small group tours led by expert guides that are incredibly knowledgeable ab…</t>
  </si>
  <si>
    <t>@SedonaAZ @dallasnews Mescal Mountain is a beautiful ride that I immensely miss.</t>
  </si>
  <si>
    <t>@ArizonaTourism @SedonaAZ @kacie_mc Omg it was the best trip ever! My kids loved it so much! https://t.co/wsaMAaAiWV</t>
  </si>
  <si>
    <t>@ArizonaTourism @SedonaAZ @kacie_mc Can’t DM you _xD83E__xDD37_‍♀️</t>
  </si>
  <si>
    <t>@bluerosepat @SedonaAZ Yes!</t>
  </si>
  <si>
    <t>#SedonaVortex #travel #Arizona #SedonaAZ #vortexenergy #vortexes #tourism #Sedona #BellRock #CathedralRock
#traveltips
https://t.co/uYTKwdU7DX https://t.co/0HUcrT5QlX</t>
  </si>
  <si>
    <t>#SedonaVortex #travel #Arizona #SedonaAZ #vortexenergy #vortexes #tourism #Sedona #BellRock #CathedralRock
#traveltips https://t.co/4g90rW3Jsv</t>
  </si>
  <si>
    <t>Take a moment to connect to the healing power &amp;amp; presence of the #HealingEnergy coming from this Sedona #Vortex.
Drink it in &amp;amp; let it fill you with grace for your day with this guided #meditation: https://t.co/2SKVLucbMn
#GuidedMeditation #SpiritCoach #Mindfulness #SedonaAZ https://t.co/Orl5k2sW2n</t>
  </si>
  <si>
    <t>St. Patrick's Parade https://t.co/TM5AENdbOX</t>
  </si>
  <si>
    <t>Got up on the roof today. Things are looking good from up here. #sedona #sedonaarizona #sedonaaz @ Sedona, Arizona https://t.co/gBSvONsPGX</t>
  </si>
  <si>
    <t>Got up on the roof today. Things are looking good from up here. #sedona #sedonaarizona #sedonaaz https://t.co/ffWKy5IN4k https://t.co/3fHNg33uQW</t>
  </si>
  <si>
    <t>RT @EarthWindStonew: Got up on the roof today. Things are looking good from up here. #sedona #sedonaarizona #sedonaaz https://t.co/ffWKy5IN…</t>
  </si>
  <si>
    <t>RT @AdamBanton: @SedonaAZ  was the place to be over the weekend.  _xD83D__xDCF7_-dirty https://t.co/g0V7N6zQdC</t>
  </si>
  <si>
    <t>RT @ILoveSedonaVR: The Seven Sacred Pools were naturally carved out of ocher colored sandstone and fed by a seasonal stream. 
#SevenSacredP…</t>
  </si>
  <si>
    <t>@RoadtripC @monstervoyage @MattsRoadTrip @MadHattersNYC @TouringTastebud @JulesHalvy @HHLifestyleTrav @TravelBugsWorld @suziday123 @SouthernerSays Oh!! I love panoramics! I took one while we were on our #PinkJeepTour in #SedonaAZ. It was a cloudy day but the red rocks were still beautiful! #travel #photography https://t.co/zR38NgAYog</t>
  </si>
  <si>
    <t>Flashback to spectacular Sedona, Arizona. With these views, you won’t want to leave (at least I didn’t!) Taken from the Airport Mesa Vortex, you can see for miles! #SedonaAZ #familytravel… https://t.co/RdainFVfyW</t>
  </si>
  <si>
    <t>RT @LoveArt: When you walk outside and just want to call it home. @CloudAppSoc @EarthandClouds @StormHour @SedonaAZ @ArizonaTourism #lovear…</t>
  </si>
  <si>
    <t>@ArizonaDOT, @SedonaAZ, Oak Creek flow at Cave Springs Campground. Barely making it under bridge. https://t.co/tJtxHVBByl</t>
  </si>
  <si>
    <t>@PeterSweden7 @ShanghaiSweetie #SedonaAZ</t>
  </si>
  <si>
    <t>@AMCTheatres Having a great time in @SedonaAZ https://t.co/V22XqzfrMf</t>
  </si>
  <si>
    <t>@DWAnimation Having a great time in @SedonaAZ https://t.co/3vqWnyTpH0</t>
  </si>
  <si>
    <t>@DWAnimation @SedonaAZ Made it to Jerome before dark.... https://t.co/p2zhv5ZeXj</t>
  </si>
  <si>
    <t>@DWAnimation @SedonaAZ At the Audrey Mine: "Don't look down." https://t.co/mfGhcZno14</t>
  </si>
  <si>
    <t>Just a bit of heaven on earth...⠀
•⠀
•⠀
•⠀
#beertime #microbeer #letsdrinkabeer #beer  #beerlovers #haveabeer… https://t.co/2YRptLbAHg</t>
  </si>
  <si>
    <t>Scenic views and tasty food—what more could you ask for? Here's why @SedonaAZ should be on your travel list: https://t.co/4zBKAbsDE2 #SedonaEscape https://t.co/ykI62mLKFw</t>
  </si>
  <si>
    <t>Wondering what @SedonaAZ has to offer?  Here's why this scenic destination stole my heart: https://t.co/r784y9TBS3 #SedonaEscape https://t.co/BdR5RGOcer</t>
  </si>
  <si>
    <t>RT @tangledfood: Scenic views and tasty food—what more could you ask for? Here's why @SedonaAZ should be on your travel list: https://t.co/…</t>
  </si>
  <si>
    <t>RT @tangledfood: Wondering what @SedonaAZ has to offer?  Here's why this scenic destination stole my heart: https://t.co/r784y9TBS3 #Sedona…</t>
  </si>
  <si>
    <t>RT @SedonaAZ: Where You Should Go on Spring Break, According to Your Zodiac Sign via @readersdigest | https://t.co/r5ooiOZ2nw featuring @En…</t>
  </si>
  <si>
    <t>When you walk outside and just want to call it home. @CloudAppSoc @EarthandClouds @StormHour @SedonaAZ @ArizonaTourism #loveart https://t.co/AuQQUGWWIU</t>
  </si>
  <si>
    <t>@courtneyknorris @SedonaAZ Yeah, Sedona is special place.</t>
  </si>
  <si>
    <t>#SedonaAZ  "The #SugarLoafLodge" #Postcard  #Arizona * FREE US SHIPPING  https://t.co/jMKFAUpBzq via @eBay</t>
  </si>
  <si>
    <t>Great addition to the weekend at the @CityofSedonaAZ St. Patrick’s Day Parade - Fun for the entire community… https://t.co/NTEXisYYmM</t>
  </si>
  <si>
    <t>Join us in #Sedona for a 2-day #SpringEquinox Celebration By rejoicing on this day, we will harmonize with the global resonance and together, activate the matrix for #5D ASCENSION!
_xD83C__xDFAB__xD83C__xDF9F__xD83C__xDFAB_  https://t.co/E7vjH2qTg8 
Get 10% OFF with ☀️CODE: PursuingX10 
@SupNatAdv #SedonaAZ https://t.co/8rjW1e1fd7</t>
  </si>
  <si>
    <t>Join us in #Sedona for a 2-day #SpringEquinox Celebration By rejoicing on this day, we will harmonize with the global resonance and together, activate the matrix for #5D ASCENSION!
_xD83C__xDFAB__xD83C__xDF9F__xD83C__xDFAB_  https://t.co/E7vjH2qTg8 
Get 10% OFF with ☀️CODE: PursuingX10 
@SupNatAdv #SedonaAZ https://t.co/sdLsM3KDhZ</t>
  </si>
  <si>
    <t>RT @SedonaAZ: Plan your #Sedona summer escape and make sure to visit Slide Rock State Park! https://t.co/tZn35evVBU https://t.co/Ot78D6djmF</t>
  </si>
  <si>
    <t>@bigdoftn @GrandCanyonNPS @SedonaAZ @CharlieBonnet3 @FolkinGasholes Niceeee! Enjoy your trip! Thanks for sharing your photo_xD83E__xDD18__xD83E__xDD18_</t>
  </si>
  <si>
    <t>@SedonaAZ @connorjet</t>
  </si>
  <si>
    <t>RT @SedonaAZ: Start your newlywed life in one of these dream spots. https://t.co/o2hV7xWpHo via @BritandCo
HINT: #4 sure is romantic!! http…</t>
  </si>
  <si>
    <t>#AZAwesome https://t.co/uAXjWdbHja</t>
  </si>
  <si>
    <t>RT @bigdoftn: @MyRockMixtapes Thank you - making memories as we speak visiting @GrandCanyonNPS and @SedonaAZ this week! Representing @Charl…</t>
  </si>
  <si>
    <t>@MyRockMixtapes Thank you - making memories as we speak visiting @GrandCanyonNPS and @SedonaAZ this week! Represent… https://t.co/ihOyY9pFKC</t>
  </si>
  <si>
    <t>@cubfansince76 @SedonaAZ You know it https://t.co/2j1RF1hExa</t>
  </si>
  <si>
    <t>@courtneyknorris @SedonaAZ Did you find and energy vortexes? https://t.co/xjKXzOt7jr</t>
  </si>
  <si>
    <t>RT @courtneyknorris: @cubfansince76 @SedonaAZ You know it https://t.co/2j1RF1hExa</t>
  </si>
  <si>
    <t>@courtneyknorris @SedonaAZ It’s a beautiful spot, we went there a lot when I lived in Phoenix...enjoy sunset watching the red rock show with a cocktail. https://t.co/dv82ZbUuRk</t>
  </si>
  <si>
    <t>#SundayFunday @SedonaAZ https://t.co/vFCQtF5rRK</t>
  </si>
  <si>
    <t>Sedona in Motion 90 percent design mailer and flier https://t.co/029noCvk7U https://t.co/2i1uZJSh3r</t>
  </si>
  <si>
    <t>independent accountant's report https://t.co/029noCvk7U https://t.co/CUVKTXX1Ib</t>
  </si>
  <si>
    <t>Ranger Station Park Master Plan https://t.co/029noCvk7U https://t.co/KG8r1A9Pzu</t>
  </si>
  <si>
    <t>#RoadClosures The Red Rock Ranger District (greater @SedonaAZ) has closed some roads for the safety of visitors and preservation of resources. 
For specific questions call the RRRD visitors' center at 928.203.2900 @sedonanews @CoconinoSheriff @SedonaFD @TheQ1029 @KAZMRadio https://t.co/JZoaR7fBPs</t>
  </si>
  <si>
    <t>The City of Sedona will assist residents with tree branch removal from last month's snow storm.
CLICK BELOW FOR MORE INFO.........
https://t.co/hBUvpxTw52</t>
  </si>
  <si>
    <t>See you tomorrow at the parade! 10:30 a.m. on Jordan Road, with an Open House at the Uptown fire station (Forest Road) afterwards until 2pm.
https://t.co/wvBYlUeOYt https://t.co/wvBYlUeOYt</t>
  </si>
  <si>
    <t>RT @CoconinoNF: #RoadClosures The Red Rock Ranger District (greater @SedonaAZ) has closed some roads for the safety of visitors and preserv…</t>
  </si>
  <si>
    <t>Cloudy and muddy at our boondocking spot today.  Dogs are going a bit stir crazy.  To@itriw we should have better weather and we get back to exploring! 
#rvlife #rvlifestyle #boondocking  #sedonaaz #Arizona #sedonaweather https://t.co/vyXxznvtKi</t>
  </si>
  <si>
    <t>@SedonaAZ what's your recommendation for best hiking guidebook? also--is robbers roost easy to find?</t>
  </si>
  <si>
    <t>Happy #WorldWildlifeDay! When you're out on the trails in #Sedona, keep an eye out for local #wildlife like red tail hawks, ravens, rabbits, lizards, and coyotes. #SedonaAZ #SedonaArizona #redrocks #nature #adventure #hiking https://t.co/8NImxIegzZ https://t.co/t0kkuJ7QLc</t>
  </si>
  <si>
    <t>Discover spectacular views of Sedona's red rock landscape from the Airport Mesa Overlook, an easy hike to an energy vortex - it's amazing at sunset. #SedonaAZ #Arizona #redrocks #hiking #vortex #adventure [LINK TO VORTEXES BLOG POST] https://t.co/NyeV5ryWih</t>
  </si>
  <si>
    <t>Breathe deep and find your balance at the Sedona Yoga Festival, March 14-17.  #ArabellaHotelSedona is a relaxing re… https://t.co/0PexL1g2Zp</t>
  </si>
  <si>
    <t>Feel comfortable in our beautiful accessible guestrooms, conveniently located on the ground floor with a hallway en… https://t.co/HnLdPWlg7a</t>
  </si>
  <si>
    <t>RT @ILoveSedonaVR: Soldier Pass Trail is a 4 mile heavily trafficked out and back trail located near Sedona, that features a river and is r…</t>
  </si>
  <si>
    <t>Little #خواهر @SedonaAZ @Bonfire0613</t>
  </si>
  <si>
    <t>Sedona AZ Fri Mar 1st PM Forecast: TONIGHT Mostly Cloudy Lo 41 SATURDAY Chance Of T-Storm Hi 52</t>
  </si>
  <si>
    <t>Sedona AZ Tue Mar 5th AM Forecast: TODAY Partly Cloudy Hi 65 TONIGHT Chance Of Showers Lo 46</t>
  </si>
  <si>
    <t>Sedona AZ Sun Mar 10th AM Forecast: TODAY Partly Cloudy Hi 55 TONIGHT Rain/Snow Showers Lo 37</t>
  </si>
  <si>
    <t>Sedona AZ Wed Mar 13th AM Forecast: TODAY Rain/Snow Showers Hi 42 TONIGHT Mostly Clear Lo 24</t>
  </si>
  <si>
    <t>@thattommyhall Reminds me of @SedonaAZ</t>
  </si>
  <si>
    <t>Sedona is well know for its Vortexes. New on the blog are 5 of the best Sedona Vortex sites and hiking trails to ex… https://t.co/jkVKOBAwOb</t>
  </si>
  <si>
    <t>Sedona is well know for its Vortexes. New on the blog are 5 of the best Sedona Vortex sites and hiking trails to experience this center of energy: https://t.co/HNPdXSDk9n #Sedona #vortex #healing #meditation #Arizona @SedonaAZ #energy #traveltips #spirituality #spiritual https://t.co/qrhCg0V11o</t>
  </si>
  <si>
    <t>On this list for this summer RT @SedonaAZ: This All-natural Red Rock Waterslide Is Cooler Than Anything at a Theme Park | Slide Rock State Park https://t.co/SO7HUSwRfz</t>
  </si>
  <si>
    <t>We are just 11 days away from https://t.co/oUKGIQUgaM Many events close to sold out. If in town come over! Learn about our cherished Apex Predator. @SedonaAZ @sedonanews @ArizonaTourism @NatGeo @CityofSedonaAZ @SedonaChamber @VisitFlagstaff https://t.co/x51idnl4lM</t>
  </si>
  <si>
    <t>@ApexWolves @SedonaAZ @sedonanews @ArizonaTourism @NatGeo @CityofSedonaAZ @SedonaChamber @VisitFlagstaff Wish I could be there.</t>
  </si>
  <si>
    <t>RT @ApexWolves: We are just 11 days away from https://t.co/oUKGIQUgaM Many events close to sold out. If in town come over! Learn about our…</t>
  </si>
  <si>
    <t>From the #mountains to the #desert, Telluride and Sedona are the prefect #adventure destinations for when the weath… https://t.co/vhLjsfjRPb</t>
  </si>
  <si>
    <t>Good morning @SedonaAZ https://t.co/JuX1QNxN94</t>
  </si>
  <si>
    <t>RT @SedonaAZ: Hitting the trails in #Sedona, a land that embodies the West by @dallasnews https://t.co/sMiHSKJVoy https://t.co/q6ahxo9H3o</t>
  </si>
  <si>
    <t>RT @bluerosepat: @SedonaAZ Sedona is one of my favorite places on Earth. https://t.co/WZxYigUV4X</t>
  </si>
  <si>
    <t>RT @SedonaAZ: Red Rocks and Vortexes: Visiting Sedona via @dailyblender  https://t.co/eVCGnHGcvl https://t.co/qkTaPRnz5g</t>
  </si>
  <si>
    <t>I have to thank Sedona for yesterday’s long run @SedonaAZ @ILoveSedonaVR #running #marathontraining #trailrunning one of my favourite places to run! https://t.co/wGt2ucZIn8</t>
  </si>
  <si>
    <t>@SupergStrom @SedonaAZ Whooo! Keep working hard! ❤️_xD83E__xDD18__xD83C__xDFFC_</t>
  </si>
  <si>
    <t>The Seven Sacred Pools were naturally carved out of ocher colored sandstone and fed by a seasonal stream. 
#SevenSacredPools #SedonaHiking #ILovesedona #sedona #beautiful #nature #SedonaAz
https://t.co/p0YccxRKCF https://t.co/MtjkAAdbco</t>
  </si>
  <si>
    <t>The Chimney Rock Upper Loop trail is actually a 2 mile loop around Chimney Rock, which is also known as 'Three Fingers'.
_xD83D__xDCF8_Photo Creds - @cowboy_the_cowdog
#SedonaAz #ChimneyRock #HikeSedona #Sedona #SedonaPrime #ArizonaGram #AZ #ILoveSedona
https://t.co/p0YccxRKCF https://t.co/DMNquD69s9</t>
  </si>
  <si>
    <t>https://t.co/Hs4R58loM6
Sedona Dream Estate is being completely renovated to be a true dream! This property will be professionally decorated for a true sense of Sedona, while being surrounded by Red Rock views!
#bookdirect #sedonaaz #sedona #ilovesedona #luxlife https://t.co/uEs1ECHKtk</t>
  </si>
  <si>
    <t>First Class Charter Tours offers private and small group tours led by expert guides that are incredibly knowledgeable about Sedona-Verde Valley, the Grand Canyon and areas around Northern Arizona.
#TouringSedona #AntelopeCanyon #CharterTours #ILoveSedona #SedonaAZ #ExploreAZ https://t.co/uqydZzBvZt</t>
  </si>
  <si>
    <t>The Sedona Mago Retreat Center is located in pristine land in Sedona, an area long known for natural healing and sp… https://t.co/KqXb7Yho7g</t>
  </si>
  <si>
    <t>Soldier Pass Trail is a 4 mile heavily trafficked out and back trail located near Sedona, that features a river and… https://t.co/ZJOLVlsI8R</t>
  </si>
  <si>
    <t>https://t.co/jAonOAQFvi
This comfortably tucked away home is the quintessential getaway for adventurers, explorers, relaxation seekers and families alike.
_xD83D__xDC68_‍_xD83D__xDC69_‍_xD83D__xDC67_‍_xD83D__xDC66_Sleeps 7
_xD83D__xDECF_3 Bed
_xD83D__xDEC1_2 Bath
#BookDirect #SedonaAz #Sedona #VacationRental #Relax #ShopLocal #ExploreArizona #ILoveSedona https://t.co/xkGlnW8Zin</t>
  </si>
  <si>
    <t>RT @ILoveSedonaVR: https://t.co/ASGquODGIT
This comfortably tucked away home is the quintessential getaway for adve… https://t.co/IyB8xuePDj</t>
  </si>
  <si>
    <t>Don't miss this rare opportunity in #sevencanyonsgolfclub #sedonarealestate #sedonarealestate #sedonahomesales… https://t.co/sgvENZv9IE</t>
  </si>
  <si>
    <t>@theanchoredblog @SedonaAZ New Mexico by far over Az - Albuquerque to Santa Fe to high road to Taos. Top cuisine, a… https://t.co/JeaUEjw2Zh</t>
  </si>
  <si>
    <t>@jhartman1422 @SedonaAZ Looks amazing! I havent made it to NM but the Albuquerque Balloon festival is on my list _xD83C__xDF88_</t>
  </si>
  <si>
    <t>RT @SedonaAZ: Sedona is nature’s masterpiece; learn more about the vibrant art scene: https://t.co/asPdLrLpnH https://t.co/67s4ri1fj0</t>
  </si>
  <si>
    <t>RT @SedonaAZ: Let the stars light your way | https://t.co/Lwlmueyk1t | Image by Nate Liles https://t.co/88ovL4qWMu</t>
  </si>
  <si>
    <t>@AZRogerNaylor @SedonaAZ Gorgeous pictures. I love Sedona and travel there as much as possible. It is a great place for photography.</t>
  </si>
  <si>
    <t>@SedonaAZ  was the place to be over the weekend.  _xD83D__xDCF7_-dirty https://t.co/g0V7N6zQdC</t>
  </si>
  <si>
    <t>The 5 Best Places To Live In The U.S. If You Love The Outdoors &amp;amp; Want A Change BY @EliteDaily: https://t.co/4TFTHCFHCF https://t.co/MbcogScJjf</t>
  </si>
  <si>
    <t>Sedona is on @MSNLifestyle list of 51 AMAZINGLY BEAUTIFUL destinations!! https://t.co/Jxru8MirJ8 https://t.co/a7iQkXxFBr</t>
  </si>
  <si>
    <t>@kacie_mc In our humble opinion, a trip to Arizona makes for a sound investment of a refund. DM us and we’ll send you an Arizona tote to get you in the traveling spirit. #AZSunToShare https://t.co/WlLL5G1Y1E</t>
  </si>
  <si>
    <t>RT @ArizonaTourism: @kacie_mc In our humble opinion, a trip to Arizona makes for a sound investment of a refund. DM us and we’ll send you a…</t>
  </si>
  <si>
    <t>@SedonaAZ Sedona is one of my favorite places on Earth. https://t.co/WZxYigUV4X</t>
  </si>
  <si>
    <t>Looking for the perfect outdoor playground for your family? Check out this quick read by @UnplannedCookin | https://t.co/eEKVeUOsLv featuring @pinkjeeptours https://t.co/RrtgpfvnVN</t>
  </si>
  <si>
    <t>RT @SedonaAZ: Looking for the perfect outdoor playground for your family? Check out this quick read by @UnplannedCookin | https://t.co/eEKV…</t>
  </si>
  <si>
    <t>Hitting the trails in #Sedona, a land that embodies the West by @dallasnews https://t.co/sMiHSKJVoy https://t.co/q6ahxo9H3o</t>
  </si>
  <si>
    <t>@SedonaAZ Calling all Cancers—and any other Zodiac sign, at that—for an enchanting springtime getaway. Thank you for sharing this feature.</t>
  </si>
  <si>
    <t>Where You Should Go on Spring Break, According to Your Zodiac Sign via @readersdigest | https://t.co/r5ooiOZ2nw featuring @EnchantmentAZ https://t.co/uYFsdvWuVC</t>
  </si>
  <si>
    <t>Start your newlywed life in one of these dream spots. https://t.co/o2hV7xWpHo via @BritandCo
HINT: #4 sure is romantic!! https://t.co/snHm4ka63R</t>
  </si>
  <si>
    <t>Let's Stay In
PC @danaleecalabrese https://t.co/Db7ow3qqVo</t>
  </si>
  <si>
    <t>RT @orchardsinn: Let's Stay In
PC @danaleecalabrese https://t.co/Db7ow3qqVo</t>
  </si>
  <si>
    <t>We are thrilled to announce that six bike repair stations will be installed throughout Sedona by the end of spring! Share and learn more at https://t.co/kBH1b7ZNNs https://t.co/lQEuQSUcOQ</t>
  </si>
  <si>
    <t>We launched #StrawFreeSedona, a campaign that encourages local businesses and patrons to cease use of single-use plastic straws. If straws are requested, the 35 restaurant participants will give a paper straw instead. One small step in the right direction. https://t.co/aOUsRwLYJv https://t.co/cZPHuzlcfM</t>
  </si>
  <si>
    <t>RT @SedonaChamber: We are thrilled to announce that six bike repair stations will be installed throughout Sedona by the end of spring! Shar…</t>
  </si>
  <si>
    <t>RT @SedonaChamber: We launched #StrawFreeSedona, a campaign that encourages local businesses and patrons to cease use of single-use plastic…</t>
  </si>
  <si>
    <t>Rainbows in every direction! Surprisingly great meals at a regional airport! On @DailyBlender today, it's all red rocks and the energy vortexes of @SedonaAZ. #travel #arizona
https://t.co/KRZZbH1flr https://t.co/a5W30hodxR</t>
  </si>
  <si>
    <t>Red Rocks and Vortexes: Visiting Sedona via @dailyblender  https://t.co/eVCGnHGcvl https://t.co/qkTaPRnz5g</t>
  </si>
  <si>
    <t>Hello @hm! Your clothes sure look amazing with our red rock backdrop! Perfect pairing...#HMStudio #SS19… https://t.co/uHVd94heOg</t>
  </si>
  <si>
    <t>Get info on 9 easy hikes when you purchase our '9 Easy Hikes in Sedona' book for $8. Did we mention that all the pr… https://t.co/cO1esDazc4</t>
  </si>
  <si>
    <t>Let the stars light your way | https://t.co/Lwlmueyk1t | Image by Nate Liles https://t.co/88ovL4qWMu</t>
  </si>
  <si>
    <t>Get off the beaten path and explore hidden gems: 
https://t.co/HRA2NBZ2zE https://t.co/2sxL8chVct</t>
  </si>
  <si>
    <t>Sedona has some sunshine to share! Who wants some?? #AZSuntoShare https://t.co/pG3E5BiZNS</t>
  </si>
  <si>
    <t>Plan your #Sedona summer escape and make sure to visit Slide Rock State Park! https://t.co/tZn35evVBU https://t.co/Ot78D6djmF</t>
  </si>
  <si>
    <t>This All-natural Red Rock Waterslide Is Cooler Than Anything at a Theme Park | Slide Rock State Park https://t.co/V9uVrOp722</t>
  </si>
  <si>
    <t>Spring loaded: two destinations perfect for life after winter https://t.co/gMXwwWA5x4 https://t.co/aoj46i4ful</t>
  </si>
  <si>
    <t>Sedona is nature’s masterpiece; learn more about the vibrant art scene: https://t.co/asPdLrLpnH https://t.co/67s4ri1fj0</t>
  </si>
  <si>
    <t>#Sedona is featured on "12 of the Best MTB Destinations to Visit in 2019"
https://t.co/v5bicxH7MI https://t.co/Rnsc1bZtGs</t>
  </si>
  <si>
    <t>Meet the World’s Most Badass Hotel Owners featuring Sedona's own Sugarloaf Lodge! https://t.co/JW1e50Ucb4 https://t.co/B5nDLXIo9r</t>
  </si>
  <si>
    <t>https://www.instagram.com/p/BujegDXnUlN/?utm_source=ig_twitter_share&amp;igshid=iw7v4v2hkrgq</t>
  </si>
  <si>
    <t>https://www.youtube.com/watch?v=Icf55nJxBQU</t>
  </si>
  <si>
    <t>https://www.etsy.com/listing/495206854</t>
  </si>
  <si>
    <t>http://ourtravelingblog.com/?p=6437</t>
  </si>
  <si>
    <t>https://wp.me/p6b5TA-1FP</t>
  </si>
  <si>
    <t>http://www.SedonaSecret7.com</t>
  </si>
  <si>
    <t>https://www.architecturaldigest.com/gallery/prettiest-town-every-us-state</t>
  </si>
  <si>
    <t>https://www.ilovesedonarealestate.com/property/355-indian-cliffs-rd-sedona-arizona-519009</t>
  </si>
  <si>
    <t>https://instagram.com/p/BurXhbmAO28/</t>
  </si>
  <si>
    <t>https://www.msn.com/en-us/travel/news/our-list-of-the-worlds-most-beautiful-places-will-surprise-you/ss-BBU7zva#image=25</t>
  </si>
  <si>
    <t>https://twitter.com/SedonaAZ/status/1103365291487092736</t>
  </si>
  <si>
    <t>https://www.instagram.com/p/BunHiuYH5uf/?utm_source=ig_twitter_share&amp;igshid=rvo8ium9g89q</t>
  </si>
  <si>
    <t>https://www.instagram.com/p/BusaT6Gnwqn/?utm_source=ig_twitter_share&amp;igshid=5okg3t5v9yky</t>
  </si>
  <si>
    <t>http://www.jodystravel.com/the-mystical-sedona-vortex/</t>
  </si>
  <si>
    <t>https://lnkd.in/gWE59Yw</t>
  </si>
  <si>
    <t>https://www.youtube.com/watch?v=VHAZDe9EizE&amp;feature=youtu.be</t>
  </si>
  <si>
    <t>http://www.sedonaaz.gov/Home/Components/Calendar/Event/7740/359</t>
  </si>
  <si>
    <t>https://www.instagram.com/p/Buj3jQZA38w/?utm_source=ig_twitter_share&amp;igshid=d9h342eo05o6</t>
  </si>
  <si>
    <t>https://www.instagram.com/p/Buj3jQZA38w/</t>
  </si>
  <si>
    <t>https://www.instagram.com/p/Buxc5qYlEuy/?utm_source=ig_twitter_share&amp;igshid=7lf781njbx9l</t>
  </si>
  <si>
    <t>https://twitter.com/i/web/status/1104569509057384450</t>
  </si>
  <si>
    <t>https://www.tangledupinfood.com/why-sedona-stole-my-heart?platform=hootsuite</t>
  </si>
  <si>
    <t>https://www.rd.com/advice/travel/spring-break-zodiac-sign/</t>
  </si>
  <si>
    <t>https://rover.ebay.com/rover/1/711-127632-2357-0/16?itm=233151806926&amp;user_name=palmspringscards&amp;spid=2047675&amp;mpre=https%3A%2F%2Fwww.ebay.com%2Fitm%2FSedona-AZ-The-Sugar-Loaf-Lodge-Postcard-Arizona-FREE-US-SHIPPING-%2F233151806926&amp;swd=3&amp;mplxParams=user_name%2Citm%2Cswd%2Cmpre%2C&amp;sojTags=du%3Dmpre%2Citm%3Ditm%2Cuser_name%3Duser_name%2Csuri%3Dsuri%2Cspid%3Dspid%2Cswd%3Dswd%2C</t>
  </si>
  <si>
    <t>https://twitter.com/i/web/status/1104975111528964103</t>
  </si>
  <si>
    <t>https://scispi.tv/product/spring-equinox-2019/</t>
  </si>
  <si>
    <t>https://www.viamagazine.com/destinations/best-state-parks-west</t>
  </si>
  <si>
    <t>https://www.brit.co/romantic-honeymoon-destinations-in-the-usa/</t>
  </si>
  <si>
    <t>https://twitter.com/sedonaaz/status/1105179855363104768</t>
  </si>
  <si>
    <t>https://twitter.com/i/web/status/1105147286235996163</t>
  </si>
  <si>
    <t>http://sedonaaz.gov http://www.sedonaaz.gov/home/showdocument?id=36782</t>
  </si>
  <si>
    <t>http://sedonaaz.gov http://www.sedonaaz.gov/home/showdocument?id=36532</t>
  </si>
  <si>
    <t>http://sedonaaz.gov http://www.sedonaaz.gov/home/showdocument?id=36654</t>
  </si>
  <si>
    <t>http://www.sedonaaz.gov/Home/Components/News/News/4763/473</t>
  </si>
  <si>
    <t>http://www.sedonaaz.gov/Home/Components/Calendar/Event/7740/359 http://www.sedonaaz.gov/Home/Components/Calendar/Event/7740/359</t>
  </si>
  <si>
    <t>http://www.redrockcountry.org/nature.html</t>
  </si>
  <si>
    <t>https://twitter.com/i/web/status/1105245773434929153</t>
  </si>
  <si>
    <t>https://twitter.com/i/web/status/1105642889802072065</t>
  </si>
  <si>
    <t>https://twitter.com/i/web/status/1105843115892473857</t>
  </si>
  <si>
    <t>https://www.ytravelblog.com/sedona-vortex-sites/</t>
  </si>
  <si>
    <t>https://www.pinterest.com/pin/445574956881037692/</t>
  </si>
  <si>
    <t>http://www.sedonawolfweek.org</t>
  </si>
  <si>
    <t>https://twitter.com/i/web/status/1106200994587774976</t>
  </si>
  <si>
    <t>https://www.dallasnews.com/life/travel/2019/02/26/hitting-trails-sedona-land-embodies-west</t>
  </si>
  <si>
    <t>https://dailyblender.com/2019/03/red-rocks-and-vortexes-visiting-sedona/</t>
  </si>
  <si>
    <t>https://sedona.org/</t>
  </si>
  <si>
    <t>https://sedona.org/rentals/Sedona-Dream-Estate/</t>
  </si>
  <si>
    <t>https://twitter.com/i/web/status/1104907037232807938</t>
  </si>
  <si>
    <t>https://twitter.com/i/web/status/1105623770927153153</t>
  </si>
  <si>
    <t>https://sedona.org/rentals/Sedona-Tranquil/</t>
  </si>
  <si>
    <t>https://sedona.org/rentals/Sedona-Tranquil/ https://twitter.com/i/web/status/1106376783941779456</t>
  </si>
  <si>
    <t>https://twitter.com/i/web/status/1106385385507053568</t>
  </si>
  <si>
    <t>https://twitter.com/i/web/status/1106380946050293765</t>
  </si>
  <si>
    <t>https://visitsedona.com/blog/sedona-art-source-winter/</t>
  </si>
  <si>
    <t>https://sedonasecret7.com/stargazing/</t>
  </si>
  <si>
    <t>https://www.elitedaily.com/p/the-5-best-places-to-live-in-the-us-if-you-love-the-outdoors-want-a-change-16183590</t>
  </si>
  <si>
    <t>http://www.startribune.com/a-magical-family-trip-to-sedona-ariz/506844562/</t>
  </si>
  <si>
    <t>https://visitsedona.com/outdoor-adventure/hiking/sedona-trail-keepers-sponsors/</t>
  </si>
  <si>
    <t>http://StrawFreeSedona.com</t>
  </si>
  <si>
    <t>https://twitter.com/i/web/status/1106657607186419712</t>
  </si>
  <si>
    <t>https://twitter.com/i/web/status/1101620070822768640</t>
  </si>
  <si>
    <t>https://twitter.com/ArizonaTourism/status/1103026853005078530</t>
  </si>
  <si>
    <t>https://adventurepro.us/spring-loaded-two-destinations-perfect-for-life-after-winter/</t>
  </si>
  <si>
    <t>https://www.singletracks.com/blog/mtb-trails/12-of-the-best-mtb-destinations-to-visit-in-2019/</t>
  </si>
  <si>
    <t>https://www.outsideonline.com/2391646/these-are-worlds-most-badass-hotel-owners</t>
  </si>
  <si>
    <t>instagram.com</t>
  </si>
  <si>
    <t>youtube.com</t>
  </si>
  <si>
    <t>etsy.com</t>
  </si>
  <si>
    <t>ourtravelingblog.com</t>
  </si>
  <si>
    <t>wp.me</t>
  </si>
  <si>
    <t>sedonasecret7.com</t>
  </si>
  <si>
    <t>architecturaldigest.com</t>
  </si>
  <si>
    <t>ilovesedonarealestate.com</t>
  </si>
  <si>
    <t>msn.com</t>
  </si>
  <si>
    <t>twitter.com</t>
  </si>
  <si>
    <t>jodystravel.com</t>
  </si>
  <si>
    <t>lnkd.in</t>
  </si>
  <si>
    <t>sedonaaz.gov</t>
  </si>
  <si>
    <t>tangledupinfood.com</t>
  </si>
  <si>
    <t>rd.com</t>
  </si>
  <si>
    <t>ebay.com</t>
  </si>
  <si>
    <t>scispi.tv</t>
  </si>
  <si>
    <t>viamagazine.com</t>
  </si>
  <si>
    <t>brit.co</t>
  </si>
  <si>
    <t>sedonaaz.gov sedonaaz.gov</t>
  </si>
  <si>
    <t>redrockcountry.org</t>
  </si>
  <si>
    <t>ytravelblog.com</t>
  </si>
  <si>
    <t>pinterest.com</t>
  </si>
  <si>
    <t>sedonawolfweek.org</t>
  </si>
  <si>
    <t>dallasnews.com</t>
  </si>
  <si>
    <t>dailyblender.com</t>
  </si>
  <si>
    <t>sedona.org</t>
  </si>
  <si>
    <t>sedona.org twitter.com</t>
  </si>
  <si>
    <t>visitsedona.com</t>
  </si>
  <si>
    <t>elitedaily.com</t>
  </si>
  <si>
    <t>startribune.com</t>
  </si>
  <si>
    <t>strawfreesedona.com</t>
  </si>
  <si>
    <t>adventurepro.us</t>
  </si>
  <si>
    <t>singletracks.com</t>
  </si>
  <si>
    <t>outsideonline.com</t>
  </si>
  <si>
    <t>worldwildlifeday sedona wildlife</t>
  </si>
  <si>
    <t>travelsuncorked coffee sedona film films sedonaaz sedonafilmfestival2019 reflection coffeeholic coffeetime coffeelover follow</t>
  </si>
  <si>
    <t>travelsuncorked sedona sedonaaz redrocks az arizona visitsedona bluesky nature naturephotography naturephoto natureporn outdoors</t>
  </si>
  <si>
    <t>az fishing tucson scottsdale sedonaaz sedonaarizona surpriseaz surprisearizona asu</t>
  </si>
  <si>
    <t>sedona sedonaaz southwest southwestdecor redrocks sedonalandscapes devilsbridge sedonadecor sedonametalprints visitsedona sedonadevilsbridge sedonaart arizonadecor visitarizona</t>
  </si>
  <si>
    <t>sedona arizona sedonaescape visitarizona redrockcountry cntraveler sedonaaz arizonahiking exploreaz redrocks sedona</t>
  </si>
  <si>
    <t>sedonaaz tarmadesigns tarmatravels lovetheactivelife</t>
  </si>
  <si>
    <t>indiancliffs sedonaaz realestate</t>
  </si>
  <si>
    <t>inaguralartistresidencyfellow boballenfamilyfoundationvp</t>
  </si>
  <si>
    <t>jeffreygoeswest sedona</t>
  </si>
  <si>
    <t>jelly</t>
  </si>
  <si>
    <t>adventures confidence newplaces beyourbestyou bosslady beautyboss avonrep livingitup sedonaaz arizona fabulous outdoors hiking</t>
  </si>
  <si>
    <t>sedonaaz toocoldhere rhodastakearizona missingsunshine warmweather vacation blueskies</t>
  </si>
  <si>
    <t>sedonavortex travel arizona sedonaaz vortexenergy vortexes tourism sedona bellrock cathedralrock traveltips</t>
  </si>
  <si>
    <t>healingenergy vortex meditation guidedmeditation spiritcoach mindfulness sedonaaz</t>
  </si>
  <si>
    <t>sedona sedonaarizona sedonaaz</t>
  </si>
  <si>
    <t>pinkjeeptour sedonaaz travel photography</t>
  </si>
  <si>
    <t>sedonaaz familytravel</t>
  </si>
  <si>
    <t>beertime microbeer letsdrinkabeer beer beerlovers haveabeer</t>
  </si>
  <si>
    <t>sedonaescape</t>
  </si>
  <si>
    <t>sedonaaz sugarloaflodge postcard arizona</t>
  </si>
  <si>
    <t>sedona springequinox 5d sedonaaz</t>
  </si>
  <si>
    <t>sedona</t>
  </si>
  <si>
    <t>azawesome</t>
  </si>
  <si>
    <t>sundayfunday</t>
  </si>
  <si>
    <t>roadclosures</t>
  </si>
  <si>
    <t>rvlife rvlifestyle boondocking sedonaaz arizona sedonaweather</t>
  </si>
  <si>
    <t>worldwildlifeday sedona wildlife sedonaaz sedonaarizona redrocks nature adventure hiking</t>
  </si>
  <si>
    <t>sedonaaz arizona redrocks hiking vortex adventure</t>
  </si>
  <si>
    <t>arabellahotelsedona</t>
  </si>
  <si>
    <t>خواهر</t>
  </si>
  <si>
    <t>sedona vortex healing meditation arizona energy traveltips spirituality spiritual</t>
  </si>
  <si>
    <t>mountains desert adventure</t>
  </si>
  <si>
    <t>running marathontraining trailrunning</t>
  </si>
  <si>
    <t>sevensacredpools sedonahiking ilovesedona sedona beautiful nature sedonaaz</t>
  </si>
  <si>
    <t>sedonaaz chimneyrock hikesedona sedona sedonaprime arizonagram az ilovesedona</t>
  </si>
  <si>
    <t>bookdirect sedonaaz sedona ilovesedona luxlife</t>
  </si>
  <si>
    <t>touringsedona antelopecanyon chartertours ilovesedona sedonaaz exploreaz</t>
  </si>
  <si>
    <t>bookdirect sedonaaz sedona vacationrental relax shoplocal explorearizona ilovesedona</t>
  </si>
  <si>
    <t>sevencanyonsgolfclub sedonarealestate sedonarealestate sedonahomesales</t>
  </si>
  <si>
    <t>azsuntoshare</t>
  </si>
  <si>
    <t>strawfreesedona</t>
  </si>
  <si>
    <t>travel arizona</t>
  </si>
  <si>
    <t>hmstudio ss19</t>
  </si>
  <si>
    <t>https://pbs.twimg.com/media/D0qx9GNU4AAFM31.jpg</t>
  </si>
  <si>
    <t>https://pbs.twimg.com/ext_tw_video_thumb/1102360036737609728/pu/img/5OQSA9VBTCpK2k7m.jpg</t>
  </si>
  <si>
    <t>https://pbs.twimg.com/media/D0yeeVsVYAAI-pE.jpg</t>
  </si>
  <si>
    <t>https://pbs.twimg.com/media/D0xqlBhXcAAOH8J.jpg</t>
  </si>
  <si>
    <t>https://pbs.twimg.com/media/D0zz0UwXQAEqX4u.jpg</t>
  </si>
  <si>
    <t>https://pbs.twimg.com/media/D01xtfnWkAY-UiQ.jpg</t>
  </si>
  <si>
    <t>https://pbs.twimg.com/media/D02fpd-V4AAvmOi.jpg</t>
  </si>
  <si>
    <t>https://pbs.twimg.com/media/D065EnIUYAE2wEb.jpg</t>
  </si>
  <si>
    <t>https://pbs.twimg.com/media/D0_zqdVU4AEsr6r.jpg</t>
  </si>
  <si>
    <t>https://pbs.twimg.com/media/D0_0vNSUYAAkAot.jpg</t>
  </si>
  <si>
    <t>https://pbs.twimg.com/media/D0_SjTsUcAEjjBj.jpg</t>
  </si>
  <si>
    <t>https://pbs.twimg.com/media/D1EXFm5WwAEHtNg.jpg</t>
  </si>
  <si>
    <t>https://pbs.twimg.com/media/D0_1MlyWoAI9EHz.jpg</t>
  </si>
  <si>
    <t>https://pbs.twimg.com/media/D1J38rwX0AAGR_f.jpg</t>
  </si>
  <si>
    <t>https://pbs.twimg.com/media/D1KPXKYXcAE7YeR.jpg</t>
  </si>
  <si>
    <t>https://pbs.twimg.com/media/D0w3pe5WoAAmyBN.jpg</t>
  </si>
  <si>
    <t>https://pbs.twimg.com/media/D007uHcVsAA1Uxg.jpg</t>
  </si>
  <si>
    <t>https://pbs.twimg.com/media/D0f662hWkAAb0g7.jpg</t>
  </si>
  <si>
    <t>https://pbs.twimg.com/ext_tw_video_thumb/1104397155614126080/pu/img/wC53z01jORd6RGxP.jpg</t>
  </si>
  <si>
    <t>https://pbs.twimg.com/media/D1PjJDzUwAAS0Bd.jpg</t>
  </si>
  <si>
    <t>https://pbs.twimg.com/media/D1PkSIcVYAI12Vt.jpg</t>
  </si>
  <si>
    <t>https://pbs.twimg.com/media/D1QvxGgUwAE6-Yd.jpg</t>
  </si>
  <si>
    <t>https://pbs.twimg.com/media/D1QwT4eU0AAPbaH.jpg</t>
  </si>
  <si>
    <t>https://pbs.twimg.com/media/D0vwERAWkAAROSR.jpg</t>
  </si>
  <si>
    <t>https://pbs.twimg.com/media/D1OuLomX4AAXhmA.jpg</t>
  </si>
  <si>
    <t>https://pbs.twimg.com/media/D1MGaO9VAAEWaSe.jpg</t>
  </si>
  <si>
    <t>https://pbs.twimg.com/media/D1LMtIXWoAA_g1v.jpg</t>
  </si>
  <si>
    <t>https://pbs.twimg.com/media/D1YgNIIWoAEIM91.jpg</t>
  </si>
  <si>
    <t>https://pbs.twimg.com/media/D1ZJ_Q6VYAACeIQ.jpg</t>
  </si>
  <si>
    <t>https://pbs.twimg.com/ext_tw_video_thumb/1105256215687430144/pu/img/SNKNt68zSTVcPDDo.jpg</t>
  </si>
  <si>
    <t>https://pbs.twimg.com/tweet_video_thumb/D1aoHhrWsAEP_zD.jpg</t>
  </si>
  <si>
    <t>https://pbs.twimg.com/tweet_video_thumb/D1apf_YXQAINuVN.jpg</t>
  </si>
  <si>
    <t>https://pbs.twimg.com/ext_tw_video_thumb/1104841525626724352/pu/img/i_h-acnDXtP-UhI7.jpg</t>
  </si>
  <si>
    <t>https://pbs.twimg.com/media/D1eW0pVVYAAxRx5.jpg</t>
  </si>
  <si>
    <t>https://pbs.twimg.com/media/D1evWcFV4AE_eW1.jpg</t>
  </si>
  <si>
    <t>https://pbs.twimg.com/media/D0uFX-uWkAATVN6.jpg</t>
  </si>
  <si>
    <t>https://pbs.twimg.com/media/D06-Q-pX0AE5MGu.jpg</t>
  </si>
  <si>
    <t>https://pbs.twimg.com/media/D1jqQSrWoAA1XnL.jpg</t>
  </si>
  <si>
    <t>https://pbs.twimg.com/media/D1kcvkrU8AAdT6_.jpg</t>
  </si>
  <si>
    <t>https://pbs.twimg.com/ext_tw_video_thumb/1106262618925420544/pu/img/rTTV3ozbUARmF85n.jpg</t>
  </si>
  <si>
    <t>https://pbs.twimg.com/media/D1JUculVsAAAwlz.jpg</t>
  </si>
  <si>
    <t>https://pbs.twimg.com/tweet_video_thumb/D0_yYZAW0AwBNBD.jpg</t>
  </si>
  <si>
    <t>https://pbs.twimg.com/media/D1padPfU8AAdU-n.jpg</t>
  </si>
  <si>
    <t>https://pbs.twimg.com/media/D1YNFa5U8AARM4q.jpg</t>
  </si>
  <si>
    <t>https://pbs.twimg.com/media/D0Co69qXQAM1qHh.jpg</t>
  </si>
  <si>
    <t>https://pbs.twimg.com/media/D0yq1jbX0AIM5UC.jpg</t>
  </si>
  <si>
    <t>https://pbs.twimg.com/media/D1BQDFHX0AEJKQ7.jpg</t>
  </si>
  <si>
    <t>https://pbs.twimg.com/media/D1GebvuWkAA8cwd.jpg</t>
  </si>
  <si>
    <t>https://pbs.twimg.com/media/D1qWQBnX0AMYSpg.jpg</t>
  </si>
  <si>
    <t>https://pbs.twimg.com/media/D1ojhIBU8AA4AYX.jpg</t>
  </si>
  <si>
    <t>https://pbs.twimg.com/media/D1ts9RqU4AEYZal.jpg</t>
  </si>
  <si>
    <t>https://pbs.twimg.com/media/D009nlTVsAAr4Dm.jpg</t>
  </si>
  <si>
    <t>https://pbs.twimg.com/media/D07fc1oU0AAQql7.png</t>
  </si>
  <si>
    <t>https://pbs.twimg.com/media/D1JRM6tVAAAYqDK.jpg</t>
  </si>
  <si>
    <t>https://pbs.twimg.com/media/D1JeJ1cVYAAvMHf.jpg</t>
  </si>
  <si>
    <t>https://pbs.twimg.com/media/D1ZjHUmVsAA8Eql.jpg</t>
  </si>
  <si>
    <t>https://pbs.twimg.com/media/D1apq7BW0AAiR__.png</t>
  </si>
  <si>
    <t>https://pbs.twimg.com/media/D0_a1xiUwAANXqn.jpg</t>
  </si>
  <si>
    <t>https://pbs.twimg.com/media/D1akSqMU0AAhk8u.jpg</t>
  </si>
  <si>
    <t>https://pbs.twimg.com/media/D1o0jrKUcAAYdTm.jpg</t>
  </si>
  <si>
    <t>https://pbs.twimg.com/media/D1oh_9bU8AAGl4N.jpg</t>
  </si>
  <si>
    <t>https://pbs.twimg.com/media/D1u8i6mUkAAxJ4P.jpg</t>
  </si>
  <si>
    <t>https://pbs.twimg.com/media/D1vEalKUgAA44ws.jpg</t>
  </si>
  <si>
    <t>http://pbs.twimg.com/profile_images/833164243767853056/o2dAJMXS_normal.jpg</t>
  </si>
  <si>
    <t>http://pbs.twimg.com/profile_images/429782981595508736/o0iTNP_T_normal.jpeg</t>
  </si>
  <si>
    <t>http://pbs.twimg.com/profile_images/984134720458915840/CEEpDv_o_normal.jpg</t>
  </si>
  <si>
    <t>http://pbs.twimg.com/profile_images/1054369617399795712/FLkaA9hX_normal.jpg</t>
  </si>
  <si>
    <t>http://pbs.twimg.com/profile_images/823789355026104320/xjW-osJT_normal.jpg</t>
  </si>
  <si>
    <t>http://pbs.twimg.com/profile_images/997483534280310784/_lG76Y_i_normal.jpg</t>
  </si>
  <si>
    <t>http://pbs.twimg.com/profile_images/1089936451846848517/frJhTdGH_normal.jpg</t>
  </si>
  <si>
    <t>http://pbs.twimg.com/profile_images/839955146033397760/aIn3g-E0_normal.jpg</t>
  </si>
  <si>
    <t>http://pbs.twimg.com/profile_images/459059393422577665/aF9Oe2Dn_normal.jpeg</t>
  </si>
  <si>
    <t>http://pbs.twimg.com/profile_images/1060605877437100032/8kbII7ga_normal.jpg</t>
  </si>
  <si>
    <t>http://pbs.twimg.com/profile_images/845601600248991744/iRaEJq0W_normal.jpg</t>
  </si>
  <si>
    <t>http://pbs.twimg.com/profile_images/746057878411296768/9w8siZra_normal.jpg</t>
  </si>
  <si>
    <t>http://pbs.twimg.com/profile_images/1104880305494622208/YU0T7oDV_normal.jpg</t>
  </si>
  <si>
    <t>http://pbs.twimg.com/profile_images/1097668157483827200/dX4-VDR-_normal.jpg</t>
  </si>
  <si>
    <t>http://pbs.twimg.com/profile_images/891672397442580480/-akqwiSV_normal.jpg</t>
  </si>
  <si>
    <t>http://pbs.twimg.com/profile_images/1028240295324991488/l-2ZuXEG_normal.jpg</t>
  </si>
  <si>
    <t>http://pbs.twimg.com/profile_images/622164721353912320/nBBhJzXE_normal.jpg</t>
  </si>
  <si>
    <t>http://abs.twimg.com/sticky/default_profile_images/default_profile_normal.png</t>
  </si>
  <si>
    <t>http://pbs.twimg.com/profile_images/1098963951721873414/yJmDGXB__normal.jpg</t>
  </si>
  <si>
    <t>http://pbs.twimg.com/profile_images/677642021885091840/lZdItZuP_normal.jpg</t>
  </si>
  <si>
    <t>http://pbs.twimg.com/profile_images/1671511789/Sedona_Biz_Avatar_normal.jpg</t>
  </si>
  <si>
    <t>http://pbs.twimg.com/profile_images/720682532937666560/sF8hgfWE_normal.jpg</t>
  </si>
  <si>
    <t>http://pbs.twimg.com/profile_images/1010697272/peaks_theView_4x6_normal.jpg</t>
  </si>
  <si>
    <t>http://pbs.twimg.com/profile_images/1058045030797963264/h4nlF_bI_normal.jpg</t>
  </si>
  <si>
    <t>http://pbs.twimg.com/profile_images/968631753643405313/Eg0sQzfF_normal.jpg</t>
  </si>
  <si>
    <t>http://pbs.twimg.com/profile_images/1082061198059700224/iB--0tJR_normal.jpg</t>
  </si>
  <si>
    <t>http://pbs.twimg.com/profile_images/683018557278564352/PXAYdsAL_normal.jpg</t>
  </si>
  <si>
    <t>http://pbs.twimg.com/profile_images/1014620956617084928/4Sxbv-wQ_normal.jpg</t>
  </si>
  <si>
    <t>http://pbs.twimg.com/profile_images/1060989010997399552/TfJCTJvj_normal.jpg</t>
  </si>
  <si>
    <t>http://pbs.twimg.com/profile_images/1084365737324466176/Z77pC-x0_normal.jpg</t>
  </si>
  <si>
    <t>http://pbs.twimg.com/profile_images/1080206506623225857/j504vVfG_normal.jpg</t>
  </si>
  <si>
    <t>http://pbs.twimg.com/profile_images/1080662727381508096/FHss5MM2_normal.jpg</t>
  </si>
  <si>
    <t>http://pbs.twimg.com/profile_images/1089066146853212161/wtQcZ0Iz_normal.jpg</t>
  </si>
  <si>
    <t>http://pbs.twimg.com/profile_images/990092032017420288/JJPxQ71T_normal.jpg</t>
  </si>
  <si>
    <t>http://pbs.twimg.com/profile_images/1083083643097108480/tgugGeqv_normal.jpg</t>
  </si>
  <si>
    <t>http://pbs.twimg.com/profile_images/999832982188773376/8w1i3RA7_normal.jpg</t>
  </si>
  <si>
    <t>http://pbs.twimg.com/profile_images/929430781398622208/bNhlO7BZ_normal.jpg</t>
  </si>
  <si>
    <t>http://pbs.twimg.com/profile_images/1105084008046751745/nKpfkNZ2_normal.jpg</t>
  </si>
  <si>
    <t>http://pbs.twimg.com/profile_images/655485812293787648/MTaRdpRj_normal.png</t>
  </si>
  <si>
    <t>http://pbs.twimg.com/profile_images/1059937005549899777/6pTXI10w_normal.jpg</t>
  </si>
  <si>
    <t>http://pbs.twimg.com/profile_images/949006624345096192/lU7Vha2e_normal.jpg</t>
  </si>
  <si>
    <t>http://pbs.twimg.com/profile_images/968529103132471298/CfEeXruP_normal.jpg</t>
  </si>
  <si>
    <t>http://pbs.twimg.com/profile_images/1099007196296294402/3w1om-Ys_normal.png</t>
  </si>
  <si>
    <t>http://pbs.twimg.com/profile_images/894441396383367168/93iNUrdN_normal.jpg</t>
  </si>
  <si>
    <t>http://pbs.twimg.com/profile_images/981719108940156934/TmLaWhvD_normal.jpg</t>
  </si>
  <si>
    <t>http://pbs.twimg.com/profile_images/1091413415845740544/XJoaFpFA_normal.jpg</t>
  </si>
  <si>
    <t>http://pbs.twimg.com/profile_images/937907132292198401/rOEzy6XS_normal.jpg</t>
  </si>
  <si>
    <t>http://pbs.twimg.com/profile_images/1084904802927169536/Dl5Jygnw_normal.jpg</t>
  </si>
  <si>
    <t>http://pbs.twimg.com/profile_images/868821017698996226/AysqqxQ4_normal.jpg</t>
  </si>
  <si>
    <t>http://pbs.twimg.com/profile_images/897944455369457664/0ylZiSou_normal.jpg</t>
  </si>
  <si>
    <t>http://pbs.twimg.com/profile_images/882752322375254016/iLejfM_c_normal.jpg</t>
  </si>
  <si>
    <t>http://pbs.twimg.com/profile_images/928011309773340672/bQN71F7O_normal.jpg</t>
  </si>
  <si>
    <t>http://pbs.twimg.com/profile_images/895576930396889088/j7m_w7S0_normal.jpg</t>
  </si>
  <si>
    <t>http://pbs.twimg.com/profile_images/960260640882483202/ZUjSTWrr_normal.jpg</t>
  </si>
  <si>
    <t>http://pbs.twimg.com/profile_images/735000459199406080/5LEidwW__normal.jpg</t>
  </si>
  <si>
    <t>http://pbs.twimg.com/profile_images/798189717594329089/QkT7O_cj_normal.png</t>
  </si>
  <si>
    <t>http://pbs.twimg.com/profile_images/702949969041313792/FCUKMnuk_normal.jpg</t>
  </si>
  <si>
    <t>http://pbs.twimg.com/profile_images/583326508854353921/mufmJige_normal.png</t>
  </si>
  <si>
    <t>http://pbs.twimg.com/profile_images/1040600421381791744/bgAZIHlf_normal.jpg</t>
  </si>
  <si>
    <t>http://pbs.twimg.com/profile_images/1072918035722207232/Jn0mZDdu_normal.jpg</t>
  </si>
  <si>
    <t>http://pbs.twimg.com/profile_images/1052520921175642113/1-MUTq82_normal.jpg</t>
  </si>
  <si>
    <t>http://pbs.twimg.com/profile_images/872524036164567040/HkibyOxu_normal.jpg</t>
  </si>
  <si>
    <t>http://pbs.twimg.com/profile_images/1093952293714755592/3D09cK9I_normal.jpg</t>
  </si>
  <si>
    <t>http://pbs.twimg.com/profile_images/1104764566792269824/4pXyKzs9_normal.jpg</t>
  </si>
  <si>
    <t>http://pbs.twimg.com/profile_images/1447580654/countyaz.com_normal.jpg</t>
  </si>
  <si>
    <t>http://pbs.twimg.com/profile_images/1103043422305349632/vudJpxur_normal.png</t>
  </si>
  <si>
    <t>http://pbs.twimg.com/profile_images/658824759656910848/7nM7p4t-_normal.jpg</t>
  </si>
  <si>
    <t>http://pbs.twimg.com/profile_images/921138063132082176/K15_cMsk_normal.jpg</t>
  </si>
  <si>
    <t>http://pbs.twimg.com/profile_images/664588942788964352/Mca-5U3Z_normal.jpg</t>
  </si>
  <si>
    <t>http://pbs.twimg.com/profile_images/775856087132024832/Y3Lg8oSl_normal.jpg</t>
  </si>
  <si>
    <t>http://pbs.twimg.com/profile_images/1085977906843574274/x-iEHEu__normal.jpg</t>
  </si>
  <si>
    <t>http://pbs.twimg.com/profile_images/1057709303711248384/6ynCMoTN_normal.jpg</t>
  </si>
  <si>
    <t>http://pbs.twimg.com/profile_images/3556444039/5f7ec2eff1fee2f4b8be0189e025d8e0_normal.jpeg</t>
  </si>
  <si>
    <t>http://pbs.twimg.com/profile_images/378800000727217962/e8305edb078946efeabb862f95f81041_normal.jpeg</t>
  </si>
  <si>
    <t>http://pbs.twimg.com/profile_images/1099039980851265539/Cq8COp4o_normal.png</t>
  </si>
  <si>
    <t>http://pbs.twimg.com/profile_images/958062367811682304/fEQuCtvp_normal.jpg</t>
  </si>
  <si>
    <t>http://pbs.twimg.com/profile_images/900178500899840000/47hcSDIq_normal.jpg</t>
  </si>
  <si>
    <t>http://pbs.twimg.com/profile_images/1053385884123521026/ERCL7T7x_normal.jpg</t>
  </si>
  <si>
    <t>http://pbs.twimg.com/profile_images/1082099322173382657/-_3wPBUd_normal.jpg</t>
  </si>
  <si>
    <t>http://pbs.twimg.com/profile_images/949287361266925574/Homcdv7B_normal.jpg</t>
  </si>
  <si>
    <t>http://pbs.twimg.com/profile_images/1079007966009778176/IOZM1HyT_normal.jpg</t>
  </si>
  <si>
    <t>http://pbs.twimg.com/profile_images/1071589871905472512/5Bq4KLbm_normal.jpg</t>
  </si>
  <si>
    <t>http://pbs.twimg.com/profile_images/801097160024436736/bJiR_r4o_normal.jpg</t>
  </si>
  <si>
    <t>http://pbs.twimg.com/profile_images/539446104442417152/BUiZ7nHM_normal.jpeg</t>
  </si>
  <si>
    <t>http://pbs.twimg.com/profile_images/682250309511467008/O3NnmlxV_normal.png</t>
  </si>
  <si>
    <t>https://twitter.com/#!/fettkeven/status/1101644457257119744</t>
  </si>
  <si>
    <t>https://twitter.com/#!/11thoffebruary/status/1102068913242865671</t>
  </si>
  <si>
    <t>https://twitter.com/#!/wildlingtravels/status/1102121923696316417</t>
  </si>
  <si>
    <t>https://twitter.com/#!/travelsuncorked/status/1101888729428312064</t>
  </si>
  <si>
    <t>https://twitter.com/#!/travelsuncorked/status/1102257420846465026</t>
  </si>
  <si>
    <t>https://twitter.com/#!/loganbinggeli/status/1102360126663479296</t>
  </si>
  <si>
    <t>https://twitter.com/#!/lethumanismring/status/1102407786468642816</t>
  </si>
  <si>
    <t>https://twitter.com/#!/bear8photo/status/1102430357004021761</t>
  </si>
  <si>
    <t>https://twitter.com/#!/samstravblog/status/1102373194806317056</t>
  </si>
  <si>
    <t>https://twitter.com/#!/samstravblog/status/1102524090638917632</t>
  </si>
  <si>
    <t>https://twitter.com/#!/alexjivani/status/1102651036345532417</t>
  </si>
  <si>
    <t>https://twitter.com/#!/tarma_designs/status/1102662512422649856</t>
  </si>
  <si>
    <t>https://twitter.com/#!/sedonaquail/status/1102914177872457728</t>
  </si>
  <si>
    <t>https://twitter.com/#!/sedonaquail/status/1102915945897517058</t>
  </si>
  <si>
    <t>https://twitter.com/#!/eamcintire/status/1102924448787648513</t>
  </si>
  <si>
    <t>https://twitter.com/#!/eamcintire/status/1102924468853194754</t>
  </si>
  <si>
    <t>https://twitter.com/#!/sedonasunflower/status/1102926314162380800</t>
  </si>
  <si>
    <t>https://twitter.com/#!/sedonasunflower/status/1102926341987491840</t>
  </si>
  <si>
    <t>https://twitter.com/#!/gcseca/status/1102974828938752001</t>
  </si>
  <si>
    <t>https://twitter.com/#!/yourpremierteam/status/1103022669803356160</t>
  </si>
  <si>
    <t>https://twitter.com/#!/yourcausesorg/status/1103268804199632896</t>
  </si>
  <si>
    <t>https://twitter.com/#!/drjeffreyp/status/1103369059964346368</t>
  </si>
  <si>
    <t>https://twitter.com/#!/jeffreynyc/status/1103369714275823616</t>
  </si>
  <si>
    <t>https://twitter.com/#!/rebecca17005954/status/1102726615769919489</t>
  </si>
  <si>
    <t>https://twitter.com/#!/rebecca17005954/status/1103379933559050240</t>
  </si>
  <si>
    <t>https://twitter.com/#!/clevelandchick/status/1103390672084557824</t>
  </si>
  <si>
    <t>https://twitter.com/#!/korsyoung/status/1103443387514970115</t>
  </si>
  <si>
    <t>https://twitter.com/#!/eatpraycoffee/status/1103509757875216385</t>
  </si>
  <si>
    <t>https://twitter.com/#!/kaitlynrosemore/status/1102769879168491520</t>
  </si>
  <si>
    <t>https://twitter.com/#!/kaitlynrosemore/status/1103514839295520768</t>
  </si>
  <si>
    <t>https://twitter.com/#!/azgandtcoops/status/1103688773018226688</t>
  </si>
  <si>
    <t>https://twitter.com/#!/denimo9/status/1103986843664728065</t>
  </si>
  <si>
    <t>https://twitter.com/#!/glennnelson357/status/1104034546742222849</t>
  </si>
  <si>
    <t>https://twitter.com/#!/joe_vernier/status/1104043793223802880</t>
  </si>
  <si>
    <t>https://twitter.com/#!/staskosgirl/status/1103337052899344385</t>
  </si>
  <si>
    <t>https://twitter.com/#!/staskosgirl/status/1103370033697312775</t>
  </si>
  <si>
    <t>https://twitter.com/#!/staskosgirl/status/1103370681708888064</t>
  </si>
  <si>
    <t>https://twitter.com/#!/staskosgirl/status/1104045186806628352</t>
  </si>
  <si>
    <t>https://twitter.com/#!/tajody/status/1104076832444506113</t>
  </si>
  <si>
    <t>https://twitter.com/#!/tajody/status/1104077994719535104</t>
  </si>
  <si>
    <t>https://twitter.com/#!/spiritcoachtalk/status/1104102489866100738</t>
  </si>
  <si>
    <t>https://twitter.com/#!/sedonadotbiz/status/1104151353759281152</t>
  </si>
  <si>
    <t>https://twitter.com/#!/earthwindstonew/status/1102312501725736960</t>
  </si>
  <si>
    <t>https://twitter.com/#!/earthwindstonew/status/1102317196070567936</t>
  </si>
  <si>
    <t>https://twitter.com/#!/dsoltesz/status/1102378879300325376</t>
  </si>
  <si>
    <t>https://twitter.com/#!/dsoltesz/status/1102606260686381057</t>
  </si>
  <si>
    <t>https://twitter.com/#!/dsoltesz/status/1104156846141640704</t>
  </si>
  <si>
    <t>https://twitter.com/#!/harleybird2004/status/1104164168725225472</t>
  </si>
  <si>
    <t>https://twitter.com/#!/golsoncharles/status/1104198501586460672</t>
  </si>
  <si>
    <t>https://twitter.com/#!/llcoola60/status/1104198821779714048</t>
  </si>
  <si>
    <t>https://twitter.com/#!/myvirtualvaca/status/1101124782635003904</t>
  </si>
  <si>
    <t>https://twitter.com/#!/myvirtualvaca/status/1104224221465473026</t>
  </si>
  <si>
    <t>https://twitter.com/#!/perciva97445687/status/1104287975616143360</t>
  </si>
  <si>
    <t>https://twitter.com/#!/goldfinches12/status/1104335896726458369</t>
  </si>
  <si>
    <t>https://twitter.com/#!/tomfulop/status/1104336243381268480</t>
  </si>
  <si>
    <t>https://twitter.com/#!/kaka_meyer/status/1104349257413414917</t>
  </si>
  <si>
    <t>https://twitter.com/#!/ar6skhfncpy6uoj/status/1104351994238496768</t>
  </si>
  <si>
    <t>https://twitter.com/#!/rik_ace/status/1104371768788172801</t>
  </si>
  <si>
    <t>https://twitter.com/#!/jansylor/status/1104387046301417472</t>
  </si>
  <si>
    <t>https://twitter.com/#!/countrylarry/status/1104397265471336448</t>
  </si>
  <si>
    <t>https://twitter.com/#!/waynepollard13/status/1104539069655277570</t>
  </si>
  <si>
    <t>https://twitter.com/#!/henckelmh/status/1104560267399057409</t>
  </si>
  <si>
    <t>https://twitter.com/#!/pearldolphin/status/1104476090674769921</t>
  </si>
  <si>
    <t>https://twitter.com/#!/pearldolphin/status/1104477358696751104</t>
  </si>
  <si>
    <t>https://twitter.com/#!/pearldolphin/status/1104560357933105152</t>
  </si>
  <si>
    <t>https://twitter.com/#!/pearldolphin/status/1104560949782970368</t>
  </si>
  <si>
    <t>https://twitter.com/#!/oakcreekgrill/status/1104569509057384450</t>
  </si>
  <si>
    <t>https://twitter.com/#!/tangledfood/status/1102238492816535553</t>
  </si>
  <si>
    <t>https://twitter.com/#!/tangledfood/status/1104417851711111168</t>
  </si>
  <si>
    <t>https://twitter.com/#!/smtownplussize/status/1104146274562031616</t>
  </si>
  <si>
    <t>https://twitter.com/#!/smtownplussize/status/1104570989394956288</t>
  </si>
  <si>
    <t>https://twitter.com/#!/roamingtimes/status/1104572992535715840</t>
  </si>
  <si>
    <t>https://twitter.com/#!/enchantmentaz/status/1104061953440473089</t>
  </si>
  <si>
    <t>https://twitter.com/#!/realzenjen/status/1104575395054051328</t>
  </si>
  <si>
    <t>https://twitter.com/#!/loveart/status/1104233435478908929</t>
  </si>
  <si>
    <t>https://twitter.com/#!/stormhour/status/1104236743929270272</t>
  </si>
  <si>
    <t>https://twitter.com/#!/earthandclouds/status/1104328579746271232</t>
  </si>
  <si>
    <t>https://twitter.com/#!/auyumihoshi/status/1104611555159683072</t>
  </si>
  <si>
    <t>https://twitter.com/#!/buddywriterdude/status/1104842356099072002</t>
  </si>
  <si>
    <t>https://twitter.com/#!/palmsprgscards/status/1104903866049474560</t>
  </si>
  <si>
    <t>https://twitter.com/#!/charlesrhusted/status/1104975111528964103</t>
  </si>
  <si>
    <t>https://twitter.com/#!/pursuingx/status/1104169936887468034</t>
  </si>
  <si>
    <t>https://twitter.com/#!/pursuingx/status/1105106171059490817</t>
  </si>
  <si>
    <t>https://twitter.com/#!/hikingshack/status/1105155052983902215</t>
  </si>
  <si>
    <t>https://twitter.com/#!/robdiaz503/status/1105156921714106385</t>
  </si>
  <si>
    <t>https://twitter.com/#!/myrockmixtapes/status/1105158123533275137</t>
  </si>
  <si>
    <t>https://twitter.com/#!/k_sneids/status/1105172430635651072</t>
  </si>
  <si>
    <t>https://twitter.com/#!/azwonders/status/1105188935234273280</t>
  </si>
  <si>
    <t>https://twitter.com/#!/jessica1pacheco/status/1105197170427191298</t>
  </si>
  <si>
    <t>https://twitter.com/#!/askchefdennis/status/1102068586921820160</t>
  </si>
  <si>
    <t>https://twitter.com/#!/askchefdennis/status/1105203491600039938</t>
  </si>
  <si>
    <t>https://twitter.com/#!/folkingasholes/status/1105209664856383489</t>
  </si>
  <si>
    <t>https://twitter.com/#!/bigdoftn/status/1105147286235996163</t>
  </si>
  <si>
    <t>https://twitter.com/#!/courtneyknorris/status/1105256618290307075</t>
  </si>
  <si>
    <t>https://twitter.com/#!/cubfansince76/status/1105255612861042689</t>
  </si>
  <si>
    <t>https://twitter.com/#!/cubfansince76/status/1105256744975060993</t>
  </si>
  <si>
    <t>https://twitter.com/#!/cubfansince76/status/1105257131488538625</t>
  </si>
  <si>
    <t>https://twitter.com/#!/nitenurse2/status/1105260383412019200</t>
  </si>
  <si>
    <t>https://twitter.com/#!/courtneyknorris/status/1104841587178127360</t>
  </si>
  <si>
    <t>https://twitter.com/#!/govpdfs/status/1102353712390066176</t>
  </si>
  <si>
    <t>https://twitter.com/#!/govpdfs/status/1105249858951303168</t>
  </si>
  <si>
    <t>https://twitter.com/#!/govpdfs/status/1105264929496580096</t>
  </si>
  <si>
    <t>https://twitter.com/#!/gryphons_bane/status/1103337631042027531</t>
  </si>
  <si>
    <t>https://twitter.com/#!/gryphons_bane/status/1105446562996473858</t>
  </si>
  <si>
    <t>https://twitter.com/#!/gryphons_bane/status/1105447313596510208</t>
  </si>
  <si>
    <t>https://twitter.com/#!/coconinonf/status/1105518115541049344</t>
  </si>
  <si>
    <t>https://twitter.com/#!/sedonafd/status/1102631509360562179</t>
  </si>
  <si>
    <t>https://twitter.com/#!/sedonafd/status/1104150943824793602</t>
  </si>
  <si>
    <t>https://twitter.com/#!/kazmnews/status/1105526531802058752</t>
  </si>
  <si>
    <t>https://twitter.com/#!/gtfoaz/status/1105542399688728576</t>
  </si>
  <si>
    <t>https://twitter.com/#!/see_happiness/status/1105545041391411200</t>
  </si>
  <si>
    <t>https://twitter.com/#!/theq1029/status/1105581310448275456</t>
  </si>
  <si>
    <t>https://twitter.com/#!/nuttynuske1/status/1105631837597167617</t>
  </si>
  <si>
    <t>https://twitter.com/#!/arabella_hotel/status/1102121183883997184</t>
  </si>
  <si>
    <t>https://twitter.com/#!/arabella_hotel/status/1103028160965292033</t>
  </si>
  <si>
    <t>https://twitter.com/#!/arabella_hotel/status/1105245773434929153</t>
  </si>
  <si>
    <t>https://twitter.com/#!/arabella_hotel/status/1105642889802072065</t>
  </si>
  <si>
    <t>https://twitter.com/#!/natasha90950333/status/1105685275966091264</t>
  </si>
  <si>
    <t>https://twitter.com/#!/granbalsandworl/status/1105752453973229568</t>
  </si>
  <si>
    <t>https://twitter.com/#!/_sedonaaz/status/1101633529451081728</t>
  </si>
  <si>
    <t>https://twitter.com/#!/_sedonaaz/status/1102947178773970945</t>
  </si>
  <si>
    <t>https://twitter.com/#!/_sedonaaz/status/1104744020201426948</t>
  </si>
  <si>
    <t>https://twitter.com/#!/_sedonaaz/status/1105831184020525056</t>
  </si>
  <si>
    <t>https://twitter.com/#!/fredwilliams/status/1105879440842780673</t>
  </si>
  <si>
    <t>https://twitter.com/#!/ytravelblog/status/1105843115892473857</t>
  </si>
  <si>
    <t>https://twitter.com/#!/ytravelblog/status/1105891285657927680</t>
  </si>
  <si>
    <t>https://twitter.com/#!/vividlyminded/status/1105928545195323393</t>
  </si>
  <si>
    <t>https://twitter.com/#!/apexwolves/status/1105946997419184128</t>
  </si>
  <si>
    <t>https://twitter.com/#!/marcmcgaugh1975/status/1105949535178772480</t>
  </si>
  <si>
    <t>https://twitter.com/#!/marcmcgaugh1975/status/1105949458263691264</t>
  </si>
  <si>
    <t>https://twitter.com/#!/spankisauraus/status/1106002828374401024</t>
  </si>
  <si>
    <t>https://twitter.com/#!/brenesmarlen/status/1106065410770661377</t>
  </si>
  <si>
    <t>https://twitter.com/#!/adventurepromag/status/1106200994587774976</t>
  </si>
  <si>
    <t>https://twitter.com/#!/mmmckerch/status/1106262943426117632</t>
  </si>
  <si>
    <t>https://twitter.com/#!/irondogodin/status/1106279818512027648</t>
  </si>
  <si>
    <t>https://twitter.com/#!/hfarquahr/status/1106288609588469760</t>
  </si>
  <si>
    <t>https://twitter.com/#!/ghtj40s/status/1104059949737340928</t>
  </si>
  <si>
    <t>https://twitter.com/#!/ghtj40s/status/1104060604594118657</t>
  </si>
  <si>
    <t>https://twitter.com/#!/ghtj40s/status/1105169160655392770</t>
  </si>
  <si>
    <t>https://twitter.com/#!/ghtj40s/status/1106297465873944576</t>
  </si>
  <si>
    <t>https://twitter.com/#!/supergstrom/status/1105085152525340672</t>
  </si>
  <si>
    <t>https://twitter.com/#!/ilovesedonavr/status/1105096300167606272</t>
  </si>
  <si>
    <t>https://twitter.com/#!/ilovesedonavr/status/1099064045108449281</t>
  </si>
  <si>
    <t>https://twitter.com/#!/ilovesedonavr/status/1102443852156334080</t>
  </si>
  <si>
    <t>https://twitter.com/#!/ilovesedonavr/status/1103469935244791808</t>
  </si>
  <si>
    <t>https://twitter.com/#!/ilovesedonavr/status/1103837587310034951</t>
  </si>
  <si>
    <t>https://twitter.com/#!/ilovesedonavr/status/1104907037232807938</t>
  </si>
  <si>
    <t>https://twitter.com/#!/ilovesedonavr/status/1105623770927153153</t>
  </si>
  <si>
    <t>https://twitter.com/#!/ilovesedonavr/status/1106361881109950464</t>
  </si>
  <si>
    <t>https://twitter.com/#!/bookdirect/status/1106376783941779456</t>
  </si>
  <si>
    <t>https://twitter.com/#!/eileenmarie819/status/1106385385507053568</t>
  </si>
  <si>
    <t>https://twitter.com/#!/jhartman1422/status/1106380946050293765</t>
  </si>
  <si>
    <t>https://twitter.com/#!/theanchoredblog/status/1106407751318716416</t>
  </si>
  <si>
    <t>https://twitter.com/#!/innofsedona/status/1102912613564837889</t>
  </si>
  <si>
    <t>https://twitter.com/#!/innofsedona/status/1102912845275062272</t>
  </si>
  <si>
    <t>https://twitter.com/#!/innofsedona/status/1106536337870483456</t>
  </si>
  <si>
    <t>https://twitter.com/#!/ronfeir/status/1102967870349172737</t>
  </si>
  <si>
    <t>https://twitter.com/#!/ronfeir/status/1102967897289195521</t>
  </si>
  <si>
    <t>https://twitter.com/#!/ronfeir/status/1106603453835415552</t>
  </si>
  <si>
    <t>https://twitter.com/#!/desertartistry/status/1106633644821479424</t>
  </si>
  <si>
    <t>https://twitter.com/#!/adambanton/status/1102603151310376960</t>
  </si>
  <si>
    <t>https://twitter.com/#!/sedonaaz/status/1102604462101680130</t>
  </si>
  <si>
    <t>https://twitter.com/#!/sedonaaz/status/1102605730027233282</t>
  </si>
  <si>
    <t>https://twitter.com/#!/sedonaaz/status/1103331968471584769</t>
  </si>
  <si>
    <t>https://twitter.com/#!/arizonatourism/status/1103064812701941760</t>
  </si>
  <si>
    <t>https://twitter.com/#!/sedonaaz/status/1103364637792264192</t>
  </si>
  <si>
    <t>https://twitter.com/#!/bluerosepat/status/1103366952288964609</t>
  </si>
  <si>
    <t>https://twitter.com/#!/sedonaaz/status/1104033230192144384</t>
  </si>
  <si>
    <t>https://twitter.com/#!/sedonaaz/status/1104034217950756866</t>
  </si>
  <si>
    <t>https://twitter.com/#!/unplannedcookin/status/1105868849063309314</t>
  </si>
  <si>
    <t>https://twitter.com/#!/sedonaaz/status/1104040416460984320</t>
  </si>
  <si>
    <t>https://twitter.com/#!/enchantmentaz/status/1104062355011444736</t>
  </si>
  <si>
    <t>https://twitter.com/#!/sedonaaz/status/1104048470954979330</t>
  </si>
  <si>
    <t>https://twitter.com/#!/sedonaaz/status/1105179855363104768</t>
  </si>
  <si>
    <t>https://twitter.com/#!/orchardsinn/status/1105257316071469061</t>
  </si>
  <si>
    <t>https://twitter.com/#!/sedonaaz/status/1106232405885517824</t>
  </si>
  <si>
    <t>https://twitter.com/#!/sedonachamber/status/1106232078545244161</t>
  </si>
  <si>
    <t>https://twitter.com/#!/sedonaaz/status/1106232644721770496</t>
  </si>
  <si>
    <t>https://twitter.com/#!/sedonachamber/status/1103341420788670464</t>
  </si>
  <si>
    <t>https://twitter.com/#!/sedonachamber/status/1105251407794335744</t>
  </si>
  <si>
    <t>https://twitter.com/#!/sedonaaz/status/1103359966792966144</t>
  </si>
  <si>
    <t>https://twitter.com/#!/sedonaaz/status/1106232664082665472</t>
  </si>
  <si>
    <t>https://twitter.com/#!/dailyblender/status/1106255035560685568</t>
  </si>
  <si>
    <t>https://twitter.com/#!/dailyblender/status/1106346850502639616</t>
  </si>
  <si>
    <t>https://twitter.com/#!/sedonaaz/status/1106296192076374016</t>
  </si>
  <si>
    <t>https://twitter.com/#!/sedonaaz/status/1106657607186419712</t>
  </si>
  <si>
    <t>https://twitter.com/#!/sedonaaz/status/1101620070822768640</t>
  </si>
  <si>
    <t>https://twitter.com/#!/sedonaaz/status/1106598004104941569</t>
  </si>
  <si>
    <t>https://twitter.com/#!/sedonaaz/status/1102713099969159169</t>
  </si>
  <si>
    <t>https://twitter.com/#!/sedonaaz/status/1103365291487092736</t>
  </si>
  <si>
    <t>https://twitter.com/#!/sedonaaz/status/1105152131332399116</t>
  </si>
  <si>
    <t>https://twitter.com/#!/sedonaaz/status/1105927745119371264</t>
  </si>
  <si>
    <t>https://twitter.com/#!/sedonaaz/status/1106234052632150016</t>
  </si>
  <si>
    <t>https://twitter.com/#!/sedonaaz/status/1106235764256333831</t>
  </si>
  <si>
    <t>https://twitter.com/#!/sedonaaz/status/1106685550486970368</t>
  </si>
  <si>
    <t>https://twitter.com/#!/sedonaaz/status/1106694182624649216</t>
  </si>
  <si>
    <t>1101644457257119744</t>
  </si>
  <si>
    <t>1102068913242865671</t>
  </si>
  <si>
    <t>1102121923696316417</t>
  </si>
  <si>
    <t>1101888729428312064</t>
  </si>
  <si>
    <t>1102257420846465026</t>
  </si>
  <si>
    <t>1102360126663479296</t>
  </si>
  <si>
    <t>1102407786468642816</t>
  </si>
  <si>
    <t>1102430357004021761</t>
  </si>
  <si>
    <t>1102373194806317056</t>
  </si>
  <si>
    <t>1102524090638917632</t>
  </si>
  <si>
    <t>1102651036345532417</t>
  </si>
  <si>
    <t>1102662512422649856</t>
  </si>
  <si>
    <t>1102914177872457728</t>
  </si>
  <si>
    <t>1102915945897517058</t>
  </si>
  <si>
    <t>1102924448787648513</t>
  </si>
  <si>
    <t>1102924468853194754</t>
  </si>
  <si>
    <t>1102926314162380800</t>
  </si>
  <si>
    <t>1102926341987491840</t>
  </si>
  <si>
    <t>1102974828938752001</t>
  </si>
  <si>
    <t>1103022669803356160</t>
  </si>
  <si>
    <t>1103268804199632896</t>
  </si>
  <si>
    <t>1103369059964346368</t>
  </si>
  <si>
    <t>1103369714275823616</t>
  </si>
  <si>
    <t>1102726615769919489</t>
  </si>
  <si>
    <t>1103379933559050240</t>
  </si>
  <si>
    <t>1103390672084557824</t>
  </si>
  <si>
    <t>1103443387514970115</t>
  </si>
  <si>
    <t>1103509757875216385</t>
  </si>
  <si>
    <t>1102769879168491520</t>
  </si>
  <si>
    <t>1103514839295520768</t>
  </si>
  <si>
    <t>1103688773018226688</t>
  </si>
  <si>
    <t>1103986843664728065</t>
  </si>
  <si>
    <t>1104034546742222849</t>
  </si>
  <si>
    <t>1104043793223802880</t>
  </si>
  <si>
    <t>1103337052899344385</t>
  </si>
  <si>
    <t>1103370033697312775</t>
  </si>
  <si>
    <t>1103370681708888064</t>
  </si>
  <si>
    <t>1104045186806628352</t>
  </si>
  <si>
    <t>1104076832444506113</t>
  </si>
  <si>
    <t>1104077994719535104</t>
  </si>
  <si>
    <t>1104102489866100738</t>
  </si>
  <si>
    <t>1104151353759281152</t>
  </si>
  <si>
    <t>1102312501725736960</t>
  </si>
  <si>
    <t>1102317196070567936</t>
  </si>
  <si>
    <t>1102378879300325376</t>
  </si>
  <si>
    <t>1102606260686381057</t>
  </si>
  <si>
    <t>1104156846141640704</t>
  </si>
  <si>
    <t>1104164168725225472</t>
  </si>
  <si>
    <t>1104198501586460672</t>
  </si>
  <si>
    <t>1104198821779714048</t>
  </si>
  <si>
    <t>1101124782635003904</t>
  </si>
  <si>
    <t>1104224221465473026</t>
  </si>
  <si>
    <t>1104287975616143360</t>
  </si>
  <si>
    <t>1104335896726458369</t>
  </si>
  <si>
    <t>1104336243381268480</t>
  </si>
  <si>
    <t>1104349257413414917</t>
  </si>
  <si>
    <t>1104351994238496768</t>
  </si>
  <si>
    <t>1104371768788172801</t>
  </si>
  <si>
    <t>1104387046301417472</t>
  </si>
  <si>
    <t>1104397265471336448</t>
  </si>
  <si>
    <t>1104539069655277570</t>
  </si>
  <si>
    <t>1104560267399057409</t>
  </si>
  <si>
    <t>1104476090674769921</t>
  </si>
  <si>
    <t>1104477358696751104</t>
  </si>
  <si>
    <t>1104560357933105152</t>
  </si>
  <si>
    <t>1104560949782970368</t>
  </si>
  <si>
    <t>1104569509057384450</t>
  </si>
  <si>
    <t>1102238492816535553</t>
  </si>
  <si>
    <t>1104417851711111168</t>
  </si>
  <si>
    <t>1104146274562031616</t>
  </si>
  <si>
    <t>1104570989394956288</t>
  </si>
  <si>
    <t>1104572992535715840</t>
  </si>
  <si>
    <t>1104061953440473089</t>
  </si>
  <si>
    <t>1104575395054051328</t>
  </si>
  <si>
    <t>1104233435478908929</t>
  </si>
  <si>
    <t>1104236743929270272</t>
  </si>
  <si>
    <t>1104328579746271232</t>
  </si>
  <si>
    <t>1104611555159683072</t>
  </si>
  <si>
    <t>1104842356099072002</t>
  </si>
  <si>
    <t>1104903866049474560</t>
  </si>
  <si>
    <t>1104975111528964103</t>
  </si>
  <si>
    <t>1104169936887468034</t>
  </si>
  <si>
    <t>1105106171059490817</t>
  </si>
  <si>
    <t>1105155052983902215</t>
  </si>
  <si>
    <t>1105156921714106385</t>
  </si>
  <si>
    <t>1105158123533275137</t>
  </si>
  <si>
    <t>1105172430635651072</t>
  </si>
  <si>
    <t>1105188935234273280</t>
  </si>
  <si>
    <t>1105197170427191298</t>
  </si>
  <si>
    <t>1102068586921820160</t>
  </si>
  <si>
    <t>1105203491600039938</t>
  </si>
  <si>
    <t>1105209664856383489</t>
  </si>
  <si>
    <t>1105147286235996163</t>
  </si>
  <si>
    <t>1105256618290307075</t>
  </si>
  <si>
    <t>1105255612861042689</t>
  </si>
  <si>
    <t>1105256744975060993</t>
  </si>
  <si>
    <t>1105257131488538625</t>
  </si>
  <si>
    <t>1105260383412019200</t>
  </si>
  <si>
    <t>1104841587178127360</t>
  </si>
  <si>
    <t>1102353712390066176</t>
  </si>
  <si>
    <t>1105249858951303168</t>
  </si>
  <si>
    <t>1105264929496580096</t>
  </si>
  <si>
    <t>1103337631042027531</t>
  </si>
  <si>
    <t>1105446562996473858</t>
  </si>
  <si>
    <t>1105447313596510208</t>
  </si>
  <si>
    <t>1105518115541049344</t>
  </si>
  <si>
    <t>1102631509360562179</t>
  </si>
  <si>
    <t>1104150943824793602</t>
  </si>
  <si>
    <t>1105526531802058752</t>
  </si>
  <si>
    <t>1105542399688728576</t>
  </si>
  <si>
    <t>1105545041391411200</t>
  </si>
  <si>
    <t>1105581310448275456</t>
  </si>
  <si>
    <t>1105631837597167617</t>
  </si>
  <si>
    <t>1102121183883997184</t>
  </si>
  <si>
    <t>1103028160965292033</t>
  </si>
  <si>
    <t>1105245773434929153</t>
  </si>
  <si>
    <t>1105642889802072065</t>
  </si>
  <si>
    <t>1105685275966091264</t>
  </si>
  <si>
    <t>1105752453973229568</t>
  </si>
  <si>
    <t>1101633529451081728</t>
  </si>
  <si>
    <t>1102947178773970945</t>
  </si>
  <si>
    <t>1104744020201426948</t>
  </si>
  <si>
    <t>1105831184020525056</t>
  </si>
  <si>
    <t>1105879440842780673</t>
  </si>
  <si>
    <t>1105843115892473857</t>
  </si>
  <si>
    <t>1105891285657927680</t>
  </si>
  <si>
    <t>1105928545195323393</t>
  </si>
  <si>
    <t>1105946997419184128</t>
  </si>
  <si>
    <t>1105949535178772480</t>
  </si>
  <si>
    <t>1105949458263691264</t>
  </si>
  <si>
    <t>1106002828374401024</t>
  </si>
  <si>
    <t>1106065410770661377</t>
  </si>
  <si>
    <t>1106200994587774976</t>
  </si>
  <si>
    <t>1106262943426117632</t>
  </si>
  <si>
    <t>1106279818512027648</t>
  </si>
  <si>
    <t>1106288609588469760</t>
  </si>
  <si>
    <t>1104059949737340928</t>
  </si>
  <si>
    <t>1104060604594118657</t>
  </si>
  <si>
    <t>1105169160655392770</t>
  </si>
  <si>
    <t>1106297465873944576</t>
  </si>
  <si>
    <t>1105085152525340672</t>
  </si>
  <si>
    <t>1105096300167606272</t>
  </si>
  <si>
    <t>1099064045108449281</t>
  </si>
  <si>
    <t>1102443852156334080</t>
  </si>
  <si>
    <t>1103469935244791808</t>
  </si>
  <si>
    <t>1103837587310034951</t>
  </si>
  <si>
    <t>1104907037232807938</t>
  </si>
  <si>
    <t>1105623770927153153</t>
  </si>
  <si>
    <t>1106361881109950464</t>
  </si>
  <si>
    <t>1106376783941779456</t>
  </si>
  <si>
    <t>1106385385507053568</t>
  </si>
  <si>
    <t>1106380946050293765</t>
  </si>
  <si>
    <t>1106407751318716416</t>
  </si>
  <si>
    <t>1102912613564837889</t>
  </si>
  <si>
    <t>1102912845275062272</t>
  </si>
  <si>
    <t>1106536337870483456</t>
  </si>
  <si>
    <t>1102967870349172737</t>
  </si>
  <si>
    <t>1102967897289195521</t>
  </si>
  <si>
    <t>1106603453835415552</t>
  </si>
  <si>
    <t>1106633644821479424</t>
  </si>
  <si>
    <t>1102603151310376960</t>
  </si>
  <si>
    <t>1102604462101680130</t>
  </si>
  <si>
    <t>1102605730027233282</t>
  </si>
  <si>
    <t>1103331968471584769</t>
  </si>
  <si>
    <t>1103064812701941760</t>
  </si>
  <si>
    <t>1103364637792264192</t>
  </si>
  <si>
    <t>1103366952288964609</t>
  </si>
  <si>
    <t>1104033230192144384</t>
  </si>
  <si>
    <t>1104034217950756866</t>
  </si>
  <si>
    <t>1105868849063309314</t>
  </si>
  <si>
    <t>1104040416460984320</t>
  </si>
  <si>
    <t>1104062355011444736</t>
  </si>
  <si>
    <t>1104048470954979330</t>
  </si>
  <si>
    <t>1105179855363104768</t>
  </si>
  <si>
    <t>1105257316071469061</t>
  </si>
  <si>
    <t>1106232405885517824</t>
  </si>
  <si>
    <t>1106232078545244161</t>
  </si>
  <si>
    <t>1106232644721770496</t>
  </si>
  <si>
    <t>1103341420788670464</t>
  </si>
  <si>
    <t>1105251407794335744</t>
  </si>
  <si>
    <t>1103359966792966144</t>
  </si>
  <si>
    <t>1106232664082665472</t>
  </si>
  <si>
    <t>1106255035560685568</t>
  </si>
  <si>
    <t>1106346850502639616</t>
  </si>
  <si>
    <t>1106296192076374016</t>
  </si>
  <si>
    <t>1106657607186419712</t>
  </si>
  <si>
    <t>1101620070822768640</t>
  </si>
  <si>
    <t>1106598004104941569</t>
  </si>
  <si>
    <t>1102713099969159169</t>
  </si>
  <si>
    <t>1103365291487092736</t>
  </si>
  <si>
    <t>1105152131332399116</t>
  </si>
  <si>
    <t>1105927745119371264</t>
  </si>
  <si>
    <t>1106234052632150016</t>
  </si>
  <si>
    <t>1106235764256333831</t>
  </si>
  <si>
    <t>1106685550486970368</t>
  </si>
  <si>
    <t>1106694182624649216</t>
  </si>
  <si>
    <t>1103149640457711616</t>
  </si>
  <si>
    <t>1103507561989304321</t>
  </si>
  <si>
    <t>1101043383869485057</t>
  </si>
  <si>
    <t>1104458610275426304</t>
  </si>
  <si>
    <t>1104398212289290240</t>
  </si>
  <si>
    <t>1104173056296013824</t>
  </si>
  <si>
    <t>1105002835291369472</t>
  </si>
  <si>
    <t>1105850317411889152</t>
  </si>
  <si>
    <t>1106373870834069505</t>
  </si>
  <si>
    <t>1106598897185546240</t>
  </si>
  <si>
    <t>1102717970155941888</t>
  </si>
  <si>
    <t/>
  </si>
  <si>
    <t>17194244</t>
  </si>
  <si>
    <t>26576457</t>
  </si>
  <si>
    <t>2546931000</t>
  </si>
  <si>
    <t>592973180</t>
  </si>
  <si>
    <t>7113852</t>
  </si>
  <si>
    <t>218951639</t>
  </si>
  <si>
    <t>1368679832</t>
  </si>
  <si>
    <t>16221481</t>
  </si>
  <si>
    <t>707231479047315456</t>
  </si>
  <si>
    <t>40245758</t>
  </si>
  <si>
    <t>25341996</t>
  </si>
  <si>
    <t>282912117</t>
  </si>
  <si>
    <t>1721619236</t>
  </si>
  <si>
    <t>35966546</t>
  </si>
  <si>
    <t>718369646152445952</t>
  </si>
  <si>
    <t>728840052</t>
  </si>
  <si>
    <t>14658601</t>
  </si>
  <si>
    <t>3169084081</t>
  </si>
  <si>
    <t>784186307534786564</t>
  </si>
  <si>
    <t>803708473796075520</t>
  </si>
  <si>
    <t>1573013215</t>
  </si>
  <si>
    <t>285815432</t>
  </si>
  <si>
    <t>355327906</t>
  </si>
  <si>
    <t>und</t>
  </si>
  <si>
    <t>da</t>
  </si>
  <si>
    <t>1103026853005078530</t>
  </si>
  <si>
    <t>Twitter Web Client</t>
  </si>
  <si>
    <t>WIldling Travels</t>
  </si>
  <si>
    <t>Twitter for iPhone</t>
  </si>
  <si>
    <t>Instagram</t>
  </si>
  <si>
    <t>Hootsuite Inc.</t>
  </si>
  <si>
    <t>Buffer</t>
  </si>
  <si>
    <t>Twitter for Android</t>
  </si>
  <si>
    <t>Sprout Social</t>
  </si>
  <si>
    <t>Twitter Web App</t>
  </si>
  <si>
    <t>LinkedIn</t>
  </si>
  <si>
    <t>Facebook</t>
  </si>
  <si>
    <t>IFTTT</t>
  </si>
  <si>
    <t>TweetDeck</t>
  </si>
  <si>
    <t>Twitter for iPad</t>
  </si>
  <si>
    <t>ActiveSocial Production</t>
  </si>
  <si>
    <t>eClincher</t>
  </si>
  <si>
    <t>dot gov pdfs</t>
  </si>
  <si>
    <t>TownTweet</t>
  </si>
  <si>
    <t>SocialBee.io v2</t>
  </si>
  <si>
    <t>Tweetlogix</t>
  </si>
  <si>
    <t>Gain App</t>
  </si>
  <si>
    <t>jigtwi</t>
  </si>
  <si>
    <t>Pinterest</t>
  </si>
  <si>
    <t>Retweet</t>
  </si>
  <si>
    <t>-111.76265675584872,34.77311217007326 
-111.76265675584872,34.77311217007326 
-111.76265675584872,34.77311217007326 
-111.76265675584872,34.77311217007326</t>
  </si>
  <si>
    <t>-111.825536,34.826391 
-111.748704,34.826391 
-111.748704,34.890168 
-111.825536,34.890168</t>
  </si>
  <si>
    <t>-111.794851,34.761821 
-111.748666,34.761821 
-111.748666,34.790803 
-111.794851,34.790803</t>
  </si>
  <si>
    <t>-111.76256942082067,34.79171537658995 
-111.76256942082067,34.79171537658995 
-111.76256942082067,34.79171537658995 
-111.76256942082067,34.79171537658995</t>
  </si>
  <si>
    <t>-114.818269,31.3322463 
-109.0451527,31.3322463 
-109.0451527,37.004261 
-114.818269,37.004261</t>
  </si>
  <si>
    <t>United States</t>
  </si>
  <si>
    <t>US</t>
  </si>
  <si>
    <t>Las Posadas of Sedona</t>
  </si>
  <si>
    <t>Sedona, AZ</t>
  </si>
  <si>
    <t>Oak Creek, AZ</t>
  </si>
  <si>
    <t>Red Rock Country</t>
  </si>
  <si>
    <t>Arizona, USA</t>
  </si>
  <si>
    <t>07d9c9ae80083001</t>
  </si>
  <si>
    <t>29f35f3726f9a043</t>
  </si>
  <si>
    <t>0101d0b229668acc</t>
  </si>
  <si>
    <t>07d9df928ec87000</t>
  </si>
  <si>
    <t>a612c69b44b2e5da</t>
  </si>
  <si>
    <t>Sedona</t>
  </si>
  <si>
    <t>Oak Creek</t>
  </si>
  <si>
    <t>Arizona</t>
  </si>
  <si>
    <t>poi</t>
  </si>
  <si>
    <t>city</t>
  </si>
  <si>
    <t>admin</t>
  </si>
  <si>
    <t>https://api.twitter.com/1.1/geo/id/07d9c9ae80083001.json</t>
  </si>
  <si>
    <t>https://api.twitter.com/1.1/geo/id/29f35f3726f9a043.json</t>
  </si>
  <si>
    <t>https://api.twitter.com/1.1/geo/id/0101d0b229668acc.json</t>
  </si>
  <si>
    <t>https://api.twitter.com/1.1/geo/id/07d9df928ec87000.json</t>
  </si>
  <si>
    <t>https://api.twitter.com/1.1/geo/id/a612c69b44b2e5da.json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</si>
  <si>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</si>
  <si>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</si>
  <si>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</si>
  <si>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</si>
  <si>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</si>
  <si>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</si>
  <si>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</si>
  <si>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</si>
  <si>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</si>
  <si>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</si>
  <si>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</si>
  <si>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</si>
  <si>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</si>
  <si>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</si>
  <si>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</si>
  <si>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</si>
  <si>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</si>
  <si>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</si>
  <si>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</si>
  <si>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</si>
  <si>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</si>
  <si>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JodoFett</t>
  </si>
  <si>
    <t>Travel Bugs World ✈️_xD83D__xDC1E__xD83C__xDF0E_</t>
  </si>
  <si>
    <t>HH Lifestyle Travel</t>
  </si>
  <si>
    <t>Julie H</t>
  </si>
  <si>
    <t>TouringTastebuds</t>
  </si>
  <si>
    <t>Mad Hatters NYC</t>
  </si>
  <si>
    <t>MattsRoadTrip</t>
  </si>
  <si>
    <t>Bonster &amp; Chopster</t>
  </si>
  <si>
    <t>Roadtrip Couple</t>
  </si>
  <si>
    <t>MyVirtualVacations</t>
  </si>
  <si>
    <t>Sato Toshiko</t>
  </si>
  <si>
    <t>SedonaAZ</t>
  </si>
  <si>
    <t>Wildling</t>
  </si>
  <si>
    <t>Arabella HotelSedona</t>
  </si>
  <si>
    <t>Travel and Wine</t>
  </si>
  <si>
    <t>Las Posadas Sedona</t>
  </si>
  <si>
    <t>Sedona Film Festival</t>
  </si>
  <si>
    <t>Logan Binggeli</t>
  </si>
  <si>
    <t>KHS Bicycles</t>
  </si>
  <si>
    <t>HumanismRising</t>
  </si>
  <si>
    <t>ACLU</t>
  </si>
  <si>
    <t>Bear8Photo</t>
  </si>
  <si>
    <t>✈️  SAMSTRAVBLOG _xD83C__xDF0E_</t>
  </si>
  <si>
    <t>sohiljivani</t>
  </si>
  <si>
    <t>Elite Daily</t>
  </si>
  <si>
    <t>Tarma Designs</t>
  </si>
  <si>
    <t>Sedona Quail</t>
  </si>
  <si>
    <t>Elizabeth McIntire</t>
  </si>
  <si>
    <t>Lisa Peters</t>
  </si>
  <si>
    <t>Grand Canyon State Electric Cooperative Assocation</t>
  </si>
  <si>
    <t>Architectural Digest</t>
  </si>
  <si>
    <t>Kris Anderson</t>
  </si>
  <si>
    <t>Buck Allen</t>
  </si>
  <si>
    <t>LC3 MEDIA</t>
  </si>
  <si>
    <t>Dalai Lama</t>
  </si>
  <si>
    <t>US #Impinv Alliance</t>
  </si>
  <si>
    <t>SECF</t>
  </si>
  <si>
    <t>Z Smith Reynolds Fdn</t>
  </si>
  <si>
    <t>Artists Communities</t>
  </si>
  <si>
    <t>Lisa Dahl</t>
  </si>
  <si>
    <t>Sedona Arts Center</t>
  </si>
  <si>
    <t>Papo Man La Leyenda</t>
  </si>
  <si>
    <t>103.3 Asheville FM</t>
  </si>
  <si>
    <t>Asheville Chefs</t>
  </si>
  <si>
    <t>Djerassi Program</t>
  </si>
  <si>
    <t>Jeffrey Putman</t>
  </si>
  <si>
    <t>Southwest Airlines</t>
  </si>
  <si>
    <t>Jeffrey P</t>
  </si>
  <si>
    <t>Rebecca Nelson</t>
  </si>
  <si>
    <t>MSN Lifestyle</t>
  </si>
  <si>
    <t>Cleveland Chick</t>
  </si>
  <si>
    <t>KORI YOUNG</t>
  </si>
  <si>
    <t>Jayde</t>
  </si>
  <si>
    <t>Red Rock TV</t>
  </si>
  <si>
    <t>Trinity Essence</t>
  </si>
  <si>
    <t>I Love Sedona</t>
  </si>
  <si>
    <t>Kaitlyn Rosemore</t>
  </si>
  <si>
    <t>AZ G&amp;T Cooperatives</t>
  </si>
  <si>
    <t>DHall</t>
  </si>
  <si>
    <t>Glenn Nelson</t>
  </si>
  <si>
    <t>Joe Vernier</t>
  </si>
  <si>
    <t>Dallas Morning News</t>
  </si>
  <si>
    <t>Courtney</t>
  </si>
  <si>
    <t>Kacie McG</t>
  </si>
  <si>
    <t>Visit Arizona</t>
  </si>
  <si>
    <t>I'll See You In The Trees</t>
  </si>
  <si>
    <t>Jody Yetti</t>
  </si>
  <si>
    <t>SpiritCoachTraining</t>
  </si>
  <si>
    <t>SedonaDotBiz</t>
  </si>
  <si>
    <t>EarthWind Bells</t>
  </si>
  <si>
    <t>Deborah Lee Soltesz</t>
  </si>
  <si>
    <t>Adam Banton</t>
  </si>
  <si>
    <t>Carol Woods</t>
  </si>
  <si>
    <t>Charles Golson</t>
  </si>
  <si>
    <t>_xD83C__xDF43_ LoriAnn G.</t>
  </si>
  <si>
    <t>Lori</t>
  </si>
  <si>
    <t>Suzi Day</t>
  </si>
  <si>
    <t>Percival McAuliffe</t>
  </si>
  <si>
    <t>#StormHour</t>
  </si>
  <si>
    <t>Earth and Clouds</t>
  </si>
  <si>
    <t>Cloud Appreciation</t>
  </si>
  <si>
    <t>LoveArt</t>
  </si>
  <si>
    <t>Martin Finch</t>
  </si>
  <si>
    <t>Tom Fulop</t>
  </si>
  <si>
    <t>kaka_xD83C__xDF0E_</t>
  </si>
  <si>
    <t>Sloth.@</t>
  </si>
  <si>
    <t>Richie</t>
  </si>
  <si>
    <t>Janice Sylor</t>
  </si>
  <si>
    <t>★LV</t>
  </si>
  <si>
    <t>Arizona DOT</t>
  </si>
  <si>
    <t>Wayne</t>
  </si>
  <si>
    <t>Mary H Vitt</t>
  </si>
  <si>
    <t>DJ Lindy⭐️⭐️⭐️</t>
  </si>
  <si>
    <t>PeterSweden</t>
  </si>
  <si>
    <t>Charlotte</t>
  </si>
  <si>
    <t>AMC Theatres</t>
  </si>
  <si>
    <t>DreamWorks Animation</t>
  </si>
  <si>
    <t>Oak Creek Brewery and Grill</t>
  </si>
  <si>
    <t>Stacy Brooks</t>
  </si>
  <si>
    <t>Small Town Plus Size</t>
  </si>
  <si>
    <t>Roaming Times RV</t>
  </si>
  <si>
    <t>Enchantment Resort</t>
  </si>
  <si>
    <t>enちゃん</t>
  </si>
  <si>
    <t>Jennifer White</t>
  </si>
  <si>
    <t>Reader's Digest</t>
  </si>
  <si>
    <t>_xD83D__xDE3B__xD83D__xDE3F__xD83D__xDE3D_</t>
  </si>
  <si>
    <t>Utah Girl Chronicles _xD83C__xDF0A_</t>
  </si>
  <si>
    <t>Courtney Norris</t>
  </si>
  <si>
    <t>Palm Springs Cards</t>
  </si>
  <si>
    <t>eBay</t>
  </si>
  <si>
    <t>Captain Charles Husted</t>
  </si>
  <si>
    <t>City of Sedona, AZ</t>
  </si>
  <si>
    <t>Pursuing X</t>
  </si>
  <si>
    <t>Suzanne Ross</t>
  </si>
  <si>
    <t>Arizona Hiking Shack</t>
  </si>
  <si>
    <t>Robert _xD83C__xDDFA__xD83C__xDDF8__xD83C__xDDFA__xD83C__xDDF8__xD83C__xDDFA__xD83C__xDDF8_</t>
  </si>
  <si>
    <t>VELINA _xD83D__xDCBF_</t>
  </si>
  <si>
    <t>Charlie Bonnet III</t>
  </si>
  <si>
    <t>Kristin</t>
  </si>
  <si>
    <t>Connor</t>
  </si>
  <si>
    <t>AZ Wonders</t>
  </si>
  <si>
    <t>Brit + Co</t>
  </si>
  <si>
    <t>Jessica Pacheco</t>
  </si>
  <si>
    <t>Chef Dennis</t>
  </si>
  <si>
    <t>The Folkin' Gasholes</t>
  </si>
  <si>
    <t>Darrell Jenkins</t>
  </si>
  <si>
    <t>Grand Canyon NPS</t>
  </si>
  <si>
    <t>Moving Forward, Again.</t>
  </si>
  <si>
    <t>Rosemary</t>
  </si>
  <si>
    <t>.gov pdfs</t>
  </si>
  <si>
    <t>Tony Silva</t>
  </si>
  <si>
    <t>Coconino NF</t>
  </si>
  <si>
    <t>AM 780 KAZM</t>
  </si>
  <si>
    <t>Sedona Fire District</t>
  </si>
  <si>
    <t>Coconino Sheriff</t>
  </si>
  <si>
    <t>KAZM News</t>
  </si>
  <si>
    <t>GetTheFunOut Arizona</t>
  </si>
  <si>
    <t>See My Happiness</t>
  </si>
  <si>
    <t>The Q 102.9</t>
  </si>
  <si>
    <t>Sedona Red Rock News</t>
  </si>
  <si>
    <t>Nutty</t>
  </si>
  <si>
    <t>Natasha</t>
  </si>
  <si>
    <t>Florence Rylie</t>
  </si>
  <si>
    <t>Bonnie D.</t>
  </si>
  <si>
    <t>Sedona, Arizona</t>
  </si>
  <si>
    <t>Frayed Ends</t>
  </si>
  <si>
    <t>Caz Craig Makepeace</t>
  </si>
  <si>
    <t>Ryan</t>
  </si>
  <si>
    <t>Apex Wolves</t>
  </si>
  <si>
    <t>Flagstaff CVB</t>
  </si>
  <si>
    <t>Alpha Beast</t>
  </si>
  <si>
    <t>National Geographic</t>
  </si>
  <si>
    <t>Sedona Chamber</t>
  </si>
  <si>
    <t>Spankisauraus</t>
  </si>
  <si>
    <t>Marlen Brenes</t>
  </si>
  <si>
    <t>Adventure Pro</t>
  </si>
  <si>
    <t>Megan McKercher</t>
  </si>
  <si>
    <t>Iron Dog</t>
  </si>
  <si>
    <t>Heloise Farquahr</t>
  </si>
  <si>
    <t>poco_xD83C__xDF54_papa (こんな人たち)</t>
  </si>
  <si>
    <t>Daily Blender</t>
  </si>
  <si>
    <t>Greg Strom</t>
  </si>
  <si>
    <t>BOOKDirect.com</t>
  </si>
  <si>
    <t>Eileen Talebi</t>
  </si>
  <si>
    <t>JD Hartman</t>
  </si>
  <si>
    <t>Anchored Adventure Blog _xD83C__xDF0D_</t>
  </si>
  <si>
    <t>Inn of Sedona Hotel</t>
  </si>
  <si>
    <t>Ron Feir Fine Living</t>
  </si>
  <si>
    <t>Julie Ferguson</t>
  </si>
  <si>
    <t>Roger Naylor</t>
  </si>
  <si>
    <t>Pink Jeep Tours</t>
  </si>
  <si>
    <t>Jennifer Patterson</t>
  </si>
  <si>
    <t>H&amp;M</t>
  </si>
  <si>
    <t>Energy,escapism and fun http://movies.My superpowers are super  positivity iam able to withstand extreme negativity and i have powerful optimistic traits</t>
  </si>
  <si>
    <t>Committed #Travel Addicts since 1994 to 50 Countries+ Fulltime #travellers since June 2014. Be Inspired to See the World!  #TravelBugsWorld _xD83C__xDF0F_</t>
  </si>
  <si>
    <t>Travel Writer &amp; Blogger : Photographer : Foodie : Life-hacker : Travel Planner : Useful Human : #PRfriendly : hhlifestyletravel@gmail.com</t>
  </si>
  <si>
    <t>Family &amp; Friends ❤️ Traveling the world, #TravelTribe, Harley Davidson, U2, live music, NASCAR. Wish for world peace, tolerance &amp; equality</t>
  </si>
  <si>
    <t>#Travel &amp; #Food loving couple! Traveling the USA in our 77’ Airstream Argosy with our Dog and Cat! Follow along! _xD83D__xDCF7_ https://t.co/FQHqR0TPkt</t>
  </si>
  <si>
    <t>We're Lynn_xD83C__xDDF2__xD83C__xDDFE_ &amp; Justin_xD83C__xDDFA__xD83C__xDDF8_ We blog about NYC and our escapes from it. See more. Do more. Eat more.We love _xD83C__xDF0E_ _xD83D__xDCF7_ _xD83C__xDF74_ _xD83C__xDFA8__xD83D__xDC08_Say hi!      
letschat@madhattersnyc.com</t>
  </si>
  <si>
    <t>Traveling the US _xD83C__xDDFA__xD83C__xDDF8_ &amp; Canada _xD83C__xDDE8__xD83C__xDDE6_ full time in a 25' Airstream _xD83D__xDE99_ _xD83D__xDCF7_ #SoloTravel #RVLife #TravelTribe</t>
  </si>
  <si>
    <t>Join Bonster &amp; Chopster on the countdown to their epic #Route66 #MotherRoad #Travel #TravelTribe
YouTube https://t.co/k4RMa98zla
IG https://t.co/vBoRVhOFHD</t>
  </si>
  <si>
    <t>#Photography,#Travel,#Roadtrips #Foodies #Coffee Visited 45 countries and 25National Parks #LoveArizona.We Curate Travel, Coffee, Inspiration, Foodie Tweets.</t>
  </si>
  <si>
    <t>Expert reviews and tips for #luxury #cruise and #familytravel from Alyson. Always a #foodie and love to tweet #travel. Find me on #foodtravelchat too! _xD83D__xDEF3_️_xD83C__xDF34_✨</t>
  </si>
  <si>
    <t>#SciFi Geek * Lover of Coffee w/ Irish Cream * Great Books   * #Amedei Chocolate * Blueberry Pancakes ~  Pet Butler to a Princess Welsh Corgi</t>
  </si>
  <si>
    <t>Sedona Chamber of Comm. and Tourism Bureau:  Where beauty has no limits. - by @JulesNativio #SedonaEscape</t>
  </si>
  <si>
    <t>Travel the World along with us!
Share Pictures, Videos, Write Blogs on our website
Help People to know more about the world_xD83C__xDF0E__xD83D__xDDFA_️</t>
  </si>
  <si>
    <t>Arabella Hotel Sedona invites you to relax, renew, and explore in one of the most beautiful natural places in the world.</t>
  </si>
  <si>
    <t>Where #travel and #wine meet! An authentic community for travelers ✈️_xD83C__xDF0D_ and wine lovers _xD83C__xDF77_❤️ to share experiences. #travelsuncorked</t>
  </si>
  <si>
    <t>Sedona's Boutique Hotel with Luxury Suites located in Sedona, AZ. From $189.00. Includes gourmet breakfast and afternoon snack in lobby.</t>
  </si>
  <si>
    <t>Sedona Film Festival is excited to be hosting its first film series in Flagstaff this fall! Our goal is to promote the Sedona Film Festival with monthly films.</t>
  </si>
  <si>
    <t>Pro MTB Athlete @khsbicycles #biggles Instagram:https://t.co/aPGZhbTxIO Facebook:https://t.co/mrOkyJ6Zfj</t>
  </si>
  <si>
    <t>fb: KHS Bicycles | instagram: @khsbicycles | @KHSFactoryRacin | @iPA_Sports | @loganbinggeli | @kevinaiello7 | Find yourself...on a KHS. |</t>
  </si>
  <si>
    <t>#Humanist, #Atheist, Social #Libertarian.. interested in #Reason more than Dogma. Also, let's end the Damn #DrugWar</t>
  </si>
  <si>
    <t>The ACLU is a nonprofit, nonpartisan, legal and advocacy 501(c)(4) organization. Visit our site for more about us and our affiliated org, the ACLU Foundation.</t>
  </si>
  <si>
    <t>Full time #RVing with intentions of a free-er existence focusing on #nature and self actualization. 
#photography #travel #boondocking #wanderlust</t>
  </si>
  <si>
    <t>I quit my 9-5 job to be a full-time #blogger and part-time #traveler. Working toward traveling the world. Come follow us on our adventures. -- Currently in:</t>
  </si>
  <si>
    <t>WorldTraveller,Sports Nut ,Investor.i have a crystal ball that predicts the future :) Lol _xD83D__xDE00_</t>
  </si>
  <si>
    <t>“The Voice of Generation Y.” Breaking News and Entertainment for and by Millennials. http://Instagram.com/elitedaily http://www.facebook.com/elitedaily</t>
  </si>
  <si>
    <t>We design and sell unique jewelry that celebrates adventure &amp; a love of the outdoors. #tarmalife</t>
  </si>
  <si>
    <t>Sharing all the fun things to do, places to go and fun events in Arizona</t>
  </si>
  <si>
    <t>Hospitality Professional. Destination Marketing, via social and traditional means, is my forte!</t>
  </si>
  <si>
    <t>Owner of WSMS Marketing, Content Manager for the Best Western PLUS Inn of Sedona  Blog!</t>
  </si>
  <si>
    <t>GCSECA serves its members by providing valuable services, and a unified voice in state and national regulatory and legislative matters.</t>
  </si>
  <si>
    <t>Architectural Digest is the definitive design magazine, traveling the world to report on the best in design to an audience of 5 million readers.</t>
  </si>
  <si>
    <t>Looking to buy, invest or sell your Arizona home? Your Premier Team- the High Performance Real Estate Team Totally Equipped for Total Performance.</t>
  </si>
  <si>
    <t>Executive Producer |Nonprofit Boards| IP Development | Screenwriter |Social Justice Dramatic Limited Series |TV|DGA|WGA |SAG|ASCAP|Photo @GiannaArmani</t>
  </si>
  <si>
    <t>Multimedia company that Publishes Books and Produces Film, Music,&amp;TV, content that will entertain, enlighten, and educate. CEO @LeonCosbyIII #MoneyMakesMeCrazy</t>
  </si>
  <si>
    <t>Welcome to the official twitter page of the Office of His Holiness the 14th Dalai Lama.</t>
  </si>
  <si>
    <t>U.S. Impact Investing Alliance: Catalyzing capital flows to &amp; advocating for the field of impact investing. #impinv #socinv #socfin #ESG #socent #socinn</t>
  </si>
  <si>
    <t>Southeastern Council of Foundations: Inspiring &amp; Strengthening Southern Philanthropy to Increase the Region's Grantmaking Impact</t>
  </si>
  <si>
    <t>Dedicated to improving the quality of life for all North Carolinians. Learn more about ALL FOR NC: ZSR’s Framework for Grantmaking and Learning.</t>
  </si>
  <si>
    <t>Alliance of Artists Communities is an international association of artist residencies and artist-centered programs around the world!</t>
  </si>
  <si>
    <t>mixed-media artist whose work addresses the suburban home and the American dream</t>
  </si>
  <si>
    <t>The Sedona Arts Center is a gathering place where artists and those who love art can learn, teach, and exhibit their works.</t>
  </si>
  <si>
    <t>Artista de Champeta.
Manager y Esposa: Jhoana Gavides   Contacto (+57) 3114014619</t>
  </si>
  <si>
    <t>AshevilleFM is community radio, broadcasting at 103.3 on the FM dial in Asheville, NC. Tune In &amp; Turn It Up!</t>
  </si>
  <si>
    <t>Asheville Chefs is an online insight to who's cooking what/where in Asheville, NC.</t>
  </si>
  <si>
    <t>We revere artists. We trust artists. We are the headwaters of freedom of expression.</t>
  </si>
  <si>
    <t>NY'er, VP Academic &amp; #StudentAffairs @SUNY @DownstateSLS, Past Pres @TeachersCollege @Columbia Alumni &amp; @PurchaseAlumni, @NASPA2, #WHTweetup #NASASocial Alum</t>
  </si>
  <si>
    <t>We run on #SouthwestHeart! Follow to see more from the best Employees and Customers in the world. For a formal response, please use the link provided.</t>
  </si>
  <si>
    <t>Yankee Fan, NY'er, Proud Liberal, Trekker, Student Affairs Professional, Geek, Loves NOLA, #WHTweetup #NASASocial Alum, Official @NYCgov @NYCgo Photo Ambassador</t>
  </si>
  <si>
    <t>I live in the most beautiful place in the world...
Blessed &amp; Thankful</t>
  </si>
  <si>
    <t>MSN Lifestyle Official Twitter Page. The latest on beauty/fashion, relationships, home decor and life improvement. Curated by editors.</t>
  </si>
  <si>
    <t>Cleveland fan. Searching for the perfect pierogi. My cat Omar is awesome. You can never have too many Sharpies. #FearTheRoo #CyclONEnation #KCCO</t>
  </si>
  <si>
    <t>Paradise Motel
Room 122
1814 E. Apache Blvd.</t>
  </si>
  <si>
    <t>mind yo business</t>
  </si>
  <si>
    <t>Red Rock TV is all about Sedona, Arizona. We're on Sedona cable channel 16. Follow us on Twitter for pics, videos, news and updates from Sedona!</t>
  </si>
  <si>
    <t>19. Native American. God is my #1 . mommy to be</t>
  </si>
  <si>
    <t>#1 Travel site for all things Sedona</t>
  </si>
  <si>
    <t>I love my family, friends, music, and volunteering! Nothing makes me happier than spreading joy. :)</t>
  </si>
  <si>
    <t>Arizona G&amp;T Cooperatives: Arizona Electric Power Cooperative and Sierra Southwest Cooperative</t>
  </si>
  <si>
    <t>Christian, Husband, Father, Granpa, Brother, Seeker of Solutions, Lover of Life
love to travel</t>
  </si>
  <si>
    <t>News Junkie/Weather Observer/Political Observer/Save and Protect our Public Lands/National Parks/Science/Animals/Space/Photography/Retired Fire.</t>
  </si>
  <si>
    <t>The official Dallas Morning News Twitter account with daily news, updates and headlines from https://t.co/AsHKI8KMUM.</t>
  </si>
  <si>
    <t>Happy Camper | Disney addict | Target junkie | FireWife | Mom of 3 | Random at Everything</t>
  </si>
  <si>
    <t>She's imperfect, but she tries. TOL || NYC ❤️</t>
  </si>
  <si>
    <t>Filled with wondrous, natural beauty, Arizona has something for everyone. Tag tweets #VisitArizona to share your adventures.</t>
  </si>
  <si>
    <t>Twin Peaks fan. Love horses and cats. Truly enjoy silliness and laughing. Enough about me, though.</t>
  </si>
  <si>
    <t>A seasoned traveler and resource specialist , I own Jody’s Travel &amp; Concierge. 
  A full service Travel and Life Style Management Company.</t>
  </si>
  <si>
    <t>Author &amp; Founder. Facilitating flight of your spirit's limitless nature! Join me &amp; awaken your divine potential. Free chapter: https://t.co/qTyjqco3j1</t>
  </si>
  <si>
    <t>Sedona news and news of Sedona! We have everything that matters to people that care about Sedona. Visit our site for current and timely articles www.Sedona.biz</t>
  </si>
  <si>
    <t>Living life through hiking, backpacking, photography, web development, computer geekdom, art, and generally having fun! Flagstaff, Sedona, Fossil Creek, Arizona</t>
  </si>
  <si>
    <t>Pro Bmx'er-Musician. Part owner The Biker and Baker granola AZ. @ancientnutr @PlayAgainnow @spacebrace @ctikneebraces @alinesystems @_bikerandbaker</t>
  </si>
  <si>
    <t>Retired, Liberal, Photographer ... "If you're not living on the edge, then you’re taking up too much space".#RESIST #NOTRUMPETTES# PROUDSNOWFLAKE❄️ NO LISTS</t>
  </si>
  <si>
    <t>Retired rocket scientist.
Recovering Rander.
Hiker and learner.</t>
  </si>
  <si>
    <t>_xD83C__xDF0C__xD83C__xDF35_AZ native. Big payer to close attn. A thing for nature, art, books, Suns hoop, space, and flight. Good music, humor, herb _xD83C__xDF3F_&amp; fresh air required._xD83C__xDFB6__xD83C__xDFC0__xD83D__xDC9C__xD83D__xDC1A_#NOBenzos</t>
  </si>
  <si>
    <t>Road Tripper | Blogger | Food | Public Lands
| _xD83C__xDDFA__xD83C__xDDF2__xD83C__xDDF2__xD83C__xDDFD_
               Host of the weekly #RoadTripChat Mondays at 9pm ET</t>
  </si>
  <si>
    <t>CEO Suzi B Inc.•Marketing And Branding Consultant•Nonprofits•Mom Of Five•Empty Nester•Passionate About Family, Friends,Travel, _xD83D__xDC36_, ☕️, _xD83C__xDF7D_ &amp; Great Wine!_xD83C__xDF77_</t>
  </si>
  <si>
    <t>Aussie Music Food &amp; Wine</t>
  </si>
  <si>
    <t>Our mission is to promote meteorology &amp; weather photography. Weekly Photo comp with @RMetS:</t>
  </si>
  <si>
    <t>Our planet and our sky, the best they have to offer.     #Earth #sky #clouds #weather #EarthandClouds #EarthandClouds2</t>
  </si>
  <si>
    <t>At The Cloud Appreciation Society we love clouds, we’re not ashamed to say it and we’ve had enough of people moaning about them.</t>
  </si>
  <si>
    <t>An Artist, a Photographer &amp; a Poet of visual &amp; audible proportions of pulchritude who believes in change; prays often for many of life's blessings</t>
  </si>
  <si>
    <t>Go The Mighty Hawks AFL, Star Trek Fan especially Discovery, don’t mind a bit of the old Classical Music, Lost in Space reboot and a rekindled love of Astronomy</t>
  </si>
  <si>
    <t>The nature is beautiful,I'm ugly. I love you universe !!!</t>
  </si>
  <si>
    <t>you will have to use your own judgement.
  By the way, who are you waiting for?อ.นน.สส 47  61  165(18+บวกอีกสามสิบอ๊ะ555 )</t>
  </si>
  <si>
    <t>Ritchie</t>
  </si>
  <si>
    <t>Weather nut since the 50's. Love night sky, flowers,  birds, Landscapes and seeing the world and classic rock music was DJ
  retired grandma of 2. Radio in my❤!</t>
  </si>
  <si>
    <t>Retired Eng., US Navy Vet.</t>
  </si>
  <si>
    <t>Driven to get Arizonans where they want to go. Info from ADOT, hosted by PIOs Laurie, Garin, David R., Kathy and David W. Tweeting &amp; Driving Don't Mix!</t>
  </si>
  <si>
    <t>#MAGA</t>
  </si>
  <si>
    <t>❌ #KAG ❌#JusticeForKateSteinle. #HappilyMarried #Deplorable _xD83C__xDDFA__xD83C__xDDF8__xD83C__xDDFA__xD83C__xDDF8__xD83C__xDDFA__xD83C__xDDF8_ #ProLife. #MAGA. I block Libs.</t>
  </si>
  <si>
    <t>I'm Peter Imanuelsen. Swedish independent journalist. Political commentator. I despise Nazis &amp; Communists. My videos: https://t.co/TCu5rpw3k5</t>
  </si>
  <si>
    <t>Do I really need a bio?</t>
  </si>
  <si>
    <t>AMC Theatres delivers the most entertaining movie-going experience in the world. Follow us for all things movies! For questions/feedback, reach out to @AMCHelps</t>
  </si>
  <si>
    <t>The official Twitter page for DreamWorks Animation.</t>
  </si>
  <si>
    <t>The finest Brewpub in Northern Arizona located in beautiful Sedona. Brewing award-winning Craft Beer since1985.@OakCreekGrill #oakcreekbreweryandgrill</t>
  </si>
  <si>
    <t>Minneapolis-based writer, avid traveler, food lover. Freelancer for City Pages, MN Monthly, Star Tribune, Cheese Connoisseur. Blogger at Tangled Up In Food.</t>
  </si>
  <si>
    <t>We are Tom &amp; Kristi, a plus size couple that likes living and traveling around small towns anywhere in the world</t>
  </si>
  <si>
    <t>We coined roam=rv travel. RVing: current, trending rv news, reviews, U.S. campgrounds, &amp; archive with thousands of older rv reviews.  #AvantLink</t>
  </si>
  <si>
    <t>Experience an awe-inspiring getaway at Enchantment Resort, idyllically located amidst the striking red rocks of Boynton Canyon.</t>
  </si>
  <si>
    <t>気になったニュースをツイートします。お役に立てば幸いです。お気軽にどうぞ。 #ゲーム #eスポーツ #出版 #電子書籍 #Kindle #オーディオブック #ニコ生 #クラロワ</t>
  </si>
  <si>
    <t>Zen Jen, LLC offers Relaxing Zen Vacation Experiences. Our first location is in Sedona/Cornville/Jerome. Our website is http://www.zenjen1.com.</t>
  </si>
  <si>
    <t>Tweeter's Digest: Sharing the best uplifting stories, funny jokes, surprising advice, and more from America's Most Trusted Magazine.</t>
  </si>
  <si>
    <t>L O V E ~ Im not a poet just another mundane human walking the face of this earth. These are not poems just the thoughts of my heart translated into words.</t>
  </si>
  <si>
    <t>Utah Girl Chronicles now available on Amazon, Kindle, and Barnes &amp; Noble online. A memoir about ultra marathon running great Jen Richards. #Impeach #Resist #FBR</t>
  </si>
  <si>
    <t>Reporter + Producer @NewsHour | previously @statesman @dallasnews @wfaa | Playwright | SPJ_xD83C__xDFC6_| Dog Mom♥️| rt≠endorse | tips_xD83D__xDCEE_cnorris@newshour.org</t>
  </si>
  <si>
    <t>Home of Web Based Palm Springs Cards. Honest, upfront provider of unique collectibles from Hollywood's past and Vintage Postcards. FREE U.S Shipping</t>
  </si>
  <si>
    <t>If you have questions or need help please contact us at @AskeBay</t>
  </si>
  <si>
    <t>Sacramento P.D. - East Command - Dedicated to serving the City in which I was raised &amp; committed to building relationships through genuine engagement.</t>
  </si>
  <si>
    <t>Follow the city of Sedona for safety notifications and info on services and events.</t>
  </si>
  <si>
    <t>Behind the scenes working with researchers, speakers, authors &amp; more. #UFO #Aliens #AncientMan #Paranormal #Disclosure Pursuing the unexplained in our universe.</t>
  </si>
  <si>
    <t>T.V. Producer, Host &amp; Narrator - http://SciSpi.TV http://SciSpi.TV http://Suzannerosswellness.com</t>
  </si>
  <si>
    <t>Est. in 1972 #Arizona's leader in Outdoor #Gear #Backpacking, #Rockclimbing #Kayaking #HikingBoots Meetup Facebook https://www.instagram.com/hikingshack/</t>
  </si>
  <si>
    <t>Husband, Dad, Brother, Drummer, Songwriter, Guitarist, Sports Fan, History Buff, Paranormal, UFO and Bigfoot Enthusiast! #MakeAmericaGreatAgain _xD83C__xDDFA__xD83C__xDDF8_</t>
  </si>
  <si>
    <t>ROCK MUSIC BLOGGER on a #Journey with #DefLeppard, #PinkFloyd, #EricClapton, #VanHalen, #Survivor, #Foreigner, #Ramones, #Cinderella, #Beatles, #Dokken &amp;...</t>
  </si>
  <si>
    <t>Nashville based guitarist, singer, and songwriter, blessed to be earning my entire living with music.  80's rock fanatic, and all around nice guy.</t>
  </si>
  <si>
    <t>Exploring, discovering and learning - often while running. Permanent student of behavior in science, teams, running, dyslexia advocacy, kindness...</t>
  </si>
  <si>
    <t>I’m not that cool but thx for looking at my profile.</t>
  </si>
  <si>
    <t>Explore amazing plants, places and people of #Arizona, the Grand Canyon State #travel #GrandCanyon #southwest #hiking #trails #ruins #azwx</t>
  </si>
  <si>
    <t>Brit + Co is a media company that inspires, educates and entertains real women with a creative spirit.</t>
  </si>
  <si>
    <t>Mom of 3, #AZAwesome, VP State and Local Affairs for @apsFYI</t>
  </si>
  <si>
    <t>Food &amp; Travel Blogger, Chef, Speaker, Content Creator and Digital Strategist. Eating my way around the World sharing my adventures &amp; my recipes #Orlando #Travel</t>
  </si>
  <si>
    <t>The Folkin' Gasholes are a classic rock power trio out of Nashville, fronted by underground music veteran Charlie Bonnet III.</t>
  </si>
  <si>
    <t>All things Rock and 80s Metal! Concerts are my escape from everyday life.</t>
  </si>
  <si>
    <t>Official Twitter site for Grand Canyon National Park (primarily outgoing feed) Email: grca_information@nps.gov Photos posted are public domain or US govt works.</t>
  </si>
  <si>
    <t>Dad, Husband, Financial Analyst and cynical liberal, friend of the pod.</t>
  </si>
  <si>
    <t>I am a child of God, a mother of two, a lover of one,  a friend to many, and a helper to all I can!</t>
  </si>
  <si>
    <t>A bot tweeting out links to new(?) PDF files on .gov domains indexed by Google. Updated hourly. (By @alexlitel.)</t>
  </si>
  <si>
    <t>Official page for the Coconino National Forest.  Visit our website for trails, events, news, and much, much more!</t>
  </si>
  <si>
    <t>#1 Radio Station in N. Arizona... Diamondbacks, Cardinals and NASCAR affiliate..</t>
  </si>
  <si>
    <t>Sheriff Bill Pribil welcomes you to the official Twitter account for the Coconino County Sheriff's Office. Our mission is Service to Community.</t>
  </si>
  <si>
    <t>Covering local news from across Northern Arizona</t>
  </si>
  <si>
    <t>Tweeting and rt-ing activities &amp; events around AZ - @ me and I'll rt your AZ event or activity. Let's GTFO!</t>
  </si>
  <si>
    <t>Full time travels in an RV. Tami, Dave, Karma &amp; Shasta. Have Less, Do More, Go Explore.  Vloggers on YouTube: See My Happiness #keto #fulltimetravel</t>
  </si>
  <si>
    <t>Today's Hit Music</t>
  </si>
  <si>
    <t>Home of the Sedona Red Rock News, @SedonaNews is the top news source for Sedona &amp; the Verde Valley. Follow us and get your fix of breaking news and updates.</t>
  </si>
  <si>
    <t>Always on the path to enlightenment and love.. Dragging my amazing husband and my 5 pusciferlings kicking and screaming down this course to whatever may come..</t>
  </si>
  <si>
    <t>_xD83D__xDC3C_</t>
  </si>
  <si>
    <t>Be kind.  Everyone is fighting some type of battle.  Walk with God the father always.</t>
  </si>
  <si>
    <t>Follow us for the latest news, weather, events and emergency notices for Sedona, AZ</t>
  </si>
  <si>
    <t>Husband   American   Technologist part of #KeepPounding #PirateNation | @NHLCanes #TakeWarning | @ECUBaseball</t>
  </si>
  <si>
    <t>Well known to those that know him well. You may be expecting Clojure or DevOps but hopefully you are finding a lot of mountain/food pics or I am doing it wrong</t>
  </si>
  <si>
    <t>Travel addicts proving that travel does not have to stop after kids. Currently road tripping across the USA: https://t.co/vEyQtA0R59</t>
  </si>
  <si>
    <t>Living life vividly and limitless</t>
  </si>
  <si>
    <t>The official profile for the Flagstaff Convention and Visitors Bureau.</t>
  </si>
  <si>
    <t>Art isn't mine. Straight, single &amp; looking.</t>
  </si>
  <si>
    <t>Taking our understanding and awareness of the world further for 130 years | Test your knowledge with our Messenger chatbot: https://t.co/ccYzeKUBSU</t>
  </si>
  <si>
    <t>The Sedona Chamber of Commerce- news, updates and information for members.</t>
  </si>
  <si>
    <t>PC Gamer: I've been Salty long enough, I'm now Marinated. Getting Toxic with Caustic in Apex Legends.</t>
  </si>
  <si>
    <t>I work in management in the Vegas hotel industry, internal and external customer service agent and proud mom of  amazing beautiful children.</t>
  </si>
  <si>
    <t>Outdoor magazine covering the best adventures in the Southwest.
#swadventure</t>
  </si>
  <si>
    <t>We all die. The goal isn't to live forever, the goal is to create something that will.</t>
  </si>
  <si>
    <t>My name is Odin, but I frequently go by the name of Iron Dog because I wear armor similar to Iron Man. Love your pets! #Husky #Huskies #Rescue #Dogs</t>
  </si>
  <si>
    <t>eclectic Passions but always the Good Fight. Animals, however, are FOREVER my Heart ....</t>
  </si>
  <si>
    <t>◆ウィッピー♀ポコリン'11年生まれ ◆ジープTJラングラー(ソフトトップ) ◆アウトドア系ジャズファンクギタリスト ◆テレキャスター&amp;フルアコ&amp;ミニギターコレクター ◆US西部(アリゾナ&amp;ユタ)の絶景エリア(グランドサークル)を巡るドライブ旅行オタク ◆ポコリン連れキャンプ ◆激辛フードファイター ◆長崎出身</t>
  </si>
  <si>
    <t>Telling the tales of our favorites in food, drink, travel, and culture. Tweets from founder/editor @JHMatthewson.</t>
  </si>
  <si>
    <t>_xD83C__xDDE8__xD83C__xDDE6_Runner of roads and trails. Making my living as a PT. Running marathons, ultras and more for fun. Also known to enjoy craft beer. Next up Boston 2019.</t>
  </si>
  <si>
    <t>http://BookDirect.com is a new type of metasearch site for users to search, compare and book hotels online.</t>
  </si>
  <si>
    <t>REALTOR® Berkshire Hathaway HomeServices | Arizona Properties Sedona &amp; Greater Verde Valley Area | Former Advertising Executive #realtor #realestate #networker</t>
  </si>
  <si>
    <t>amateur early US historian/Avid trails biker/ State football/Ville hoops. Keri in Austria/ Jordan in Pgh/ Marshall in Madison- my kids. Free Republic 4ever</t>
  </si>
  <si>
    <t>Let’s be real. Most of us aren’t swimming with sharks in Bora Bora_xD83E__xDD88_ Follow along for realistic travel advice: city guides, itineraries, budgeting &amp; minimalism.</t>
  </si>
  <si>
    <t>Award winning Sedona hotel nestled in the red rocks. The views from our terraces and rooms will blow you away. Sedona travel calls for a premier Sedona Hotel!</t>
  </si>
  <si>
    <t>Fine Living Content. Realtor. Brand Ambassador. Blogger. Curating Real Estate, Design, Social Media, Food, Cocktails, Travel, &amp; Family. 
Century 21 Gavish RE.</t>
  </si>
  <si>
    <t>Life is an adventure _xD83D__xDE0E_✌ I capture it all on my camera _xD83D__xDCF7_ Artist*Wanderluster*Paranormal Geek My Etsy https://www.etsy.com/shop/DesignsViaJulie</t>
  </si>
  <si>
    <t>Arizona travel writer/author in the AZ Tourism Hall of Fame. Hiker, desert rat, passionate to protect wild country &amp; small town charm of this beautiful state.</t>
  </si>
  <si>
    <t>Providing the most talked about family sightseeing adventures in the Southwest since 1960!</t>
  </si>
  <si>
    <t>Author of 52 Fights. Portfolio includes #travel stories for @WashingtonPost @StarTribune @InsideSky @CityLab</t>
  </si>
  <si>
    <t>Known for large luxurious rooms with amazing Red Rock views, Orchards Inn is located in the heart of Uptown Sedona.</t>
  </si>
  <si>
    <t>Welcome to #HM – the place for #fashion &amp; #beauty inspiration! We ❤️ your comments but please stay respectful.</t>
  </si>
  <si>
    <t>The World. Current-New Zealand</t>
  </si>
  <si>
    <t>A Kiwi in France &amp; Scotland</t>
  </si>
  <si>
    <t>Minnesota, USA</t>
  </si>
  <si>
    <t>New York, NY</t>
  </si>
  <si>
    <t>United Kingdom</t>
  </si>
  <si>
    <t>Maryland, USA</t>
  </si>
  <si>
    <t>Space Station 5</t>
  </si>
  <si>
    <t>ÜT: 34.862818,-111.811211</t>
  </si>
  <si>
    <t>New Delhi, India</t>
  </si>
  <si>
    <t>Scottsdale, AZ</t>
  </si>
  <si>
    <t>Sedona, AZ. 86351</t>
  </si>
  <si>
    <t>Utah, USA</t>
  </si>
  <si>
    <t>Eppur si muove-Keith Law</t>
  </si>
  <si>
    <t>All 50 states</t>
  </si>
  <si>
    <t>Home is Where you Park it</t>
  </si>
  <si>
    <t>Denver, CO</t>
  </si>
  <si>
    <t>Naples, FL</t>
  </si>
  <si>
    <t>info@elitedaily.com</t>
  </si>
  <si>
    <t>Chico, CA</t>
  </si>
  <si>
    <t>Northern AZ</t>
  </si>
  <si>
    <t>Northern Arizona</t>
  </si>
  <si>
    <t>Tempe, Arizona</t>
  </si>
  <si>
    <t xml:space="preserve">PA , AVL , NYC </t>
  </si>
  <si>
    <t>Atlanta</t>
  </si>
  <si>
    <t>Dharamsala, India</t>
  </si>
  <si>
    <t>Atlanta, GA</t>
  </si>
  <si>
    <t>North Carolina</t>
  </si>
  <si>
    <t>Providence, RI</t>
  </si>
  <si>
    <t>NYC</t>
  </si>
  <si>
    <t xml:space="preserve">15 Art Barn Road </t>
  </si>
  <si>
    <t>Cartagena, Colombia</t>
  </si>
  <si>
    <t>Asheville, North Carolina</t>
  </si>
  <si>
    <t>Asheville, NC</t>
  </si>
  <si>
    <t>Woodside, CA</t>
  </si>
  <si>
    <t>Brooklyn, NY</t>
  </si>
  <si>
    <t>Dallas, Texas</t>
  </si>
  <si>
    <t>40.662558,-73.985145</t>
  </si>
  <si>
    <t xml:space="preserve">Sedona, Arizona </t>
  </si>
  <si>
    <t>Cleveland</t>
  </si>
  <si>
    <t>Tempe, AZ</t>
  </si>
  <si>
    <t xml:space="preserve">Arizona </t>
  </si>
  <si>
    <t>ÜT: 31.846181,-110.168563</t>
  </si>
  <si>
    <t>USofA</t>
  </si>
  <si>
    <t>Nevada</t>
  </si>
  <si>
    <t>☼ Maryland</t>
  </si>
  <si>
    <t>New York, USA</t>
  </si>
  <si>
    <t>Phoenix, Arizona</t>
  </si>
  <si>
    <t>Long Island</t>
  </si>
  <si>
    <t>San Rafael, CA</t>
  </si>
  <si>
    <t>Flagstaff, Arizona</t>
  </si>
  <si>
    <t>Wanna be snow bird</t>
  </si>
  <si>
    <t>Georgia, USA</t>
  </si>
  <si>
    <t>San Diego, CA</t>
  </si>
  <si>
    <t>South Australia, Australia</t>
  </si>
  <si>
    <t>The Atmosphere</t>
  </si>
  <si>
    <t>Quebec City.   Visit our other Twitter page:</t>
  </si>
  <si>
    <t>ÜT: 34.942177,69.252923</t>
  </si>
  <si>
    <t>Eastbourne, England</t>
  </si>
  <si>
    <t>Melbourne, Australia</t>
  </si>
  <si>
    <t>rs brasil mundo</t>
  </si>
  <si>
    <t>Benito Juárez</t>
  </si>
  <si>
    <t>New Hampshire, USA</t>
  </si>
  <si>
    <t>Chelmsford MA</t>
  </si>
  <si>
    <t>Canada</t>
  </si>
  <si>
    <t>USA</t>
  </si>
  <si>
    <t>Møre og Romsdal, Norway</t>
  </si>
  <si>
    <t>North America</t>
  </si>
  <si>
    <t>Glendale, CA</t>
  </si>
  <si>
    <t>336 State Route 179, Suite D201, Sedona, AZ 86336</t>
  </si>
  <si>
    <t>Cornville, Arizona</t>
  </si>
  <si>
    <t>Sobriety Falls</t>
  </si>
  <si>
    <t>Eagle Mountain, UT</t>
  </si>
  <si>
    <t>D.C. &amp; Texas</t>
  </si>
  <si>
    <t>Palm Springs California</t>
  </si>
  <si>
    <t>San Jose, CA</t>
  </si>
  <si>
    <t xml:space="preserve">Sacramento, CA </t>
  </si>
  <si>
    <t>3244 E. Thomas Rd Phoenix AZ</t>
  </si>
  <si>
    <t>So-Cal by Richmond, TX</t>
  </si>
  <si>
    <t>70s, 80s</t>
  </si>
  <si>
    <t>Nashville, TN</t>
  </si>
  <si>
    <t>San Francisco, CA</t>
  </si>
  <si>
    <t>Phoenix, AZ</t>
  </si>
  <si>
    <t>Greater Orlando Area.</t>
  </si>
  <si>
    <t>Maryville, TN</t>
  </si>
  <si>
    <t>Grand Canyon, AZ</t>
  </si>
  <si>
    <t>everywhere but somewhere</t>
  </si>
  <si>
    <t>Coconino County, Arizona</t>
  </si>
  <si>
    <t>Oregon, USA</t>
  </si>
  <si>
    <t>Salt Lake City, UT</t>
  </si>
  <si>
    <t>New York</t>
  </si>
  <si>
    <t>RTP, North Carolina</t>
  </si>
  <si>
    <t>London</t>
  </si>
  <si>
    <t>Raleigh, NC</t>
  </si>
  <si>
    <t>The Southwest Side, Arizona</t>
  </si>
  <si>
    <t>California, USA</t>
  </si>
  <si>
    <t>Flagstaff, AZ</t>
  </si>
  <si>
    <t>Global</t>
  </si>
  <si>
    <t>The Potato Farm</t>
  </si>
  <si>
    <t>Las Vegas, NV</t>
  </si>
  <si>
    <t>Durango, CO</t>
  </si>
  <si>
    <t xml:space="preserve"> ❤️ Cleveland ❤️</t>
  </si>
  <si>
    <t>Asgard</t>
  </si>
  <si>
    <t>yokohama, jpn.</t>
  </si>
  <si>
    <t>Pacific Northwest</t>
  </si>
  <si>
    <t>Northern Ontario, Canada</t>
  </si>
  <si>
    <t>#bookdirect</t>
  </si>
  <si>
    <t>Bethel Park, PA</t>
  </si>
  <si>
    <t xml:space="preserve">always dreaming of Italy </t>
  </si>
  <si>
    <t>RonFeir@aol.com</t>
  </si>
  <si>
    <t>Sedona, AZ / Las Vegas, NV</t>
  </si>
  <si>
    <t>Minneapolis, MN</t>
  </si>
  <si>
    <t>https://t.co/V9W2HqNwtB</t>
  </si>
  <si>
    <t>https://t.co/py5CsaN1ah</t>
  </si>
  <si>
    <t>https://t.co/Dv318sOtRi</t>
  </si>
  <si>
    <t>http://madhattersnyc.com</t>
  </si>
  <si>
    <t>https://t.co/iTippHXGeX</t>
  </si>
  <si>
    <t>https://t.co/25KRFB8EUD</t>
  </si>
  <si>
    <t>https://t.co/SQMC9PeoWw</t>
  </si>
  <si>
    <t>http://www.visitsedona.com</t>
  </si>
  <si>
    <t>https://t.co/LVnTcrJdCH</t>
  </si>
  <si>
    <t>http://www.arabellahotelsedona.com</t>
  </si>
  <si>
    <t>http://t.co/3p1fBrLkfZ</t>
  </si>
  <si>
    <t>http://t.co/m6xIX40x5V</t>
  </si>
  <si>
    <t>https://t.co/AmY0nkgri1</t>
  </si>
  <si>
    <t>http://t.co/BKoUEZ4rND</t>
  </si>
  <si>
    <t>http://jamht1972.tumblr.com/</t>
  </si>
  <si>
    <t>http://www.aclu.org</t>
  </si>
  <si>
    <t>https://t.co/GJ2plTtfrV</t>
  </si>
  <si>
    <t>https://t.co/RhmrvADHmY</t>
  </si>
  <si>
    <t>http://www.elitedaily.com</t>
  </si>
  <si>
    <t>https://t.co/Hki6GyaWaA</t>
  </si>
  <si>
    <t>http://t.co/tCDvCmy9</t>
  </si>
  <si>
    <t>http://t.co/YApKxFpGfs</t>
  </si>
  <si>
    <t>http://t.co/8xG9i8cm1X</t>
  </si>
  <si>
    <t>https://t.co/f4H1YSkJRO</t>
  </si>
  <si>
    <t>http://www.archdigest.com</t>
  </si>
  <si>
    <t>http://t.co/RreN1AScE7</t>
  </si>
  <si>
    <t>https://t.co/ysIJbbRTX3</t>
  </si>
  <si>
    <t>https://t.co/bJlLtA0T4C</t>
  </si>
  <si>
    <t>http://t.co/JbYJdpwdOT</t>
  </si>
  <si>
    <t>http://www.impinvalliance.org</t>
  </si>
  <si>
    <t>http://t.co/8xe00UaQbU</t>
  </si>
  <si>
    <t>https://t.co/5hw0cPyeY6</t>
  </si>
  <si>
    <t>http://t.co/gDSDPnvSWZ</t>
  </si>
  <si>
    <t>http://t.co/atCXULtuCQ</t>
  </si>
  <si>
    <t>http://www.SedonaArtsCenter.org</t>
  </si>
  <si>
    <t>https://t.co/scVlwXM85i</t>
  </si>
  <si>
    <t>http://www.ashevillefm.org</t>
  </si>
  <si>
    <t>http://www.djerassi.org</t>
  </si>
  <si>
    <t>https://t.co/uCnD5MW873</t>
  </si>
  <si>
    <t>http://southwest.com/feedback</t>
  </si>
  <si>
    <t>https://t.co/U28uwjnJdh</t>
  </si>
  <si>
    <t>http://www.msn.com/en-us/lifestyle</t>
  </si>
  <si>
    <t>http://t.co/P8KGZkZf3V</t>
  </si>
  <si>
    <t>http://www.sedona.tv</t>
  </si>
  <si>
    <t>https://t.co/GTmN0SnEFo</t>
  </si>
  <si>
    <t>http://t.co/XqlarLdqYz</t>
  </si>
  <si>
    <t>https://t.co/AsHKI8KMUM</t>
  </si>
  <si>
    <t>https://t.co/8cbkH3HCOg</t>
  </si>
  <si>
    <t>https://t.co/cUqnTCFLNT</t>
  </si>
  <si>
    <t>https://t.co/V7f14mxVtM</t>
  </si>
  <si>
    <t>http://Sedona.Biz</t>
  </si>
  <si>
    <t>http://t.co/QPJurSkvpn</t>
  </si>
  <si>
    <t>https://t.co/0t593jbJLf</t>
  </si>
  <si>
    <t>https://t.co/zx2qoTDd75</t>
  </si>
  <si>
    <t>http://SouthernerSays.com</t>
  </si>
  <si>
    <t>http://www.linkedin.com/in/suzi-day-a40b6778</t>
  </si>
  <si>
    <t>https://t.co/vXKbbc4f4V</t>
  </si>
  <si>
    <t>https://t.co/rcJnmewkXl</t>
  </si>
  <si>
    <t>http://t.co/3jcnWeT2MY</t>
  </si>
  <si>
    <t>http://www.theloveartonline.com</t>
  </si>
  <si>
    <t>https://t.co/RpC6DKVtOE</t>
  </si>
  <si>
    <t>https://t.co/qsbi0Cbh8V</t>
  </si>
  <si>
    <t>https://t.co/gqkocsNu9T</t>
  </si>
  <si>
    <t>http://AMCTheatres.com</t>
  </si>
  <si>
    <t>https://t.co/GHg5NiWXUd</t>
  </si>
  <si>
    <t>http://oakcreekbreweryandgrill.com</t>
  </si>
  <si>
    <t>https://t.co/4EOgFBsvWr</t>
  </si>
  <si>
    <t>https://t.co/UDsG3XmTvM</t>
  </si>
  <si>
    <t>http://www.roamingtimes.com/</t>
  </si>
  <si>
    <t>https://t.co/4d0ojgkvNL</t>
  </si>
  <si>
    <t>http://t.co/o688hnH9St</t>
  </si>
  <si>
    <t>http://t.co/wI4VQpgZj2</t>
  </si>
  <si>
    <t>https://www.facebook.com/utahgirlchronicles/posts/1584574451844664?notif_id=1539575845953544&amp;notif_t</t>
  </si>
  <si>
    <t>https://t.co/Rg2t167qeb</t>
  </si>
  <si>
    <t>http://stores.ebay.com/palm-springs-cards</t>
  </si>
  <si>
    <t>http://www.ebay.com</t>
  </si>
  <si>
    <t>https://www.cityofsacramento.org/Police</t>
  </si>
  <si>
    <t>https://t.co/JioJqwot3H</t>
  </si>
  <si>
    <t>http://www.pursuingx.com</t>
  </si>
  <si>
    <t>http://www.SciSpi.TV</t>
  </si>
  <si>
    <t>https://www.hikingshack.com</t>
  </si>
  <si>
    <t>http://www.reverbnation.com/radman112</t>
  </si>
  <si>
    <t>https://myrockmixtapes.com</t>
  </si>
  <si>
    <t>http://charliebonnet3.com/</t>
  </si>
  <si>
    <t>http://www.azwonders.com</t>
  </si>
  <si>
    <t>http://www.brit.co</t>
  </si>
  <si>
    <t>https://t.co/ZBlvluwe3y</t>
  </si>
  <si>
    <t>http://www.facebook.com/charliebonnet3andthefolkingasholes/</t>
  </si>
  <si>
    <t>http://t.co/k9hBy6htvU</t>
  </si>
  <si>
    <t>https://t.co/HWdmlM9efB</t>
  </si>
  <si>
    <t>http://t.co/ypRk22X8fz</t>
  </si>
  <si>
    <t>http://t.co/sJUV5dR1KJ</t>
  </si>
  <si>
    <t>http://www.coconino.az.gov/sheriff.aspx</t>
  </si>
  <si>
    <t>http://www.kazmradio.com</t>
  </si>
  <si>
    <t>http://t.co/Kwp9ljRq2N</t>
  </si>
  <si>
    <t>https://t.co/I0K0YDA8jp</t>
  </si>
  <si>
    <t>http://t.co/2XlvpoqvWP</t>
  </si>
  <si>
    <t>http://t.co/NBc8RkYp91</t>
  </si>
  <si>
    <t>https://t.co/oYQsONgepM</t>
  </si>
  <si>
    <t>http://t.co/0JbaUvyac2</t>
  </si>
  <si>
    <t>http://www.thattommyhall.com</t>
  </si>
  <si>
    <t>https://t.co/Clg5lDzD0W</t>
  </si>
  <si>
    <t>https://t.co/ygIdrb800v</t>
  </si>
  <si>
    <t>https://t.co/w853J2RtJ4</t>
  </si>
  <si>
    <t>http://t.co/mwaSar7U14</t>
  </si>
  <si>
    <t>http://t.co/NPYy1yiiMI</t>
  </si>
  <si>
    <t>http://www.adventurepro.us/</t>
  </si>
  <si>
    <t>http://t.co/4FzaaQVEm4</t>
  </si>
  <si>
    <t>http://www.dailyblender.com</t>
  </si>
  <si>
    <t>http://www.bookdirect.com</t>
  </si>
  <si>
    <t>http://anchoredadventureblog.com</t>
  </si>
  <si>
    <t>http://www.innofsedona.com</t>
  </si>
  <si>
    <t>http://www.RonFeir.com</t>
  </si>
  <si>
    <t>http://www.echoesofthesouthwest.com/</t>
  </si>
  <si>
    <t>http://t.co/5dirgVu5Nk</t>
  </si>
  <si>
    <t>https://t.co/Oz5yMvP6vI</t>
  </si>
  <si>
    <t>https://t.co/pqFelCDiv5</t>
  </si>
  <si>
    <t>http://t.co/zrKekyFNvA</t>
  </si>
  <si>
    <t>https://t.co/3yHAAwEJx9</t>
  </si>
  <si>
    <t>Pacific Time (US &amp; Canada)</t>
  </si>
  <si>
    <t>New Delhi</t>
  </si>
  <si>
    <t>Taipei</t>
  </si>
  <si>
    <t>https://pbs.twimg.com/profile_banners/770718492899307526/1488493009</t>
  </si>
  <si>
    <t>https://pbs.twimg.com/profile_banners/727430836191006721/1548226989</t>
  </si>
  <si>
    <t>https://pbs.twimg.com/profile_banners/703531521454575617/1522651496</t>
  </si>
  <si>
    <t>https://pbs.twimg.com/profile_banners/1463368416/1546663839</t>
  </si>
  <si>
    <t>https://pbs.twimg.com/profile_banners/864540646673199104/1527471158</t>
  </si>
  <si>
    <t>https://pbs.twimg.com/profile_banners/4870406891/1512172482</t>
  </si>
  <si>
    <t>https://pbs.twimg.com/profile_banners/1043570323340255233/1537647552</t>
  </si>
  <si>
    <t>https://pbs.twimg.com/profile_banners/990224820041285632/1536490390</t>
  </si>
  <si>
    <t>https://pbs.twimg.com/profile_banners/1368679832/1507555793</t>
  </si>
  <si>
    <t>https://pbs.twimg.com/profile_banners/3424342221/1478638547</t>
  </si>
  <si>
    <t>https://pbs.twimg.com/profile_banners/2323073306/1441321853</t>
  </si>
  <si>
    <t>https://pbs.twimg.com/profile_banners/17194244/1496274539</t>
  </si>
  <si>
    <t>https://pbs.twimg.com/profile_banners/909880686072303616/1505917824</t>
  </si>
  <si>
    <t>https://pbs.twimg.com/profile_banners/3663703574/1496860905</t>
  </si>
  <si>
    <t>https://pbs.twimg.com/profile_banners/4875539557/1538434767</t>
  </si>
  <si>
    <t>https://pbs.twimg.com/profile_banners/28130374/1494649060</t>
  </si>
  <si>
    <t>https://pbs.twimg.com/profile_banners/52538009/1444922699</t>
  </si>
  <si>
    <t>https://pbs.twimg.com/profile_banners/441214858/1533844569</t>
  </si>
  <si>
    <t>https://pbs.twimg.com/profile_banners/13393052/1541609782</t>
  </si>
  <si>
    <t>https://pbs.twimg.com/profile_banners/627327995/1460935434</t>
  </si>
  <si>
    <t>https://pbs.twimg.com/profile_banners/3189932888/1436324731</t>
  </si>
  <si>
    <t>https://pbs.twimg.com/profile_banners/331057915/1543937700</t>
  </si>
  <si>
    <t>https://pbs.twimg.com/profile_banners/895728657037017088/1518713339</t>
  </si>
  <si>
    <t>https://pbs.twimg.com/profile_banners/356294672/1468334432</t>
  </si>
  <si>
    <t>https://pbs.twimg.com/profile_banners/82134479/1489096077</t>
  </si>
  <si>
    <t>https://pbs.twimg.com/profile_banners/587965762/1461070502</t>
  </si>
  <si>
    <t>https://pbs.twimg.com/profile_banners/1544114988/1531439515</t>
  </si>
  <si>
    <t>https://pbs.twimg.com/profile_banners/26576457/1549914104</t>
  </si>
  <si>
    <t>https://pbs.twimg.com/profile_banners/156381893/1521491456</t>
  </si>
  <si>
    <t>https://pbs.twimg.com/profile_banners/242332949/1541705764</t>
  </si>
  <si>
    <t>https://pbs.twimg.com/profile_banners/472066903/1518017119</t>
  </si>
  <si>
    <t>https://pbs.twimg.com/profile_banners/2494646927/1497365870</t>
  </si>
  <si>
    <t>https://pbs.twimg.com/profile_banners/61552834/1545245125</t>
  </si>
  <si>
    <t>https://pbs.twimg.com/profile_banners/779073247/1398276411</t>
  </si>
  <si>
    <t>https://pbs.twimg.com/profile_banners/395567663/1420481585</t>
  </si>
  <si>
    <t>https://pbs.twimg.com/profile_banners/114187019/1407452638</t>
  </si>
  <si>
    <t>https://pbs.twimg.com/profile_banners/561513121/1536888241</t>
  </si>
  <si>
    <t>https://pbs.twimg.com/profile_banners/50633527/1544133184</t>
  </si>
  <si>
    <t>https://pbs.twimg.com/profile_banners/3514995735/1490644480</t>
  </si>
  <si>
    <t>https://pbs.twimg.com/profile_banners/2546931000/1404344941</t>
  </si>
  <si>
    <t>https://pbs.twimg.com/profile_banners/260479987/1495424486</t>
  </si>
  <si>
    <t>https://pbs.twimg.com/profile_banners/7212562/1551718828</t>
  </si>
  <si>
    <t>https://pbs.twimg.com/profile_banners/7274072/1495424427</t>
  </si>
  <si>
    <t>https://pbs.twimg.com/profile_banners/78156450/1435687074</t>
  </si>
  <si>
    <t>https://pbs.twimg.com/profile_banners/26754391/1353978780</t>
  </si>
  <si>
    <t>https://pbs.twimg.com/profile_banners/1093203668264902656/1552259022</t>
  </si>
  <si>
    <t>https://pbs.twimg.com/profile_banners/1088865368704114688/1551511979</t>
  </si>
  <si>
    <t>https://pbs.twimg.com/profile_banners/20651454/1425710631</t>
  </si>
  <si>
    <t>https://pbs.twimg.com/profile_banners/592973180/1442692357</t>
  </si>
  <si>
    <t>https://pbs.twimg.com/profile_banners/1099038502128361473/1550985398</t>
  </si>
  <si>
    <t>https://pbs.twimg.com/profile_banners/342440694/1424059592</t>
  </si>
  <si>
    <t>https://pbs.twimg.com/profile_banners/95984558/1431539633</t>
  </si>
  <si>
    <t>https://pbs.twimg.com/profile_banners/2271100374/1506990197</t>
  </si>
  <si>
    <t>https://pbs.twimg.com/profile_banners/15679641/1444921386</t>
  </si>
  <si>
    <t>https://pbs.twimg.com/profile_banners/287928965/1550848399</t>
  </si>
  <si>
    <t>https://pbs.twimg.com/profile_banners/355327906/1531715117</t>
  </si>
  <si>
    <t>https://pbs.twimg.com/profile_banners/7113852/1528322878</t>
  </si>
  <si>
    <t>https://pbs.twimg.com/profile_banners/218951639/1547765340</t>
  </si>
  <si>
    <t>https://pbs.twimg.com/profile_banners/146327601/1450400614</t>
  </si>
  <si>
    <t>https://pbs.twimg.com/profile_banners/325108698/1531521032</t>
  </si>
  <si>
    <t>https://pbs.twimg.com/profile_banners/2419521798/1485969952</t>
  </si>
  <si>
    <t>https://pbs.twimg.com/profile_banners/13989852/1463542898</t>
  </si>
  <si>
    <t>https://pbs.twimg.com/profile_banners/19868128/1412014558</t>
  </si>
  <si>
    <t>https://pbs.twimg.com/profile_banners/811195890287316993/1542476800</t>
  </si>
  <si>
    <t>https://pbs.twimg.com/profile_banners/826165523410886656/1519774835</t>
  </si>
  <si>
    <t>https://pbs.twimg.com/profile_banners/1046536598362308608/1546408618</t>
  </si>
  <si>
    <t>https://pbs.twimg.com/profile_banners/2386990321/1552239716</t>
  </si>
  <si>
    <t>https://pbs.twimg.com/profile_banners/2239151282/1550680931</t>
  </si>
  <si>
    <t>https://pbs.twimg.com/profile_banners/2964606814/1538667824</t>
  </si>
  <si>
    <t>https://pbs.twimg.com/profile_banners/350274399/1525535097</t>
  </si>
  <si>
    <t>https://pbs.twimg.com/profile_banners/190645655/1454438590</t>
  </si>
  <si>
    <t>https://pbs.twimg.com/profile_banners/15533817/1443170238</t>
  </si>
  <si>
    <t>https://pbs.twimg.com/profile_banners/3091825031/1541784097</t>
  </si>
  <si>
    <t>https://pbs.twimg.com/profile_banners/2364191630/1540881521</t>
  </si>
  <si>
    <t>https://pbs.twimg.com/profile_banners/928500439/1539487010</t>
  </si>
  <si>
    <t>https://pbs.twimg.com/profile_banners/1006690502270279680/1546485145</t>
  </si>
  <si>
    <t>https://pbs.twimg.com/profile_banners/261336991/1398983994</t>
  </si>
  <si>
    <t>https://pbs.twimg.com/profile_banners/16221481/1550161812</t>
  </si>
  <si>
    <t>https://pbs.twimg.com/profile_banners/1047609620603326464/1548115113</t>
  </si>
  <si>
    <t>https://pbs.twimg.com/profile_banners/896448008690188288/1527213732</t>
  </si>
  <si>
    <t>https://pbs.twimg.com/profile_banners/120834236/1538603083</t>
  </si>
  <si>
    <t>https://pbs.twimg.com/profile_banners/707231479047315456/1533843124</t>
  </si>
  <si>
    <t>https://pbs.twimg.com/profile_banners/282912117/1401055129</t>
  </si>
  <si>
    <t>https://pbs.twimg.com/profile_banners/40245758/1551822346</t>
  </si>
  <si>
    <t>https://pbs.twimg.com/profile_banners/25341996/1549508037</t>
  </si>
  <si>
    <t>https://pbs.twimg.com/profile_banners/929429037688037376/1510437999</t>
  </si>
  <si>
    <t>https://pbs.twimg.com/profile_banners/3252731173/1468460722</t>
  </si>
  <si>
    <t>https://pbs.twimg.com/profile_banners/983485515755393024/1527728892</t>
  </si>
  <si>
    <t>https://pbs.twimg.com/profile_banners/31524367/1503208948</t>
  </si>
  <si>
    <t>https://pbs.twimg.com/profile_banners/18956791/1509581491</t>
  </si>
  <si>
    <t>https://pbs.twimg.com/profile_banners/938563156971892736/1516808349</t>
  </si>
  <si>
    <t>https://pbs.twimg.com/profile_banners/15592792/1505325885</t>
  </si>
  <si>
    <t>https://pbs.twimg.com/profile_banners/894433463851286528/1509134103</t>
  </si>
  <si>
    <t>https://pbs.twimg.com/profile_banners/4344600933/1543006153</t>
  </si>
  <si>
    <t>https://pbs.twimg.com/profile_banners/1721619236/1490247650</t>
  </si>
  <si>
    <t>https://pbs.twimg.com/profile_banners/107288826/1549048168</t>
  </si>
  <si>
    <t>https://pbs.twimg.com/profile_banners/19709040/1547589547</t>
  </si>
  <si>
    <t>https://pbs.twimg.com/profile_banners/937904130659639302/1512449480</t>
  </si>
  <si>
    <t>https://pbs.twimg.com/profile_banners/2202061370/1461279670</t>
  </si>
  <si>
    <t>https://pbs.twimg.com/profile_banners/989181712331505664/1525967937</t>
  </si>
  <si>
    <t>https://pbs.twimg.com/profile_banners/874388780614012928/1538678650</t>
  </si>
  <si>
    <t>https://pbs.twimg.com/profile_banners/460579156/1439923343</t>
  </si>
  <si>
    <t>https://pbs.twimg.com/profile_banners/1357750304/1398283921</t>
  </si>
  <si>
    <t>https://pbs.twimg.com/profile_banners/718369646152445952/1482319341</t>
  </si>
  <si>
    <t>https://pbs.twimg.com/profile_banners/500389608/1419655096</t>
  </si>
  <si>
    <t>https://pbs.twimg.com/profile_banners/1898879166/1495978052</t>
  </si>
  <si>
    <t>https://pbs.twimg.com/profile_banners/789576501087776769/1547867681</t>
  </si>
  <si>
    <t>https://pbs.twimg.com/profile_banners/842059742352560128/1537806937</t>
  </si>
  <si>
    <t>https://pbs.twimg.com/profile_banners/563957624/1551731610</t>
  </si>
  <si>
    <t>https://pbs.twimg.com/profile_banners/130900665/1539392833</t>
  </si>
  <si>
    <t>https://pbs.twimg.com/profile_banners/120103615/1526579356</t>
  </si>
  <si>
    <t>https://pbs.twimg.com/profile_banners/864771410400555008/1502357114</t>
  </si>
  <si>
    <t>https://pbs.twimg.com/profile_banners/35966546/1530068031</t>
  </si>
  <si>
    <t>https://pbs.twimg.com/profile_banners/212304085/1549501009</t>
  </si>
  <si>
    <t>https://pbs.twimg.com/profile_banners/728840052/1512732247</t>
  </si>
  <si>
    <t>https://pbs.twimg.com/profile_banners/38133178/1519926120</t>
  </si>
  <si>
    <t>https://pbs.twimg.com/profile_banners/36185296/1550682844</t>
  </si>
  <si>
    <t>https://pbs.twimg.com/profile_banners/226591341/1423071159</t>
  </si>
  <si>
    <t>https://pbs.twimg.com/profile_banners/702949053638668288/1456431980</t>
  </si>
  <si>
    <t>https://pbs.twimg.com/profile_banners/382142737/1401496077</t>
  </si>
  <si>
    <t>https://pbs.twimg.com/profile_banners/3126780666/1427910907</t>
  </si>
  <si>
    <t>https://pbs.twimg.com/profile_banners/481411075/1452401784</t>
  </si>
  <si>
    <t>https://pbs.twimg.com/profile_banners/18182024/1552403609</t>
  </si>
  <si>
    <t>https://pbs.twimg.com/profile_banners/126408278/1544638465</t>
  </si>
  <si>
    <t>https://pbs.twimg.com/profile_banners/705855260175241217/1501353432</t>
  </si>
  <si>
    <t>https://pbs.twimg.com/profile_banners/1083568759992913920/1549651011</t>
  </si>
  <si>
    <t>https://pbs.twimg.com/profile_banners/1102485557962256384/1552231380</t>
  </si>
  <si>
    <t>https://pbs.twimg.com/profile_banners/17387829/1551821072</t>
  </si>
  <si>
    <t>https://pbs.twimg.com/profile_banners/14658601/1533723367</t>
  </si>
  <si>
    <t>https://pbs.twimg.com/profile_banners/129274940/1514319121</t>
  </si>
  <si>
    <t>https://pbs.twimg.com/profile_banners/369034535/1351565711</t>
  </si>
  <si>
    <t>https://pbs.twimg.com/profile_banners/3169084081/1520300747</t>
  </si>
  <si>
    <t>https://pbs.twimg.com/profile_banners/16724633/1527692055</t>
  </si>
  <si>
    <t>https://pbs.twimg.com/profile_banners/1301130374/1423104445</t>
  </si>
  <si>
    <t>https://pbs.twimg.com/profile_banners/17471979/1529358369</t>
  </si>
  <si>
    <t>https://pbs.twimg.com/profile_banners/78799013/1524759455</t>
  </si>
  <si>
    <t>https://pbs.twimg.com/profile_banners/4918545313/1496127826</t>
  </si>
  <si>
    <t>https://pbs.twimg.com/profile_banners/3145440218/1541012301</t>
  </si>
  <si>
    <t>https://pbs.twimg.com/profile_banners/816746035/1552612543</t>
  </si>
  <si>
    <t>https://pbs.twimg.com/profile_banners/1370575278/1366580730</t>
  </si>
  <si>
    <t>https://pbs.twimg.com/profile_banners/34447694/1492205308</t>
  </si>
  <si>
    <t>https://pbs.twimg.com/profile_banners/784186307534786564/1477515353</t>
  </si>
  <si>
    <t>https://pbs.twimg.com/profile_banners/299392076/1503453869</t>
  </si>
  <si>
    <t>https://pbs.twimg.com/profile_banners/1573013215/1539123652</t>
  </si>
  <si>
    <t>https://pbs.twimg.com/profile_banners/803708473796075520/1546830669</t>
  </si>
  <si>
    <t>https://pbs.twimg.com/profile_banners/35411175/1515162659</t>
  </si>
  <si>
    <t>https://pbs.twimg.com/profile_banners/18057450/1546621837</t>
  </si>
  <si>
    <t>https://pbs.twimg.com/profile_banners/950770459267629056/1548007361</t>
  </si>
  <si>
    <t>https://pbs.twimg.com/profile_banners/285815432/1408591375</t>
  </si>
  <si>
    <t>https://pbs.twimg.com/profile_banners/23872473/1463428961</t>
  </si>
  <si>
    <t>https://pbs.twimg.com/profile_banners/71139289/1483451740</t>
  </si>
  <si>
    <t>https://pbs.twimg.com/profile_banners/2362955300/1472857536</t>
  </si>
  <si>
    <t>https://pbs.twimg.com/profile_banners/14399483/1546504644</t>
  </si>
  <si>
    <t>es</t>
  </si>
  <si>
    <t>en-gb</t>
  </si>
  <si>
    <t>pt</t>
  </si>
  <si>
    <t>th</t>
  </si>
  <si>
    <t>sv</t>
  </si>
  <si>
    <t>ja</t>
  </si>
  <si>
    <t>http://abs.twimg.com/images/themes/theme1/bg.png</t>
  </si>
  <si>
    <t>http://abs.twimg.com/images/themes/theme7/bg.gif</t>
  </si>
  <si>
    <t>http://pbs.twimg.com/profile_background_images/378800000037657921/44dde0fe783f840b551449a5c6b117e6.jpeg</t>
  </si>
  <si>
    <t>http://abs.twimg.com/images/themes/theme6/bg.gif</t>
  </si>
  <si>
    <t>http://pbs.twimg.com/profile_background_images/378800000182320346/wCy7ydN-.png</t>
  </si>
  <si>
    <t>http://abs.twimg.com/images/themes/theme14/bg.gif</t>
  </si>
  <si>
    <t>http://abs.twimg.com/images/themes/theme11/bg.gif</t>
  </si>
  <si>
    <t>http://abs.twimg.com/images/themes/theme12/bg.gif</t>
  </si>
  <si>
    <t>http://abs.twimg.com/images/themes/theme3/bg.gif</t>
  </si>
  <si>
    <t>http://abs.twimg.com/images/themes/theme16/bg.gif</t>
  </si>
  <si>
    <t>http://abs.twimg.com/images/themes/theme2/bg.gif</t>
  </si>
  <si>
    <t>http://abs.twimg.com/images/themes/theme4/bg.gif</t>
  </si>
  <si>
    <t>http://a0.twimg.com/profile_background_images/78185270/hhdl-twitter-bg.jpg</t>
  </si>
  <si>
    <t>http://abs.twimg.com/images/themes/theme17/bg.gif</t>
  </si>
  <si>
    <t>http://abs.twimg.com/images/themes/theme18/bg.gif</t>
  </si>
  <si>
    <t>http://abs.twimg.com/images/themes/theme5/bg.gif</t>
  </si>
  <si>
    <t>http://abs.twimg.com/images/themes/theme10/bg.gif</t>
  </si>
  <si>
    <t>http://abs.twimg.com/images/themes/theme15/bg.png</t>
  </si>
  <si>
    <t>http://abs.twimg.com/images/themes/theme9/bg.gif</t>
  </si>
  <si>
    <t>http://abs.twimg.com/images/themes/theme8/bg.gif</t>
  </si>
  <si>
    <t>http://abs.twimg.com/images/themes/theme13/bg.gif</t>
  </si>
  <si>
    <t>http://pbs.twimg.com/profile_background_images/378800000153751863/gwwYGnyu.png</t>
  </si>
  <si>
    <t>http://abs.twimg.com/images/themes/theme19/bg.gif</t>
  </si>
  <si>
    <t>http://pbs.twimg.com/profile_background_images/378800000091851615/e73fb5e1cb5e7b8cd8ff540cfd0cc83c.jpeg</t>
  </si>
  <si>
    <t>http://pbs.twimg.com/profile_images/814811956737544193/HW5GMbMy_normal.jpg</t>
  </si>
  <si>
    <t>http://pbs.twimg.com/profile_images/703532186914443264/9eOttOCa_normal.jpg</t>
  </si>
  <si>
    <t>http://pbs.twimg.com/profile_images/520019812828061696/Zr6fvVyg_normal.jpeg</t>
  </si>
  <si>
    <t>http://pbs.twimg.com/profile_images/897444793491615744/0-4ekkAt_normal.jpg</t>
  </si>
  <si>
    <t>http://pbs.twimg.com/profile_images/694258176779239424/IOgB01Re_normal.jpg</t>
  </si>
  <si>
    <t>http://pbs.twimg.com/profile_images/1043595596605546496/RzBBwkkN_normal.jpg</t>
  </si>
  <si>
    <t>http://pbs.twimg.com/profile_images/990230049814085632/IQAlHnrz_normal.jpg</t>
  </si>
  <si>
    <t>http://pbs.twimg.com/profile_images/939111068751687681/yZZ43Ci4_normal.jpg</t>
  </si>
  <si>
    <t>http://pbs.twimg.com/profile_images/378800000210176815/667237009a250e66b8bed4410f4e4c3d_normal.jpeg</t>
  </si>
  <si>
    <t>http://pbs.twimg.com/profile_images/187259401/Reel-Magic-square_normal.jpg</t>
  </si>
  <si>
    <t>http://pbs.twimg.com/profile_images/869595944899158016/vztp9GgG_normal.jpg</t>
  </si>
  <si>
    <t>http://pbs.twimg.com/profile_images/654678765935554560/BhgV1mLP_normal.png</t>
  </si>
  <si>
    <t>http://pbs.twimg.com/profile_images/1060051136151990272/kmJHtKCM_normal.jpg</t>
  </si>
  <si>
    <t>http://pbs.twimg.com/profile_images/2369746229/9unndngcl0jerqmaa1y0_normal.gif</t>
  </si>
  <si>
    <t>http://pbs.twimg.com/profile_images/601173663577018369/LhdoJgMN_normal.jpg</t>
  </si>
  <si>
    <t>http://pbs.twimg.com/profile_images/1024666295709650944/FYVJjvqB_normal.jpg</t>
  </si>
  <si>
    <t>http://pbs.twimg.com/profile_images/1046800548077363200/qjwYDJK7_normal.jpg</t>
  </si>
  <si>
    <t>http://pbs.twimg.com/profile_images/839481015701766145/HWBy9GLG_normal.jpg</t>
  </si>
  <si>
    <t>http://pbs.twimg.com/profile_images/999765911656529920/t04gUe-7_normal.jpg</t>
  </si>
  <si>
    <t>http://pbs.twimg.com/profile_images/2926223842/e0c3e8caa1105147bb6f92b84309a98f_normal.jpeg</t>
  </si>
  <si>
    <t>http://a0.twimg.com/profile_images/711293289/hhdl-twitter_normal.png</t>
  </si>
  <si>
    <t>http://pbs.twimg.com/profile_images/874641889210888193/sgMdDyQp_normal.jpg</t>
  </si>
  <si>
    <t>http://pbs.twimg.com/profile_images/1075836082166611968/EKQMoqeY_normal.jpg</t>
  </si>
  <si>
    <t>http://pbs.twimg.com/profile_images/378800000534137828/c9517898334f0dcfacb9852d9073b956_normal.png</t>
  </si>
  <si>
    <t>http://pbs.twimg.com/profile_images/1812980447/A-color_normal.jpg</t>
  </si>
  <si>
    <t>http://pbs.twimg.com/profile_images/1360953675/LisaDahl_OrangeCorner_normal.jpg</t>
  </si>
  <si>
    <t>http://pbs.twimg.com/profile_images/876935381412855808/ax8WEpyM_normal.jpg</t>
  </si>
  <si>
    <t>http://pbs.twimg.com/profile_images/1040410813373272064/0C3EZpcl_normal.jpg</t>
  </si>
  <si>
    <t>http://pbs.twimg.com/profile_images/599342877399912448/Pj1pZ1Nl_normal.jpg</t>
  </si>
  <si>
    <t>http://pbs.twimg.com/profile_images/846450286197723136/wR0U6lym_normal.jpg</t>
  </si>
  <si>
    <t>http://pbs.twimg.com/profile_images/1007866658621251586/HdnMDg03_normal.jpg</t>
  </si>
  <si>
    <t>http://pbs.twimg.com/profile_images/926908607194652672/b3JAt5hL_normal.jpg</t>
  </si>
  <si>
    <t>http://pbs.twimg.com/profile_images/1008735259578339328/ffLBiSjO_normal.jpg</t>
  </si>
  <si>
    <t>http://pbs.twimg.com/profile_images/738857657625399296/SqozaNfu_normal.jpg</t>
  </si>
  <si>
    <t>http://pbs.twimg.com/profile_images/1067273888072032256/4CcuvJs9_normal.jpg</t>
  </si>
  <si>
    <t>http://pbs.twimg.com/profile_images/510528750413295616/HVD0UZ4H_normal.jpeg</t>
  </si>
  <si>
    <t>http://pbs.twimg.com/profile_images/575083793674936320/A2EXqzEK_normal.png</t>
  </si>
  <si>
    <t>http://pbs.twimg.com/profile_images/644012557951373313/Q2ZGrBth_normal.jpg</t>
  </si>
  <si>
    <t>http://pbs.twimg.com/profile_images/711942112539860993/80PRRXU1_normal.jpg</t>
  </si>
  <si>
    <t>http://pbs.twimg.com/profile_images/961449787873673216/_WHw31XG_normal.jpg</t>
  </si>
  <si>
    <t>http://pbs.twimg.com/profile_images/1013214386192830465/fyOjWZGL_normal.jpg</t>
  </si>
  <si>
    <t>http://pbs.twimg.com/profile_images/1054807366749679616/SxdeuHFK_normal.jpg</t>
  </si>
  <si>
    <t>http://pbs.twimg.com/profile_images/1086030345848410112/jxNQ8J18_normal.jpg</t>
  </si>
  <si>
    <t>http://pbs.twimg.com/profile_images/1640521176/Copyright_thePortraitPhotographer.comIMG_4343_2_normal.jpg</t>
  </si>
  <si>
    <t>http://pbs.twimg.com/profile_images/858366804711821317/1q19Zw4h_normal.jpg</t>
  </si>
  <si>
    <t>http://pbs.twimg.com/profile_images/1031549126658404352/nSvK4sSh_normal.jpg</t>
  </si>
  <si>
    <t>http://pbs.twimg.com/profile_images/947870857124241408/IvCueCej_normal.jpg</t>
  </si>
  <si>
    <t>http://pbs.twimg.com/profile_images/601719055347757056/EXFUFFJz_normal.png</t>
  </si>
  <si>
    <t>http://pbs.twimg.com/profile_images/2087661255/IMG_1334_normal.jpg</t>
  </si>
  <si>
    <t>http://pbs.twimg.com/profile_images/1026896044301475842/RlKqIoaS_normal.jpg</t>
  </si>
  <si>
    <t>http://pbs.twimg.com/profile_images/875762924664504320/tlF6YnZR_normal.jpg</t>
  </si>
  <si>
    <t>http://pbs.twimg.com/profile_images/1067139075608440832/Cdk76mGw_normal.jpg</t>
  </si>
  <si>
    <t>http://pbs.twimg.com/profile_images/1015648444621512705/kfCD-8KC_normal.jpg</t>
  </si>
  <si>
    <t>http://pbs.twimg.com/profile_images/2649881538/232f0e3363d632289acd72730192126d_normal.jpeg</t>
  </si>
  <si>
    <t>http://pbs.twimg.com/profile_images/1032021560972865537/43Ca-pZf_normal.jpg</t>
  </si>
  <si>
    <t>http://pbs.twimg.com/profile_images/949035470754791425/owOZuEfc_normal.jpg</t>
  </si>
  <si>
    <t>http://pbs.twimg.com/profile_images/757049193533804544/T7RcI180_normal.jpg</t>
  </si>
  <si>
    <t>http://pbs.twimg.com/profile_images/998001343066353665/GVIZUPsG_normal.jpg</t>
  </si>
  <si>
    <t>http://pbs.twimg.com/profile_images/1050076148766371841/93tSrvu5_normal.jpg</t>
  </si>
  <si>
    <t>http://pbs.twimg.com/profile_images/682414318378455041/HQiiNpNr_normal.jpg</t>
  </si>
  <si>
    <t>http://pbs.twimg.com/profile_images/1085296187383500800/8mUH1RjZ_normal.jpg</t>
  </si>
  <si>
    <t>http://pbs.twimg.com/profile_images/900016903506149376/pBuKwB5W_normal.jpg</t>
  </si>
  <si>
    <t>http://pbs.twimg.com/profile_images/994607652004028416/5rjXy0cg_normal.jpg</t>
  </si>
  <si>
    <t>http://pbs.twimg.com/profile_images/970003875943014400/t4fEYyLp_normal.jpg</t>
  </si>
  <si>
    <t>http://pbs.twimg.com/profile_images/784189368760082432/2WkJdlcC_normal.jpg</t>
  </si>
  <si>
    <t>http://pbs.twimg.com/profile_images/870722734862422016/KRBRJT69_normal.jpg</t>
  </si>
  <si>
    <t>http://pbs.twimg.com/profile_images/977711471533666304/1J7B2GS6_normal.jpg</t>
  </si>
  <si>
    <t>http://pbs.twimg.com/profile_images/1007019282889363458/X1LJKdUE_normal.jpg</t>
  </si>
  <si>
    <t>http://pbs.twimg.com/profile_images/716163054560481280/RLweDwH8_normal.jpg</t>
  </si>
  <si>
    <t>http://a0.twimg.com/profile_images/21508002/1543964108_normal.jpg</t>
  </si>
  <si>
    <t>http://pbs.twimg.com/profile_images/990613393483673602/IBqWEq5z_normal.jpg</t>
  </si>
  <si>
    <t>http://pbs.twimg.com/profile_images/1100468829942099970/DouV5iTb_normal.jpg</t>
  </si>
  <si>
    <t>http://pbs.twimg.com/profile_images/969266509036994561/Yb1wdxaU_normal.jpg</t>
  </si>
  <si>
    <t>http://pbs.twimg.com/profile_images/876252902704197632/URMhcrAt_normal.jpg</t>
  </si>
  <si>
    <t>http://pbs.twimg.com/profile_images/567716896477155331/jQJBp23k_normal.png</t>
  </si>
  <si>
    <t>http://pbs.twimg.com/profile_images/1565344563/PribilBadge11_normal.jpg</t>
  </si>
  <si>
    <t>http://pbs.twimg.com/profile_images/1105486953888198656/v8-gGK5D_normal.jpg</t>
  </si>
  <si>
    <t>http://pbs.twimg.com/profile_images/855503357124919296/HMu0Pl0X_normal.jpg</t>
  </si>
  <si>
    <t>http://pbs.twimg.com/profile_images/1252528371/Bonnie_daylight_normal.JPG</t>
  </si>
  <si>
    <t>http://pbs.twimg.com/profile_images/925648122860199936/HZeOPXVn_normal.jpg</t>
  </si>
  <si>
    <t>http://pbs.twimg.com/profile_images/970850941690769408/jtsGcZOG_normal.jpg</t>
  </si>
  <si>
    <t>http://pbs.twimg.com/profile_images/979746860293283841/bDinbYj1_normal.jpg</t>
  </si>
  <si>
    <t>http://pbs.twimg.com/profile_images/1053339335217549312/3AsJxV1h_normal.jpg</t>
  </si>
  <si>
    <t>http://pbs.twimg.com/profile_images/1106408075341107200/Xl2g-sFS_normal.jpg</t>
  </si>
  <si>
    <t>http://pbs.twimg.com/profile_images/2249061084/__2_normal.jpg</t>
  </si>
  <si>
    <t>http://pbs.twimg.com/profile_images/1084549637879431168/fiAbbf6n_normal.jpg</t>
  </si>
  <si>
    <t>http://pbs.twimg.com/profile_images/941491729458483201/skk5AsLV_normal.jpg</t>
  </si>
  <si>
    <t>http://pbs.twimg.com/profile_images/1325724204/headshot-1_normal.jpg</t>
  </si>
  <si>
    <t>http://pbs.twimg.com/profile_images/732298843748868096/n6EnBwvt_normal.jpg</t>
  </si>
  <si>
    <t>http://pbs.twimg.com/profile_images/438725874624372736/PAULMBWW_normal.jpeg</t>
  </si>
  <si>
    <t>http://pbs.twimg.com/profile_images/790839927378419712/XjyjXvQJ_normal.jpg</t>
  </si>
  <si>
    <t>Open Twitter Page for This Person</t>
  </si>
  <si>
    <t>https://twitter.com/fettkeven</t>
  </si>
  <si>
    <t>https://twitter.com/travelbugsworld</t>
  </si>
  <si>
    <t>https://twitter.com/hhlifestyletrav</t>
  </si>
  <si>
    <t>https://twitter.com/juleshalvy</t>
  </si>
  <si>
    <t>https://twitter.com/touringtastebud</t>
  </si>
  <si>
    <t>https://twitter.com/madhattersnyc</t>
  </si>
  <si>
    <t>https://twitter.com/mattsroadtrip</t>
  </si>
  <si>
    <t>https://twitter.com/monstervoyage</t>
  </si>
  <si>
    <t>https://twitter.com/roadtripc</t>
  </si>
  <si>
    <t>https://twitter.com/myvirtualvaca</t>
  </si>
  <si>
    <t>https://twitter.com/11thoffebruary</t>
  </si>
  <si>
    <t>https://twitter.com/sedonaaz</t>
  </si>
  <si>
    <t>https://twitter.com/wildlingtravels</t>
  </si>
  <si>
    <t>https://twitter.com/arabella_hotel</t>
  </si>
  <si>
    <t>https://twitter.com/travelsuncorked</t>
  </si>
  <si>
    <t>https://twitter.com/lasposadas</t>
  </si>
  <si>
    <t>https://twitter.com/sedonafilmfest</t>
  </si>
  <si>
    <t>https://twitter.com/loganbinggeli</t>
  </si>
  <si>
    <t>https://twitter.com/khsbicycles</t>
  </si>
  <si>
    <t>https://twitter.com/lethumanismring</t>
  </si>
  <si>
    <t>https://twitter.com/aclu</t>
  </si>
  <si>
    <t>https://twitter.com/bear8photo</t>
  </si>
  <si>
    <t>https://twitter.com/samstravblog</t>
  </si>
  <si>
    <t>https://twitter.com/alexjivani</t>
  </si>
  <si>
    <t>https://twitter.com/elitedaily</t>
  </si>
  <si>
    <t>https://twitter.com/tarma_designs</t>
  </si>
  <si>
    <t>https://twitter.com/sedonaquail</t>
  </si>
  <si>
    <t>https://twitter.com/eamcintire</t>
  </si>
  <si>
    <t>https://twitter.com/sedonasunflower</t>
  </si>
  <si>
    <t>https://twitter.com/gcseca</t>
  </si>
  <si>
    <t>https://twitter.com/archdigest</t>
  </si>
  <si>
    <t>https://twitter.com/yourpremierteam</t>
  </si>
  <si>
    <t>https://twitter.com/yourcausesorg</t>
  </si>
  <si>
    <t>https://twitter.com/lc3media</t>
  </si>
  <si>
    <t>https://twitter.com/dalailama</t>
  </si>
  <si>
    <t>https://twitter.com/impactinvestus</t>
  </si>
  <si>
    <t>https://twitter.com/secftweets</t>
  </si>
  <si>
    <t>https://twitter.com/zsrfoundation</t>
  </si>
  <si>
    <t>https://twitter.com/artistresidency</t>
  </si>
  <si>
    <t>https://twitter.com/lisadahlstudio</t>
  </si>
  <si>
    <t>https://twitter.com/sedonaartscentr</t>
  </si>
  <si>
    <t>https://twitter.com/papomanleyenda</t>
  </si>
  <si>
    <t>https://twitter.com/ashevillefm</t>
  </si>
  <si>
    <t>https://twitter.com/ashevillechefs</t>
  </si>
  <si>
    <t>https://twitter.com/djerassiprogram</t>
  </si>
  <si>
    <t>https://twitter.com/drjeffreyp</t>
  </si>
  <si>
    <t>https://twitter.com/southwestair</t>
  </si>
  <si>
    <t>https://twitter.com/jeffreynyc</t>
  </si>
  <si>
    <t>https://twitter.com/rebecca17005954</t>
  </si>
  <si>
    <t>https://twitter.com/msnlifestyle</t>
  </si>
  <si>
    <t>https://twitter.com/clevelandchick</t>
  </si>
  <si>
    <t>https://twitter.com/korsyoung</t>
  </si>
  <si>
    <t>https://twitter.com/eatpraycoffee</t>
  </si>
  <si>
    <t>https://twitter.com/sedonatv</t>
  </si>
  <si>
    <t>https://twitter.com/tessence01</t>
  </si>
  <si>
    <t>https://twitter.com/ilovesedonavr</t>
  </si>
  <si>
    <t>https://twitter.com/kaitlynrosemore</t>
  </si>
  <si>
    <t>https://twitter.com/azgandtcoops</t>
  </si>
  <si>
    <t>https://twitter.com/denimo9</t>
  </si>
  <si>
    <t>https://twitter.com/glennnelson357</t>
  </si>
  <si>
    <t>https://twitter.com/joe_vernier</t>
  </si>
  <si>
    <t>https://twitter.com/dallasnews</t>
  </si>
  <si>
    <t>https://twitter.com/staskosgirl</t>
  </si>
  <si>
    <t>https://twitter.com/kacie_mc</t>
  </si>
  <si>
    <t>https://twitter.com/arizonatourism</t>
  </si>
  <si>
    <t>https://twitter.com/bluerosepat</t>
  </si>
  <si>
    <t>https://twitter.com/tajody</t>
  </si>
  <si>
    <t>https://twitter.com/spiritcoachtalk</t>
  </si>
  <si>
    <t>https://twitter.com/sedonadotbiz</t>
  </si>
  <si>
    <t>https://twitter.com/earthwindstonew</t>
  </si>
  <si>
    <t>https://twitter.com/dsoltesz</t>
  </si>
  <si>
    <t>https://twitter.com/adambanton</t>
  </si>
  <si>
    <t>https://twitter.com/harleybird2004</t>
  </si>
  <si>
    <t>https://twitter.com/golsoncharles</t>
  </si>
  <si>
    <t>https://twitter.com/llcoola60</t>
  </si>
  <si>
    <t>https://twitter.com/southernersays</t>
  </si>
  <si>
    <t>https://twitter.com/suziday123</t>
  </si>
  <si>
    <t>https://twitter.com/perciva97445687</t>
  </si>
  <si>
    <t>https://twitter.com/stormhour</t>
  </si>
  <si>
    <t>https://twitter.com/earthandclouds</t>
  </si>
  <si>
    <t>https://twitter.com/cloudappsoc</t>
  </si>
  <si>
    <t>https://twitter.com/loveart</t>
  </si>
  <si>
    <t>https://twitter.com/goldfinches12</t>
  </si>
  <si>
    <t>https://twitter.com/tomfulop</t>
  </si>
  <si>
    <t>https://twitter.com/kaka_meyer</t>
  </si>
  <si>
    <t>https://twitter.com/ar6skhfncpy6uoj</t>
  </si>
  <si>
    <t>https://twitter.com/rik_ace</t>
  </si>
  <si>
    <t>https://twitter.com/jansylor</t>
  </si>
  <si>
    <t>https://twitter.com/countrylarry</t>
  </si>
  <si>
    <t>https://twitter.com/arizonadot</t>
  </si>
  <si>
    <t>https://twitter.com/waynepollard13</t>
  </si>
  <si>
    <t>https://twitter.com/henckelmh</t>
  </si>
  <si>
    <t>https://twitter.com/shanghaisweetie</t>
  </si>
  <si>
    <t>https://twitter.com/petersweden7</t>
  </si>
  <si>
    <t>https://twitter.com/pearldolphin</t>
  </si>
  <si>
    <t>https://twitter.com/amctheatres</t>
  </si>
  <si>
    <t>https://twitter.com/dwanimation</t>
  </si>
  <si>
    <t>https://twitter.com/oakcreekgrill</t>
  </si>
  <si>
    <t>https://twitter.com/tangledfood</t>
  </si>
  <si>
    <t>https://twitter.com/smtownplussize</t>
  </si>
  <si>
    <t>https://twitter.com/roamingtimes</t>
  </si>
  <si>
    <t>https://twitter.com/enchantmentaz</t>
  </si>
  <si>
    <t>https://twitter.com/en</t>
  </si>
  <si>
    <t>https://twitter.com/realzenjen</t>
  </si>
  <si>
    <t>https://twitter.com/readersdigest</t>
  </si>
  <si>
    <t>https://twitter.com/auyumihoshi</t>
  </si>
  <si>
    <t>https://twitter.com/buddywriterdude</t>
  </si>
  <si>
    <t>https://twitter.com/courtneyknorris</t>
  </si>
  <si>
    <t>https://twitter.com/palmsprgscards</t>
  </si>
  <si>
    <t>https://twitter.com/ebay</t>
  </si>
  <si>
    <t>https://twitter.com/charlesrhusted</t>
  </si>
  <si>
    <t>https://twitter.com/cityofsedonaaz</t>
  </si>
  <si>
    <t>https://twitter.com/pursuingx</t>
  </si>
  <si>
    <t>https://twitter.com/supnatadv</t>
  </si>
  <si>
    <t>https://twitter.com/hikingshack</t>
  </si>
  <si>
    <t>https://twitter.com/robdiaz503</t>
  </si>
  <si>
    <t>https://twitter.com/myrockmixtapes</t>
  </si>
  <si>
    <t>https://twitter.com/charliebonnet3</t>
  </si>
  <si>
    <t>https://twitter.com/k_sneids</t>
  </si>
  <si>
    <t>https://twitter.com/connorjet</t>
  </si>
  <si>
    <t>https://twitter.com/azwonders</t>
  </si>
  <si>
    <t>https://twitter.com/britandco</t>
  </si>
  <si>
    <t>https://twitter.com/jessica1pacheco</t>
  </si>
  <si>
    <t>https://twitter.com/askchefdennis</t>
  </si>
  <si>
    <t>https://twitter.com/folkingasholes</t>
  </si>
  <si>
    <t>https://twitter.com/charl</t>
  </si>
  <si>
    <t>https://twitter.com/bigdoftn</t>
  </si>
  <si>
    <t>https://twitter.com/grandcanyonnps</t>
  </si>
  <si>
    <t>https://twitter.com/cubfansince76</t>
  </si>
  <si>
    <t>https://twitter.com/nitenurse2</t>
  </si>
  <si>
    <t>https://twitter.com/govpdfs</t>
  </si>
  <si>
    <t>https://twitter.com/gryphons_bane</t>
  </si>
  <si>
    <t>https://twitter.com/coconinonf</t>
  </si>
  <si>
    <t>https://twitter.com/kazmradio</t>
  </si>
  <si>
    <t>https://twitter.com/sedonafd</t>
  </si>
  <si>
    <t>https://twitter.com/coconinosheriff</t>
  </si>
  <si>
    <t>https://twitter.com/kazmnews</t>
  </si>
  <si>
    <t>https://twitter.com/gtfoaz</t>
  </si>
  <si>
    <t>https://twitter.com/see_happiness</t>
  </si>
  <si>
    <t>https://twitter.com/theq1029</t>
  </si>
  <si>
    <t>https://twitter.com/sedonanews</t>
  </si>
  <si>
    <t>https://twitter.com/nuttynuske1</t>
  </si>
  <si>
    <t>https://twitter.com/natasha90950333</t>
  </si>
  <si>
    <t>https://twitter.com/granbalsandworl</t>
  </si>
  <si>
    <t>https://twitter.com/bonfire0613</t>
  </si>
  <si>
    <t>https://twitter.com/_sedonaaz</t>
  </si>
  <si>
    <t>https://twitter.com/fredwilliams</t>
  </si>
  <si>
    <t>https://twitter.com/thattommyhall</t>
  </si>
  <si>
    <t>https://twitter.com/ytravelblog</t>
  </si>
  <si>
    <t>https://twitter.com/vividlyminded</t>
  </si>
  <si>
    <t>https://twitter.com/apexwolves</t>
  </si>
  <si>
    <t>https://twitter.com/visitflagstaff</t>
  </si>
  <si>
    <t>https://twitter.com/marcmcgaugh1975</t>
  </si>
  <si>
    <t>https://twitter.com/natgeo</t>
  </si>
  <si>
    <t>https://twitter.com/sedonachamber</t>
  </si>
  <si>
    <t>https://twitter.com/spankisauraus</t>
  </si>
  <si>
    <t>https://twitter.com/brenesmarlen</t>
  </si>
  <si>
    <t>https://twitter.com/adventurepromag</t>
  </si>
  <si>
    <t>https://twitter.com/mmmckerch</t>
  </si>
  <si>
    <t>https://twitter.com/irondogodin</t>
  </si>
  <si>
    <t>https://twitter.com/hfarquahr</t>
  </si>
  <si>
    <t>https://twitter.com/ghtj40s</t>
  </si>
  <si>
    <t>https://twitter.com/dailyblender</t>
  </si>
  <si>
    <t>https://twitter.com/supergstrom</t>
  </si>
  <si>
    <t>https://twitter.com/bookdirect</t>
  </si>
  <si>
    <t>https://twitter.com/eileenmarie819</t>
  </si>
  <si>
    <t>https://twitter.com/jhartman1422</t>
  </si>
  <si>
    <t>https://twitter.com/theanchoredblog</t>
  </si>
  <si>
    <t>https://twitter.com/innofsedona</t>
  </si>
  <si>
    <t>https://twitter.com/ronfeir</t>
  </si>
  <si>
    <t>https://twitter.com/desertartistry</t>
  </si>
  <si>
    <t>https://twitter.com/azrogernaylor</t>
  </si>
  <si>
    <t>https://twitter.com/pinkjeeptours</t>
  </si>
  <si>
    <t>https://twitter.com/unplannedcookin</t>
  </si>
  <si>
    <t>https://twitter.com/orchardsinn</t>
  </si>
  <si>
    <t>https://twitter.com/hm</t>
  </si>
  <si>
    <t>fettkeven
RT @MyVirtualVaca: @RoadtripC @monstervoyage
@MattsRoadTrip @MadHattersNYC @TouringTastebud
@JulesHalvy @HHLifestyleTrav @TravelBugsWorld
@…</t>
  </si>
  <si>
    <t xml:space="preserve">travelbugsworld
</t>
  </si>
  <si>
    <t xml:space="preserve">hhlifestyletrav
</t>
  </si>
  <si>
    <t xml:space="preserve">juleshalvy
</t>
  </si>
  <si>
    <t xml:space="preserve">touringtastebud
</t>
  </si>
  <si>
    <t xml:space="preserve">madhattersnyc
</t>
  </si>
  <si>
    <t xml:space="preserve">mattsroadtrip
</t>
  </si>
  <si>
    <t xml:space="preserve">monstervoyage
</t>
  </si>
  <si>
    <t xml:space="preserve">roadtripc
</t>
  </si>
  <si>
    <t>myvirtualvaca
Flashback to spectacular Sedona,
Arizona. With these views, you
won’t want to leave (at least I
didn’t!) Taken from the Airport
Mesa Vortex, you can see for miles!
#SedonaAZ #familytravel… https://t.co/RdainFVfyW</t>
  </si>
  <si>
    <t>11thoffebruary
RT @SedonaAZ: Get info on 9 easy
hikes when you purchase our '9
Easy Hikes in Sedona' book for
$8. Did we mention that all the
proceeds areâ€¦</t>
  </si>
  <si>
    <t>sedonaaz
Meet the World’s Most Badass Hotel
Owners featuring Sedona's own Sugarloaf
Lodge! https://t.co/JW1e50Ucb4
https://t.co/B5nDLXIo9r</t>
  </si>
  <si>
    <t>wildlingtravels
RT @Arabella_Hotel: Happy #WorldWildlifeDay!
When you're out on the trails in
#Sedona, keep an eye out for local
#wildlife like red tail ha…</t>
  </si>
  <si>
    <t>arabella_hotel
Feel comfortable in our beautiful
accessible guestrooms, conveniently
located on the ground floor with
a hallway en… https://t.co/HnLdPWlg7a</t>
  </si>
  <si>
    <t>travelsuncorked
_xD83C__xDF1E_ Good morning beautiful. Stay
grounded. #travelsuncorked #sedona
#sedonaaz #redrocks #az #arizona
#visitsedona #bluesky #nature #naturephotography
#naturephoto #natureporn #outdoors…
https://t.co/v06enT1CEA</t>
  </si>
  <si>
    <t xml:space="preserve">lasposadas
</t>
  </si>
  <si>
    <t xml:space="preserve">sedonafilmfest
</t>
  </si>
  <si>
    <t>loganbinggeli
@SedonaAZ MTB #khsbicycles @KHSbicycles
https://t.co/Sga4uv1zl6</t>
  </si>
  <si>
    <t xml:space="preserve">khsbicycles
</t>
  </si>
  <si>
    <t>lethumanismring
#AZ cop who tasered Handcuffed
man had illegally Demanded ID from
him, though he was only a Passenger.
The whole stop was a #Fishing-Expedition
This is why we have @ACLU https://t.co/jNIjlwTK9u
… #Tucson #Scottsdale #SedonaAZ
#SedonaArizona #SurpriseAZ #SurpriseArizona
#ASU</t>
  </si>
  <si>
    <t xml:space="preserve">aclu
</t>
  </si>
  <si>
    <t>bear8photo
Devil’s Bridge Sedona, AZ Prints:
https://t.co/Q8zZDL70Sw #sedona
#sedonaaz #southwest #southwestdecor
#redrocks #sedonalandscapes #devilsbridge
#sedonadecor #sedonametalprints
#visitsedona #sedonadevilsbridge
#sedonaart #arizonadecor #visitarizona
https://t.co/ar09dOC2Qm</t>
  </si>
  <si>
    <t>samstravblog
#Sedona #Arizona, is one of the
most exquisite places in the southwest.
Views are amazing. https://t.co/KUrh5Sdioz
Read more about our visit on my
travel blog post. #sedonaescape
#visitarizona #redrockcountry #cntraveler
#sedonaaz #arizonahiking #exploreaz
#redrocks #sedona https://t.co/Fc5cn4QfiK</t>
  </si>
  <si>
    <t>alexjivani
@SedonaAZ @EliteDaily Yes on all
5 however 6 months to 8 months
a year.Sedona to hot In summer
Lake Tahoe to cold in winter.</t>
  </si>
  <si>
    <t xml:space="preserve">elitedaily
</t>
  </si>
  <si>
    <t>tarma_designs
Our Content Specialist made a trip
to #SedonaAZ last week and brought
some of her favorite #TarmaDesigns
along for the adventure! _xD83C__xDF35_ . #TarmaTravels
#LoveTheActiveLife https://t.co/HfSFkQ2H1u</t>
  </si>
  <si>
    <t>sedonaquail
RT @SedonaAZ: Get off the beaten
path and explore hidden gems: https://t.co/HRA2NBZ2zE
https://t.co/2sxL8chVct</t>
  </si>
  <si>
    <t>eamcintire
RT @SedonaAZ: Get off the beaten
path and explore hidden gems: https://t.co/HRA2NBZ2zE
https://t.co/2sxL8chVct</t>
  </si>
  <si>
    <t>sedonasunflower
RT @SedonaAZ: Get info on 9 easy
hikes when you purchase our '9
Easy Hikes in Sedona' book for
$8. Did we mention that all the
proceeds are…</t>
  </si>
  <si>
    <t>gcseca
@ArchDigest chose @SedonaAZ as
the "Prettiest Town" in AZ. Have
you visited there recently? https://t.co/l7jdDAUoo0</t>
  </si>
  <si>
    <t xml:space="preserve">archdigest
</t>
  </si>
  <si>
    <t>yourpremierteam
Elevate Your View in This Beautiful
Single Level Home in #IndianCliffs!
355 Indian Cliffs Rd, #SedonaAZ
- $650,000 #realestate https://t.co/RKgaE0iZZX
https://t.co/nmantRhbQ7</t>
  </si>
  <si>
    <t>yourcausesorg
@DjerassiProgram @AshevilleChefs
@AshevilleFM @papomanleyenda @SedonaAZ
@SedonaArtsCentr #InaguralArtistResidencyFellow
@lisadahlstudio l#CreativityCommunionFood
@artistresidency @ZSRFoundation
@secftweets @ImpactInvestUS #BobAllenFamilyFoundationVP
@CALICOKateLC3 @DalaiLama @lc3media</t>
  </si>
  <si>
    <t xml:space="preserve">lc3media
</t>
  </si>
  <si>
    <t xml:space="preserve">dalailama
</t>
  </si>
  <si>
    <t xml:space="preserve">impactinvestus
</t>
  </si>
  <si>
    <t xml:space="preserve">secftweets
</t>
  </si>
  <si>
    <t xml:space="preserve">zsrfoundation
</t>
  </si>
  <si>
    <t xml:space="preserve">artistresidency
</t>
  </si>
  <si>
    <t xml:space="preserve">lisadahlstudio
</t>
  </si>
  <si>
    <t xml:space="preserve">sedonaartscentr
</t>
  </si>
  <si>
    <t xml:space="preserve">papomanleyenda
</t>
  </si>
  <si>
    <t xml:space="preserve">ashevillefm
</t>
  </si>
  <si>
    <t xml:space="preserve">ashevillechefs
</t>
  </si>
  <si>
    <t xml:space="preserve">djerassiprogram
</t>
  </si>
  <si>
    <t>drjeffreyp
#JeffreyGoesWest Now bound for
Phoenix on @SouthwestAir and then
driving to @SedonaAZ #Sedona https://t.co/Bd3XIYRlgn
https://t.co/ElpeOduqTp</t>
  </si>
  <si>
    <t xml:space="preserve">southwestair
</t>
  </si>
  <si>
    <t>jeffreynyc
#JeffreyGoesWest Now bound for
Phoenix on @SouthwestAir and then
driving to @SedonaAZ #Sedona https://t.co/4ACydseVjN
https://t.co/a6wK4Y9ZJA</t>
  </si>
  <si>
    <t>rebecca17005954
RT @SedonaAZ: Sedona is on @MSNLifestyle
list of 51 AMAZINGLY BEAUTIFUL
destinations!! https://t.co/Jxru8MirJ8
https://t.co/a7iQkXxFBr</t>
  </si>
  <si>
    <t xml:space="preserve">msnlifestyle
</t>
  </si>
  <si>
    <t>clevelandchick
I will be enjoying the sun and
no snow tomorrow in Sedona! https://t.co/3A0yAdOE1r</t>
  </si>
  <si>
    <t>korsyoung
Warm goat cheese with #jelly Good
appetizer. Grapes in Jerome near
@SedonaAZ</t>
  </si>
  <si>
    <t>eatpraycoffee
@Tessence01 Just take a drive to
Sedona @ILoveSedonaVR @SedonaAZ
@SedonaTV</t>
  </si>
  <si>
    <t xml:space="preserve">sedonatv
</t>
  </si>
  <si>
    <t xml:space="preserve">tessence01
</t>
  </si>
  <si>
    <t>ilovesedonavr
https://t.co/jAonOAQFvi This comfortably
tucked away home is the quintessential
getaway for adventurers, explorers,
relaxation seekers and families
alike. _xD83D__xDC68_‍_xD83D__xDC69_‍_xD83D__xDC67_‍_xD83D__xDC66_Sleeps 7 _xD83D__xDECF_3
Bed _xD83D__xDEC1_2 Bath #BookDirect #SedonaAz
#Sedona #VacationRental #Relax
#ShopLocal #ExploreArizona #ILoveSedona
https://t.co/xkGlnW8Zin</t>
  </si>
  <si>
    <t>kaitlynrosemore
_xD83D__xDC9B_...take me back...._xD83D__xDC9B_ . . . .
#SedonaAz #TooColdHere #RhodasTakeArizona
#MissingSunshine #WarmWeather #Vacation
#BlueSkies @ Sedona, Arizona https://t.co/POIXJT3cyb</t>
  </si>
  <si>
    <t>azgandtcoops
@ArchDigest chose @SedonaAZ as
the "Prettiest Town" in AZ. Have
you visited there recently? https://t.co/gkIyZD8Vae
https://t.co/Vk2RMK45Kq</t>
  </si>
  <si>
    <t>denimo9
RT @ILoveSedonaVR: First Class
Charter Tours offers private and
small group tours led by expert
guides that are incredibly knowledgeable
ab…</t>
  </si>
  <si>
    <t>glennnelson357
RT @ILoveSedonaVR: First Class
Charter Tours offers private and
small group tours led by expert
guides that are incredibly knowledgeable
ab…</t>
  </si>
  <si>
    <t>joe_vernier
@SedonaAZ @dallasnews Mescal Mountain
is a beautiful ride that I immensely
miss.</t>
  </si>
  <si>
    <t xml:space="preserve">dallasnews
</t>
  </si>
  <si>
    <t>staskosgirl
@bluerosepat @SedonaAZ Yes!</t>
  </si>
  <si>
    <t xml:space="preserve">kacie_mc
</t>
  </si>
  <si>
    <t>arizonatourism
@kacie_mc In our humble opinion,
a trip to Arizona makes for a sound
investment of a refund. DM us and
we’ll send you an Arizona tote
to get you in the traveling spirit.
#AZSunToShare https://t.co/WlLL5G1Y1E</t>
  </si>
  <si>
    <t>bluerosepat
@SedonaAZ Sedona is one of my favorite
places on Earth. https://t.co/WZxYigUV4X</t>
  </si>
  <si>
    <t>tajody
#SedonaVortex #travel #Arizona
#SedonaAZ #vortexenergy #vortexes
#tourism #Sedona #BellRock #CathedralRock
#traveltips https://t.co/4g90rW3Jsv</t>
  </si>
  <si>
    <t>spiritcoachtalk
Take a moment to connect to the
healing power &amp;amp; presence of
the #HealingEnergy coming from
this Sedona #Vortex. Drink it in
&amp;amp; let it fill you with grace
for your day with this guided #meditation:
https://t.co/2SKVLucbMn #GuidedMeditation
#SpiritCoach #Mindfulness #SedonaAZ
https://t.co/Orl5k2sW2n</t>
  </si>
  <si>
    <t>sedonadotbiz
St. Patrick's Parade https://t.co/TM5AENdbOX</t>
  </si>
  <si>
    <t>earthwindstonew
Got up on the roof today. Things
are looking good from up here.
#sedona #sedonaarizona #sedonaaz
https://t.co/ffWKy5IN4k https://t.co/3fHNg33uQW</t>
  </si>
  <si>
    <t>dsoltesz
RT @ILoveSedonaVR: The Seven Sacred
Pools were naturally carved out
of ocher colored sandstone and
fed by a seasonal stream. #SevenSacredP…</t>
  </si>
  <si>
    <t>adambanton
@SedonaAZ was the place to be over
the weekend. _xD83D__xDCF7_-dirty https://t.co/g0V7N6zQdC</t>
  </si>
  <si>
    <t>harleybird2004
RT @ILoveSedonaVR: The Seven Sacred
Pools were naturally carved out
of ocher colored sandstone and
fed by a seasonal stream. #SevenSacredP…</t>
  </si>
  <si>
    <t>golsoncharles
RT @ILoveSedonaVR: The Seven Sacred
Pools were naturally carved out
of ocher colored sandstone and
fed by a seasonal stream. #SevenSacredP…</t>
  </si>
  <si>
    <t>llcoola60
RT @ILoveSedonaVR: The Seven Sacred
Pools were naturally carved out
of ocher colored sandstone and
fed by a seasonal stream. #SevenSacredP…</t>
  </si>
  <si>
    <t xml:space="preserve">southernersays
</t>
  </si>
  <si>
    <t xml:space="preserve">suziday123
</t>
  </si>
  <si>
    <t>perciva97445687
RT @LoveArt: When you walk outside
and just want to call it home.
@CloudAppSoc @EarthandClouds @StormHour
@SedonaAZ @ArizonaTourism #lovear…</t>
  </si>
  <si>
    <t>stormhour
RT @LoveArt: When you walk outside
and just want to call it home.
@CloudAppSoc @EarthandClouds @StormHour
@SedonaAZ @ArizonaTourism #lovear…</t>
  </si>
  <si>
    <t>earthandclouds
RT @LoveArt: When you walk outside
and just want to call it home.
@CloudAppSoc @EarthandClouds @StormHour
@SedonaAZ @ArizonaTourism #lovear…</t>
  </si>
  <si>
    <t xml:space="preserve">cloudappsoc
</t>
  </si>
  <si>
    <t>loveart
When you walk outside and just
want to call it home. @CloudAppSoc
@EarthandClouds @StormHour @SedonaAZ
@ArizonaTourism #loveart https://t.co/AuQQUGWWIU</t>
  </si>
  <si>
    <t>goldfinches12
RT @LoveArt: When you walk outside
and just want to call it home.
@CloudAppSoc @EarthandClouds @StormHour
@SedonaAZ @ArizonaTourism #lovear…</t>
  </si>
  <si>
    <t>tomfulop
RT @LoveArt: When you walk outside
and just want to call it home.
@CloudAppSoc @EarthandClouds @StormHour
@SedonaAZ @ArizonaTourism #lovear…</t>
  </si>
  <si>
    <t>kaka_meyer
RT @LoveArt: When you walk outside
and just want to call it home.
@CloudAppSoc @EarthandClouds @StormHour
@SedonaAZ @ArizonaTourism #lovear…</t>
  </si>
  <si>
    <t>ar6skhfncpy6uoj
RT @LoveArt: When you walk outside
and just want to call it home.
@CloudAppSoc @EarthandClouds @StormHour
@SedonaAZ @ArizonaTourism #lovear…</t>
  </si>
  <si>
    <t>rik_ace
RT @LoveArt: When you walk outside
and just want to call it home.
@CloudAppSoc @EarthandClouds @StormHour
@SedonaAZ @ArizonaTourism #lovear…</t>
  </si>
  <si>
    <t>jansylor
RT @LoveArt: When you walk outside
and just want to call it home.
@CloudAppSoc @EarthandClouds @StormHour
@SedonaAZ @ArizonaTourism #lovear…</t>
  </si>
  <si>
    <t>countrylarry
@ArizonaDOT, @SedonaAZ, Oak Creek
flow at Cave Springs Campground.
Barely making it under bridge.
https://t.co/tJtxHVBByl</t>
  </si>
  <si>
    <t xml:space="preserve">arizonadot
</t>
  </si>
  <si>
    <t>waynepollard13
RT @LoveArt: When you walk outside
and just want to call it home.
@CloudAppSoc @EarthandClouds @StormHour
@SedonaAZ @ArizonaTourism #lovear…</t>
  </si>
  <si>
    <t>henckelmh
@PeterSweden7 @ShanghaiSweetie
#SedonaAZ</t>
  </si>
  <si>
    <t xml:space="preserve">shanghaisweetie
</t>
  </si>
  <si>
    <t xml:space="preserve">petersweden7
</t>
  </si>
  <si>
    <t>pearldolphin
@DWAnimation @SedonaAZ At the Audrey
Mine: "Don't look down." https://t.co/mfGhcZno14</t>
  </si>
  <si>
    <t xml:space="preserve">amctheatres
</t>
  </si>
  <si>
    <t xml:space="preserve">dwanimation
</t>
  </si>
  <si>
    <t>oakcreekgrill
Just a bit of heaven on earth...⠀
•⠀ •⠀ •⠀ #beertime #microbeer #letsdrinkabeer
#beer #beerlovers #haveabeer… https://t.co/2YRptLbAHg</t>
  </si>
  <si>
    <t>tangledfood
Wondering what @SedonaAZ has to
offer? Here's why this scenic destination
stole my heart: https://t.co/r784y9TBS3
#SedonaEscape https://t.co/BdR5RGOcer</t>
  </si>
  <si>
    <t>smtownplussize
RT @tangledfood: Wondering what
@SedonaAZ has to offer? Here's
why this scenic destination stole
my heart: https://t.co/r784y9TBS3
#Sedona…</t>
  </si>
  <si>
    <t>roamingtimes
RT @LoveArt: When you walk outside
and just want to call it home.
@CloudAppSoc @EarthandClouds @StormHour
@SedonaAZ @ArizonaTourism #lovear…</t>
  </si>
  <si>
    <t>enchantmentaz
@SedonaAZ Calling all Cancers—and
any other Zodiac sign, at that—for
an enchanting springtime getaway.
Thank you for sharing this feature.</t>
  </si>
  <si>
    <t xml:space="preserve">en
</t>
  </si>
  <si>
    <t>realzenjen
RT @SedonaAZ: Where You Should
Go on Spring Break, According to
Your Zodiac Sign via @readersdigest
| https://t.co/r5ooiOZ2nw featuring
@En…</t>
  </si>
  <si>
    <t xml:space="preserve">readersdigest
</t>
  </si>
  <si>
    <t>auyumihoshi
RT @LoveArt: When you walk outside
and just want to call it home.
@CloudAppSoc @EarthandClouds @StormHour
@SedonaAZ @ArizonaTourism #lovear…</t>
  </si>
  <si>
    <t>buddywriterdude
@courtneyknorris @SedonaAZ Yeah,
Sedona is special place.</t>
  </si>
  <si>
    <t>courtneyknorris
@cubfansince76 @SedonaAZ You know
it https://t.co/2j1RF1hExa</t>
  </si>
  <si>
    <t>palmsprgscards
#SedonaAZ "The #SugarLoafLodge"
#Postcard #Arizona * FREE US SHIPPING
https://t.co/jMKFAUpBzq via @eBay</t>
  </si>
  <si>
    <t xml:space="preserve">ebay
</t>
  </si>
  <si>
    <t>charlesrhusted
Great addition to the weekend at
the @CityofSedonaAZ St. Patrick’s
Day Parade - Fun for the entire
community… https://t.co/NTEXisYYmM</t>
  </si>
  <si>
    <t xml:space="preserve">cityofsedonaaz
</t>
  </si>
  <si>
    <t>pursuingx
Join us in #Sedona for a 2-day
#SpringEquinox Celebration By rejoicing
on this day, we will harmonize
with the global resonance and together,
activate the matrix for #5D ASCENSION!
_xD83C__xDFAB__xD83C__xDF9F__xD83C__xDFAB_  https://t.co/E7vjH2qTg8 
Get 10% OFF with ☀️CODE: PursuingX10
@SupNatAdv #SedonaAZ https://t.co/sdLsM3KDhZ</t>
  </si>
  <si>
    <t xml:space="preserve">supnatadv
</t>
  </si>
  <si>
    <t>hikingshack
RT @SedonaAZ: Plan your #Sedona
summer escape and make sure to
visit Slide Rock State Park! https://t.co/tZn35evVBU
https://t.co/Ot78D6djmF</t>
  </si>
  <si>
    <t>robdiaz503
RT @SedonaAZ: Plan your #Sedona
summer escape and make sure to
visit Slide Rock State Park! https://t.co/tZn35evVBU
https://t.co/Ot78D6djmF</t>
  </si>
  <si>
    <t>myrockmixtapes
@bigdoftn @GrandCanyonNPS @SedonaAZ
@CharlieBonnet3 @FolkinGasholes
Niceeee! Enjoy your trip! Thanks
for sharing your photo_xD83E__xDD18__xD83E__xDD18_</t>
  </si>
  <si>
    <t xml:space="preserve">charliebonnet3
</t>
  </si>
  <si>
    <t>k_sneids
@SedonaAZ @connorjet</t>
  </si>
  <si>
    <t xml:space="preserve">connorjet
</t>
  </si>
  <si>
    <t>azwonders
RT @SedonaAZ: Start your newlywed
life in one of these dream spots.
https://t.co/o2hV7xWpHo via @BritandCo
HINT: #4 sure is romantic!! http…</t>
  </si>
  <si>
    <t xml:space="preserve">britandco
</t>
  </si>
  <si>
    <t>jessica1pacheco
#AZAwesome https://t.co/uAXjWdbHja</t>
  </si>
  <si>
    <t>askchefdennis
RT @SedonaAZ: Plan your #Sedona
summer escape and make sure to
visit Slide Rock State Park! https://t.co/tZn35evVBU
https://t.co/Ot78D6djmF</t>
  </si>
  <si>
    <t>folkingasholes
RT @bigdoftn: @MyRockMixtapes Thank
you - making memories as we speak
visiting @GrandCanyonNPS and @SedonaAZ
this week! Representing @Charl…</t>
  </si>
  <si>
    <t xml:space="preserve">charl
</t>
  </si>
  <si>
    <t>bigdoftn
@MyRockMixtapes Thank you - making
memories as we speak visiting @GrandCanyonNPS
and @SedonaAZ this week! Represent…
https://t.co/ihOyY9pFKC</t>
  </si>
  <si>
    <t xml:space="preserve">grandcanyonnps
</t>
  </si>
  <si>
    <t>cubfansince76
@courtneyknorris @SedonaAZ It’s
a beautiful spot, we went there
a lot when I lived in Phoenix...enjoy
sunset watching the red rock show
with a cocktail. https://t.co/dv82ZbUuRk</t>
  </si>
  <si>
    <t>nitenurse2
RT @courtneyknorris: @cubfansince76
@SedonaAZ You know it https://t.co/2j1RF1hExa</t>
  </si>
  <si>
    <t>govpdfs
Ranger Station Park Master Plan
https://t.co/029noCvk7U https://t.co/KG8r1A9Pzu</t>
  </si>
  <si>
    <t>gryphons_bane
RT @SedonaAZ: Plan your #Sedona
summer escape and make sure to
visit Slide Rock State Park! https://t.co/tZn35evVBU
https://t.co/Ot78D6djmF</t>
  </si>
  <si>
    <t>coconinonf
#RoadClosures The Red Rock Ranger
District (greater @SedonaAZ) has
closed some roads for the safety
of visitors and preservation of
resources. For specific questions
call the RRRD visitors' center
at 928.203.2900 @sedonanews @CoconinoSheriff
@SedonaFD @TheQ1029 @KAZMRadio
https://t.co/JZoaR7fBPs</t>
  </si>
  <si>
    <t xml:space="preserve">kazmradio
</t>
  </si>
  <si>
    <t>sedonafd
See you tomorrow at the parade!
10:30 a.m. on Jordan Road, with
an Open House at the Uptown fire
station (Forest Road) afterwards
until 2pm. https://t.co/wvBYlUeOYt
https://t.co/wvBYlUeOYt</t>
  </si>
  <si>
    <t xml:space="preserve">coconinosheriff
</t>
  </si>
  <si>
    <t>kazmnews
RT @CoconinoNF: #RoadClosures The
Red Rock Ranger District (greater
@SedonaAZ) has closed some roads
for the safety of visitors and
preserv…</t>
  </si>
  <si>
    <t>gtfoaz
RT @CoconinoNF: #RoadClosures The
Red Rock Ranger District (greater
@SedonaAZ) has closed some roads
for the safety of visitors and
preserv…</t>
  </si>
  <si>
    <t>see_happiness
Cloudy and muddy at our boondocking
spot today. Dogs are going a bit
stir crazy. To@itriw we should
have better weather and we get
back to exploring! #rvlife #rvlifestyle
#boondocking #sedonaaz #Arizona
#sedonaweather https://t.co/vyXxznvtKi</t>
  </si>
  <si>
    <t>theq1029
RT @CoconinoNF: #RoadClosures The
Red Rock Ranger District (greater
@SedonaAZ) has closed some roads
for the safety of visitors and
preserv…</t>
  </si>
  <si>
    <t xml:space="preserve">sedonanews
</t>
  </si>
  <si>
    <t>nuttynuske1
@SedonaAZ what's your recommendation
for best hiking guidebook? also--is
robbers roost easy to find?</t>
  </si>
  <si>
    <t>natasha90950333
RT @ILoveSedonaVR: Soldier Pass
Trail is a 4 mile heavily trafficked
out and back trail located near
Sedona, that features a river and
is r…</t>
  </si>
  <si>
    <t>granbalsandworl
Little #خواهر @SedonaAZ @Bonfire0613</t>
  </si>
  <si>
    <t xml:space="preserve">bonfire0613
</t>
  </si>
  <si>
    <t>_sedonaaz
Sedona AZ Wed Mar 13th AM Forecast:
TODAY Rain/Snow Showers Hi 42 TONIGHT
Mostly Clear Lo 24</t>
  </si>
  <si>
    <t>fredwilliams
@thattommyhall Reminds me of @SedonaAZ</t>
  </si>
  <si>
    <t xml:space="preserve">thattommyhall
</t>
  </si>
  <si>
    <t>ytravelblog
Sedona is well know for its Vortexes.
New on the blog are 5 of the best
Sedona Vortex sites and hiking
trails to experience this center
of energy: https://t.co/HNPdXSDk9n
#Sedona #vortex #healing #meditation
#Arizona @SedonaAZ #energy #traveltips
#spirituality #spiritual https://t.co/qrhCg0V11o</t>
  </si>
  <si>
    <t>vividlyminded
On this list for this summer RT
@SedonaAZ: This All-natural Red
Rock Waterslide Is Cooler Than
Anything at a Theme Park | Slide
Rock State Park https://t.co/SO7HUSwRfz</t>
  </si>
  <si>
    <t>apexwolves
We are just 11 days away from https://t.co/oUKGIQUgaM
Many events close to sold out.
If in town come over! Learn about
our cherished Apex Predator. @SedonaAZ
@sedonanews @ArizonaTourism @NatGeo
@CityofSedonaAZ @SedonaChamber
@VisitFlagstaff https://t.co/x51idnl4lM</t>
  </si>
  <si>
    <t xml:space="preserve">visitflagstaff
</t>
  </si>
  <si>
    <t>marcmcgaugh1975
@ApexWolves @SedonaAZ @sedonanews
@ArizonaTourism @NatGeo @CityofSedonaAZ
@SedonaChamber @VisitFlagstaff
Wish I could be there.</t>
  </si>
  <si>
    <t xml:space="preserve">natgeo
</t>
  </si>
  <si>
    <t>sedonachamber
RT @ApexWolves: We are just 11
days away from https://t.co/oUKGIQUgaM
Many events close to sold out.
If in town come over! Learn about
our…</t>
  </si>
  <si>
    <t>spankisauraus
RT @ApexWolves: We are just 11
days away from https://t.co/oUKGIQUgaM
Many events close to sold out.
If in town come over! Learn about
our…</t>
  </si>
  <si>
    <t>brenesmarlen
RT @SedonaAZ: Get info on 9 easy
hikes when you purchase our '9
Easy Hikes in Sedona' book for
$8. Did we mention that all the
proceeds are…</t>
  </si>
  <si>
    <t>adventurepromag
From the #mountains to the #desert,
Telluride and Sedona are the prefect
#adventure destinations for when
the weath… https://t.co/vhLjsfjRPb</t>
  </si>
  <si>
    <t>mmmckerch
Good morning @SedonaAZ https://t.co/JuX1QNxN94</t>
  </si>
  <si>
    <t>irondogodin
RT @ApexWolves: We are just 11
days away from https://t.co/oUKGIQUgaM
Many events close to sold out.
If in town come over! Learn about
our…</t>
  </si>
  <si>
    <t>hfarquahr
RT @ApexWolves: We are just 11
days away from https://t.co/oUKGIQUgaM
Many events close to sold out.
If in town come over! Learn about
our…</t>
  </si>
  <si>
    <t>ghtj40s
RT @SedonaAZ: Red Rocks and Vortexes:
Visiting Sedona via @dailyblender
https://t.co/eVCGnHGcvl https://t.co/qkTaPRnz5g</t>
  </si>
  <si>
    <t>dailyblender
RT @SedonaAZ: Red Rocks and Vortexes:
Visiting Sedona via @dailyblender
https://t.co/eVCGnHGcvl https://t.co/qkTaPRnz5g</t>
  </si>
  <si>
    <t>supergstrom
I have to thank Sedona for yesterday’s
long run @SedonaAZ @ILoveSedonaVR
#running #marathontraining #trailrunning
one of my favourite places to run!
https://t.co/wGt2ucZIn8</t>
  </si>
  <si>
    <t>bookdirect
RT @ILoveSedonaVR: https://t.co/ASGquODGIT
This comfortably tucked away home
is the quintessential getaway for
adve… https://t.co/IyB8xuePDj</t>
  </si>
  <si>
    <t>eileenmarie819
Don't miss this rare opportunity
in #sevencanyonsgolfclub #sedonarealestate
#sedonarealestate #sedonahomesales…
https://t.co/sgvENZv9IE</t>
  </si>
  <si>
    <t>jhartman1422
@theanchoredblog @SedonaAZ New
Mexico by far over Az - Albuquerque
to Santa Fe to high road to Taos.
Top cuisine, a… https://t.co/JeaUEjw2Zh</t>
  </si>
  <si>
    <t>theanchoredblog
@jhartman1422 @SedonaAZ Looks amazing!
I havent made it to NM but the
Albuquerque Balloon festival is
on my list _xD83C__xDF88_</t>
  </si>
  <si>
    <t>innofsedona
RT @SedonaAZ: Sedona is nature’s
masterpiece; learn more about the
vibrant art scene: https://t.co/asPdLrLpnH
https://t.co/67s4ri1fj0</t>
  </si>
  <si>
    <t>ronfeir
RT @SedonaAZ: Let the stars light
your way | https://t.co/Lwlmueyk1t
| Image by Nate Liles https://t.co/88ovL4qWMu</t>
  </si>
  <si>
    <t>desertartistry
@AZRogerNaylor @SedonaAZ Gorgeous
pictures. I love Sedona and travel
there as much as possible. It is
a great place for photography.</t>
  </si>
  <si>
    <t xml:space="preserve">azrogernaylor
</t>
  </si>
  <si>
    <t xml:space="preserve">pinkjeeptours
</t>
  </si>
  <si>
    <t>unplannedcookin
RT @SedonaAZ: Looking for the perfect
outdoor playground for your family?
Check out this quick read by @UnplannedCookin
| https://t.co/eEKV…</t>
  </si>
  <si>
    <t>orchardsinn
Let's Stay In PC @danaleecalabrese
https://t.co/Db7ow3qqVo</t>
  </si>
  <si>
    <t xml:space="preserve">hm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</si>
  <si>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</si>
  <si>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</si>
  <si>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</si>
  <si>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</si>
  <si>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</si>
  <si>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</si>
  <si>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</si>
  <si>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&lt;value&gt;jshulman@gmail.com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t>
  </si>
  <si>
    <t>Workbook Settings 5</t>
  </si>
  <si>
    <t>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t>
  </si>
  <si>
    <t>Workbook Settings 6</t>
  </si>
  <si>
    <t>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t>
  </si>
  <si>
    <t>Workbook Settings 7</t>
  </si>
  <si>
    <t>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t>
  </si>
  <si>
    <t>Workbook Settings 8</t>
  </si>
  <si>
    <t>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
  </si>
  <si>
    <t>Workbook Settings 9</t>
  </si>
  <si>
    <t>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t>
  </si>
  <si>
    <t>Workbook Settings 10</t>
  </si>
  <si>
    <t>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t>
  </si>
  <si>
    <t>Workbook Settings 11</t>
  </si>
  <si>
    <t>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t>
  </si>
  <si>
    <t>Workbook Settings 12</t>
  </si>
  <si>
    <t>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t>
  </si>
  <si>
    <t>Workbook Settings 13</t>
  </si>
  <si>
    <t>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</si>
  <si>
    <t>Workbook Settings 14</t>
  </si>
  <si>
    <t>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t>
  </si>
  <si>
    <t>Workbook Settings 15</t>
  </si>
  <si>
    <t>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t>
  </si>
  <si>
    <t>Workbook Settings 16</t>
  </si>
  <si>
    <t xml:space="preserve">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t>
  </si>
  <si>
    <t>Workbook Settings 17</t>
  </si>
  <si>
    <t>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t>
  </si>
  <si>
    <t>Workbook Settings 18</t>
  </si>
  <si>
    <t>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</si>
  <si>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</si>
  <si>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</si>
  <si>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</si>
  <si>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</si>
  <si>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</si>
  <si>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</si>
  <si>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</si>
  <si>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</si>
  <si>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</si>
  <si>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</si>
  <si>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</si>
  <si>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</si>
  <si>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</si>
  <si>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</si>
  <si>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</si>
  <si>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</si>
  <si>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</si>
  <si>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</si>
  <si>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</si>
  <si>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</si>
  <si>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</si>
  <si>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</si>
  <si>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</si>
  <si>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</si>
  <si>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</si>
  <si>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</si>
  <si>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</si>
  <si>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</si>
  <si>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</si>
  <si>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</si>
  <si>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</si>
  <si>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</si>
  <si>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</si>
  <si>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</si>
  <si>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</si>
  <si>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</si>
  <si>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</si>
  <si>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</si>
  <si>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</si>
  <si>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</si>
  <si>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</si>
  <si>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</si>
  <si>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</si>
  <si>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</si>
  <si>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</si>
  <si>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</si>
  <si>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</si>
  <si>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http://sedonaaz.gov</t>
  </si>
  <si>
    <t>Entire Graph Count</t>
  </si>
  <si>
    <t>Top URLs in Tweet in G1</t>
  </si>
  <si>
    <t>Top URLs in Tweet in G2</t>
  </si>
  <si>
    <t>G1 Count</t>
  </si>
  <si>
    <t>Top URLs in Tweet in G3</t>
  </si>
  <si>
    <t>G2 Count</t>
  </si>
  <si>
    <t>Top URLs in Tweet in G4</t>
  </si>
  <si>
    <t>G3 Count</t>
  </si>
  <si>
    <t>https://twitter.com/i/web/status/1106376783941779456</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</si>
  <si>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</si>
  <si>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</si>
  <si>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</si>
  <si>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</si>
  <si>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</si>
  <si>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</si>
  <si>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</si>
  <si>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</si>
  <si>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</si>
  <si>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</si>
  <si>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</si>
  <si>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</si>
  <si>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</si>
  <si>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</si>
  <si>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http://www.SedonaSecret7.com https://www.viamagazine.com/destinations/best-state-parks-west https://dailyblender.com/2019/03/red-rocks-and-vortexes-visiting-sedona/ https://www.msn.com/en-us/travel/news/our-list-of-the-worlds-most-beautiful-places-will-surprise-you/ss-BBU7zva#image=25 https://www.brit.co/romantic-honeymoon-destinations-in-the-usa/ https://www.tangledupinfood.com/why-sedona-stole-my-heart?platform=hootsuite https://sedonasecret7.com/stargazing/ https://www.pinterest.com/pin/445574956881037692/ https://visitsedona.com/blog/sedona-art-source-winter/ https://www.dallasnews.com/life/travel/2019/02/26/hitting-trails-sedona-land-embodies-west</t>
  </si>
  <si>
    <t>http://sedonaaz.gov https://www.etsy.com/listing/495206854 https://wp.me/p6b5TA-1FP http://ourtravelingblog.com/?p=6437 https://www.ilovesedonarealestate.com/property/355-indian-cliffs-rd-sedona-arizona-519009 https://twitter.com/SedonaAZ/status/1103365291487092736 https://www.instagram.com/p/BusaT6Gnwqn/?utm_source=ig_twitter_share&amp;igshid=5okg3t5v9yky https://www.instagram.com/p/BunHiuYH5uf/?utm_source=ig_twitter_share&amp;igshid=rvo8ium9g89q https://lnkd.in/gWE59Yw http://www.jodystravel.com/the-mystical-sedona-vortex/</t>
  </si>
  <si>
    <t>https://sedona.org/rentals/Sedona-Tranquil/ https://sedona.org/ https://twitter.com/i/web/status/1106376783941779456 https://sedona.org/rentals/Sedona-Dream-Estate/ https://twitter.com/i/web/status/1104907037232807938 https://twitter.com/i/web/status/1105623770927153153 https://www.instagram.com/p/Buj3jQZA38w/ https://www.instagram.com/p/Buj3jQZA38w/?utm_source=ig_twitter_share&amp;igshid=d9h342eo05o6</t>
  </si>
  <si>
    <t>http://www.sedonawolfweek.org http://StrawFreeSedona.com https://visitsedona.com/outdoor-adventure/hiking/sedona-trail-keepers-sponsors/ https://twitter.com/i/web/status/1104975111528964103</t>
  </si>
  <si>
    <t>http://www.sedonaaz.gov/Home/Components/Calendar/Event/7740/359 http://www.sedonaaz.gov/Home/Components/News/News/4763/473</t>
  </si>
  <si>
    <t>https://twitter.com/i/web/status/1105642889802072065 http://www.redrockcountry.org/nature.html https://twitter.com/i/web/status/1105245773434929153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</si>
  <si>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</si>
  <si>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</si>
  <si>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</si>
  <si>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</si>
  <si>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</si>
  <si>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</si>
  <si>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</si>
  <si>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</si>
  <si>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</si>
  <si>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</si>
  <si>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</si>
  <si>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</si>
  <si>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sedonasecret7.com viamagazine.com twitter.com dailyblender.com msn.com brit.co tangledupinfood.com pinterest.com visitsedona.com dallasnews.com</t>
  </si>
  <si>
    <t>sedonaaz.gov twitter.com instagram.com etsy.com wp.me ourtravelingblog.com ilovesedonarealestate.com lnkd.in jodystravel.com youtube.com</t>
  </si>
  <si>
    <t>sedona.org twitter.com instagram.com</t>
  </si>
  <si>
    <t>sedonawolfweek.org strawfreesedona.com visitsedona.com twitter.com</t>
  </si>
  <si>
    <t>twitter.com redrockcountry.org</t>
  </si>
  <si>
    <t>Top Hashtags in Tweet in Entire Graph</t>
  </si>
  <si>
    <t>arizona</t>
  </si>
  <si>
    <t>redrocks</t>
  </si>
  <si>
    <t>sedonaarizona</t>
  </si>
  <si>
    <t>ilovesedona</t>
  </si>
  <si>
    <t>travel</t>
  </si>
  <si>
    <t>adventure</t>
  </si>
  <si>
    <t>Top Hashtags in Tweet in G1</t>
  </si>
  <si>
    <t>jeffreygoeswest</t>
  </si>
  <si>
    <t>hmstudio</t>
  </si>
  <si>
    <t>ss19</t>
  </si>
  <si>
    <t>vortex</t>
  </si>
  <si>
    <t>Top Hashtags in Tweet in G2</t>
  </si>
  <si>
    <t>Top Hashtags in Tweet in G3</t>
  </si>
  <si>
    <t>visitarizona</t>
  </si>
  <si>
    <t>redrockcountry</t>
  </si>
  <si>
    <t>cntraveler</t>
  </si>
  <si>
    <t>arizonahiking</t>
  </si>
  <si>
    <t>exploreaz</t>
  </si>
  <si>
    <t>Top Hashtags in Tweet in G4</t>
  </si>
  <si>
    <t>sevensacredpools</t>
  </si>
  <si>
    <t>sedonahiking</t>
  </si>
  <si>
    <t>beautiful</t>
  </si>
  <si>
    <t>nature</t>
  </si>
  <si>
    <t>chimneyrock</t>
  </si>
  <si>
    <t>Top Hashtags in Tweet in G5</t>
  </si>
  <si>
    <t>inaguralartistresidencyfellow</t>
  </si>
  <si>
    <t>boballenfamilyfoundationvp</t>
  </si>
  <si>
    <t>Top Hashtags in Tweet in G6</t>
  </si>
  <si>
    <t>pinkjeeptour</t>
  </si>
  <si>
    <t>photography</t>
  </si>
  <si>
    <t>familytravel</t>
  </si>
  <si>
    <t>Top Hashtags in Tweet in G7</t>
  </si>
  <si>
    <t>Top Hashtags in Tweet in G8</t>
  </si>
  <si>
    <t>Top Hashtags in Tweet in G9</t>
  </si>
  <si>
    <t>Top Hashtags in Tweet in G10</t>
  </si>
  <si>
    <t>Top Hashtags in Tweet</t>
  </si>
  <si>
    <t>sedona arizona sedonaescape jeffreygoeswest hmstudio ss19 azsuntoshare strawfreesedona travel vortex</t>
  </si>
  <si>
    <t>azsuntoshare loveart</t>
  </si>
  <si>
    <t>sedonaaz sedona arizona redrocks visitarizona sedonaescape redrockcountry cntraveler arizonahiking exploreaz</t>
  </si>
  <si>
    <t>sedonaaz sedona ilovesedona sedonaarizona bookdirect sevensacredpools sedonahiking beautiful nature chimneyrock</t>
  </si>
  <si>
    <t>sedonaaz pinkjeeptour travel photography familytravel</t>
  </si>
  <si>
    <t>travelsuncorked sedona sedonaaz coffee film films sedonafilmfestival2019 reflection coffeeholic coffeetime</t>
  </si>
  <si>
    <t>worldwildlifeday sedona wildlife sedonaaz redrocks adventure hiking sedonaarizona nature arizona</t>
  </si>
  <si>
    <t>Top Words in Tweet in Entire Graph</t>
  </si>
  <si>
    <t>Words in Sentiment List#1: Positive</t>
  </si>
  <si>
    <t>Words in Sentiment List#2: Negative</t>
  </si>
  <si>
    <t>Words in Sentiment List#3: Angry/Violent</t>
  </si>
  <si>
    <t>Non-categorized Words</t>
  </si>
  <si>
    <t>Total Words</t>
  </si>
  <si>
    <t>rock</t>
  </si>
  <si>
    <t>out</t>
  </si>
  <si>
    <t>easy</t>
  </si>
  <si>
    <t>Top Words in Tweet in G1</t>
  </si>
  <si>
    <t>hikes</t>
  </si>
  <si>
    <t>sure</t>
  </si>
  <si>
    <t>8</t>
  </si>
  <si>
    <t>park</t>
  </si>
  <si>
    <t>info</t>
  </si>
  <si>
    <t>9</t>
  </si>
  <si>
    <t>Top Words in Tweet in G2</t>
  </si>
  <si>
    <t>walk</t>
  </si>
  <si>
    <t>outside</t>
  </si>
  <si>
    <t>want</t>
  </si>
  <si>
    <t>call</t>
  </si>
  <si>
    <t>home</t>
  </si>
  <si>
    <t>Top Words in Tweet in G3</t>
  </si>
  <si>
    <t>az</t>
  </si>
  <si>
    <t>cloudy</t>
  </si>
  <si>
    <t>today</t>
  </si>
  <si>
    <t>mar</t>
  </si>
  <si>
    <t>forecast</t>
  </si>
  <si>
    <t>hi</t>
  </si>
  <si>
    <t>Top Words in Tweet in G4</t>
  </si>
  <si>
    <t>tours</t>
  </si>
  <si>
    <t>up</t>
  </si>
  <si>
    <t>seven</t>
  </si>
  <si>
    <t>sacred</t>
  </si>
  <si>
    <t>pools</t>
  </si>
  <si>
    <t>naturally</t>
  </si>
  <si>
    <t>Top Words in Tweet in G5</t>
  </si>
  <si>
    <t>Top Words in Tweet in G6</t>
  </si>
  <si>
    <t>t</t>
  </si>
  <si>
    <t>Top Words in Tweet in G7</t>
  </si>
  <si>
    <t>learn</t>
  </si>
  <si>
    <t>11</t>
  </si>
  <si>
    <t>days</t>
  </si>
  <si>
    <t>away</t>
  </si>
  <si>
    <t>many</t>
  </si>
  <si>
    <t>events</t>
  </si>
  <si>
    <t>close</t>
  </si>
  <si>
    <t>sold</t>
  </si>
  <si>
    <t>Top Words in Tweet in G8</t>
  </si>
  <si>
    <t>red</t>
  </si>
  <si>
    <t>ranger</t>
  </si>
  <si>
    <t>district</t>
  </si>
  <si>
    <t>greater</t>
  </si>
  <si>
    <t>closed</t>
  </si>
  <si>
    <t>roads</t>
  </si>
  <si>
    <t>safety</t>
  </si>
  <si>
    <t>Top Words in Tweet in G9</t>
  </si>
  <si>
    <t>thank</t>
  </si>
  <si>
    <t>making</t>
  </si>
  <si>
    <t>memories</t>
  </si>
  <si>
    <t>speak</t>
  </si>
  <si>
    <t>visiting</t>
  </si>
  <si>
    <t>week</t>
  </si>
  <si>
    <t>Top Words in Tweet in G10</t>
  </si>
  <si>
    <t>zodiac</t>
  </si>
  <si>
    <t>sign</t>
  </si>
  <si>
    <t>go</t>
  </si>
  <si>
    <t>spring</t>
  </si>
  <si>
    <t>break</t>
  </si>
  <si>
    <t>according</t>
  </si>
  <si>
    <t>featuring</t>
  </si>
  <si>
    <t>Top Words in Tweet</t>
  </si>
  <si>
    <t>sedonaaz sedona easy hikes rock sure 8 park info 9</t>
  </si>
  <si>
    <t>sedonaaz arizonatourism loveart walk outside want call home cloudappsoc earthandclouds</t>
  </si>
  <si>
    <t>sedona sedonaaz arizona az travel cloudy today mar forecast hi</t>
  </si>
  <si>
    <t>sedona sedonaaz ilovesedonavr out tours up seven sacred pools naturally</t>
  </si>
  <si>
    <t>roadtripc monstervoyage mattsroadtrip madhattersnyc touringtastebud juleshalvy hhlifestyletrav travelbugsworld sedonaaz t</t>
  </si>
  <si>
    <t>learn apexwolves 11 days away many events close sold out</t>
  </si>
  <si>
    <t>roadclosures red rock ranger district greater sedonaaz closed roads safety</t>
  </si>
  <si>
    <t>grandcanyonnps sedonaaz bigdoftn myrockmixtapes thank making memories speak visiting week</t>
  </si>
  <si>
    <t>sedonaaz zodiac sign go spring break according readersdigest featuring</t>
  </si>
  <si>
    <t>sedonaaz dwanimation having great time</t>
  </si>
  <si>
    <t>coffee morning reflection travelsuncorked sedona sedonaaz</t>
  </si>
  <si>
    <t>day join sedona 2 springequinox celebration rejoicing harmonize global resonance</t>
  </si>
  <si>
    <t>out sedona red happy worldwildlifeday trails keep eye local wildlife</t>
  </si>
  <si>
    <t>Top Word Pairs in Tweet in Entire Graph</t>
  </si>
  <si>
    <t>easy,hikes</t>
  </si>
  <si>
    <t>walk,outside</t>
  </si>
  <si>
    <t>outside,want</t>
  </si>
  <si>
    <t>want,call</t>
  </si>
  <si>
    <t>call,home</t>
  </si>
  <si>
    <t>home,cloudappsoc</t>
  </si>
  <si>
    <t>cloudappsoc,earthandclouds</t>
  </si>
  <si>
    <t>earthandclouds,stormhour</t>
  </si>
  <si>
    <t>stormhour,sedonaaz</t>
  </si>
  <si>
    <t>sedonaaz,arizonatourism</t>
  </si>
  <si>
    <t>Top Word Pairs in Tweet in G1</t>
  </si>
  <si>
    <t>info,9</t>
  </si>
  <si>
    <t>9,easy</t>
  </si>
  <si>
    <t>hikes,purchase</t>
  </si>
  <si>
    <t>purchase,'9</t>
  </si>
  <si>
    <t>'9,easy</t>
  </si>
  <si>
    <t>hikes,sedona'</t>
  </si>
  <si>
    <t>sedona',book</t>
  </si>
  <si>
    <t>book,8</t>
  </si>
  <si>
    <t>8,mention</t>
  </si>
  <si>
    <t>Top Word Pairs in Tweet in G2</t>
  </si>
  <si>
    <t>loveart,walk</t>
  </si>
  <si>
    <t>Top Word Pairs in Tweet in G3</t>
  </si>
  <si>
    <t>sedona,az</t>
  </si>
  <si>
    <t>sedona,arizona</t>
  </si>
  <si>
    <t>forecast,today</t>
  </si>
  <si>
    <t>arizona,one</t>
  </si>
  <si>
    <t>one,exquisite</t>
  </si>
  <si>
    <t>exquisite,places</t>
  </si>
  <si>
    <t>places,southwest</t>
  </si>
  <si>
    <t>southwest,views</t>
  </si>
  <si>
    <t>views,amazing</t>
  </si>
  <si>
    <t>amazing,read</t>
  </si>
  <si>
    <t>Top Word Pairs in Tweet in G4</t>
  </si>
  <si>
    <t>seven,sacred</t>
  </si>
  <si>
    <t>sacred,pools</t>
  </si>
  <si>
    <t>pools,naturally</t>
  </si>
  <si>
    <t>naturally,carved</t>
  </si>
  <si>
    <t>carved,out</t>
  </si>
  <si>
    <t>out,ocher</t>
  </si>
  <si>
    <t>ocher,colored</t>
  </si>
  <si>
    <t>colored,sandstone</t>
  </si>
  <si>
    <t>sandstone,fed</t>
  </si>
  <si>
    <t>fed,seasonal</t>
  </si>
  <si>
    <t>Top Word Pairs in Tweet in G5</t>
  </si>
  <si>
    <t>Top Word Pairs in Tweet in G6</t>
  </si>
  <si>
    <t>roadtripc,monstervoyage</t>
  </si>
  <si>
    <t>monstervoyage,mattsroadtrip</t>
  </si>
  <si>
    <t>mattsroadtrip,madhattersnyc</t>
  </si>
  <si>
    <t>madhattersnyc,touringtastebud</t>
  </si>
  <si>
    <t>touringtastebud,juleshalvy</t>
  </si>
  <si>
    <t>juleshalvy,hhlifestyletrav</t>
  </si>
  <si>
    <t>hhlifestyletrav,travelbugsworld</t>
  </si>
  <si>
    <t>Top Word Pairs in Tweet in G7</t>
  </si>
  <si>
    <t>11,days</t>
  </si>
  <si>
    <t>days,away</t>
  </si>
  <si>
    <t>away,many</t>
  </si>
  <si>
    <t>many,events</t>
  </si>
  <si>
    <t>events,close</t>
  </si>
  <si>
    <t>close,sold</t>
  </si>
  <si>
    <t>sold,out</t>
  </si>
  <si>
    <t>out,town</t>
  </si>
  <si>
    <t>town,come</t>
  </si>
  <si>
    <t>come,over</t>
  </si>
  <si>
    <t>Top Word Pairs in Tweet in G8</t>
  </si>
  <si>
    <t>roadclosures,red</t>
  </si>
  <si>
    <t>red,rock</t>
  </si>
  <si>
    <t>rock,ranger</t>
  </si>
  <si>
    <t>ranger,district</t>
  </si>
  <si>
    <t>district,greater</t>
  </si>
  <si>
    <t>greater,sedonaaz</t>
  </si>
  <si>
    <t>sedonaaz,closed</t>
  </si>
  <si>
    <t>closed,roads</t>
  </si>
  <si>
    <t>roads,safety</t>
  </si>
  <si>
    <t>safety,visitors</t>
  </si>
  <si>
    <t>Top Word Pairs in Tweet in G9</t>
  </si>
  <si>
    <t>grandcanyonnps,sedonaaz</t>
  </si>
  <si>
    <t>myrockmixtapes,thank</t>
  </si>
  <si>
    <t>thank,making</t>
  </si>
  <si>
    <t>making,memories</t>
  </si>
  <si>
    <t>memories,speak</t>
  </si>
  <si>
    <t>speak,visiting</t>
  </si>
  <si>
    <t>visiting,grandcanyonnps</t>
  </si>
  <si>
    <t>sedonaaz,week</t>
  </si>
  <si>
    <t>Top Word Pairs in Tweet in G10</t>
  </si>
  <si>
    <t>zodiac,sign</t>
  </si>
  <si>
    <t>sedonaaz,go</t>
  </si>
  <si>
    <t>go,spring</t>
  </si>
  <si>
    <t>spring,break</t>
  </si>
  <si>
    <t>break,according</t>
  </si>
  <si>
    <t>according,zodiac</t>
  </si>
  <si>
    <t>sign,readersdigest</t>
  </si>
  <si>
    <t>readersdigest,featuring</t>
  </si>
  <si>
    <t>Top Word Pairs in Tweet</t>
  </si>
  <si>
    <t>easy,hikes  info,9  9,easy  hikes,purchase  purchase,'9  '9,easy  hikes,sedona'  sedona',book  book,8  8,mention</t>
  </si>
  <si>
    <t>walk,outside  outside,want  want,call  call,home  home,cloudappsoc  cloudappsoc,earthandclouds  earthandclouds,stormhour  stormhour,sedonaaz  sedonaaz,arizonatourism  loveart,walk</t>
  </si>
  <si>
    <t>sedona,az  sedona,arizona  forecast,today  arizona,one  one,exquisite  exquisite,places  places,southwest  southwest,views  views,amazing  amazing,read</t>
  </si>
  <si>
    <t>seven,sacred  sacred,pools  pools,naturally  naturally,carved  carved,out  out,ocher  ocher,colored  colored,sandstone  sandstone,fed  fed,seasonal</t>
  </si>
  <si>
    <t>roadtripc,monstervoyage  monstervoyage,mattsroadtrip  mattsroadtrip,madhattersnyc  madhattersnyc,touringtastebud  touringtastebud,juleshalvy  juleshalvy,hhlifestyletrav  hhlifestyletrav,travelbugsworld</t>
  </si>
  <si>
    <t>11,days  days,away  away,many  many,events  events,close  close,sold  sold,out  out,town  town,come  come,over</t>
  </si>
  <si>
    <t>roadclosures,red  red,rock  rock,ranger  ranger,district  district,greater  greater,sedonaaz  sedonaaz,closed  closed,roads  roads,safety  safety,visitors</t>
  </si>
  <si>
    <t>grandcanyonnps,sedonaaz  myrockmixtapes,thank  thank,making  making,memories  memories,speak  speak,visiting  visiting,grandcanyonnps  sedonaaz,week</t>
  </si>
  <si>
    <t>zodiac,sign  sedonaaz,go  go,spring  spring,break  break,according  according,zodiac  sign,readersdigest  readersdigest,featuring</t>
  </si>
  <si>
    <t>dwanimation,sedonaaz  having,great  great,time  time,sedonaaz</t>
  </si>
  <si>
    <t>join,sedona  sedona,2  2,day  day,springequinox  springequinox,celebration  celebration,rejoicing  rejoicing,day  day,harmonize  harmonize,global  global,resonance</t>
  </si>
  <si>
    <t>happy,worldwildlifeday  worldwildlifeday,out  out,trails  trails,sedona  sedona,keep  keep,eye  eye,out  out,local  local,wildlife  wildlife,red</t>
  </si>
  <si>
    <t>Top Replied-To in Entire Graph</t>
  </si>
  <si>
    <t>Top Mentioned in Entire Graph</t>
  </si>
  <si>
    <t>Top Replied-To in G1</t>
  </si>
  <si>
    <t>Top Replied-To in G2</t>
  </si>
  <si>
    <t>Top Mentioned in G1</t>
  </si>
  <si>
    <t>danaleecalabrese</t>
  </si>
  <si>
    <t>Top Mentioned in G2</t>
  </si>
  <si>
    <t>Top Replied-To in G3</t>
  </si>
  <si>
    <t>Top Mentioned in G3</t>
  </si>
  <si>
    <t>Top Replied-To in G4</t>
  </si>
  <si>
    <t>Top Mentioned in G4</t>
  </si>
  <si>
    <t>Top Replied-To in G5</t>
  </si>
  <si>
    <t>cowboy_the_cowdog</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</si>
  <si>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</si>
  <si>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</si>
  <si>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</si>
  <si>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</si>
  <si>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</si>
  <si>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</si>
  <si>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</si>
  <si>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</si>
  <si>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</si>
  <si>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</si>
  <si>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</si>
  <si>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</si>
  <si>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sedonaaz courtneyknorris archdigest azrogernaylor jhartman1422 theanchoredblog thattommyhall cubfansince76</t>
  </si>
  <si>
    <t>arizonatourism kacie_mc bluerosepat</t>
  </si>
  <si>
    <t>supergstrom sedonaaz tessence01</t>
  </si>
  <si>
    <t>bigdoftn myrockmixtapes</t>
  </si>
  <si>
    <t>dwanimation amctheatres</t>
  </si>
  <si>
    <t>Top Mentioned in Tweet</t>
  </si>
  <si>
    <t>sedonaaz dailyblender msnlifestyle dallasnews britandco elitedaily bluerosepat sedonachamber unplannedcookin danaleecalabrese</t>
  </si>
  <si>
    <t>sedonaaz cloudappsoc earthandclouds stormhour arizonatourism loveart kacie_mc msnlifestyle</t>
  </si>
  <si>
    <t>ilovesedonavr sedonaaz cowboy_the_cowdog adambanton earthwindstonew sedonatv</t>
  </si>
  <si>
    <t>ashevillechefs ashevillefm papomanleyenda sedonaaz sedonaartscentr lisadahlstudio artistresidency zsrfoundation secftweets impactinvestus</t>
  </si>
  <si>
    <t>monstervoyage mattsroadtrip madhattersnyc touringtastebud juleshalvy hhlifestyletrav travelbugsworld suziday123 southernersays myvirtualvaca</t>
  </si>
  <si>
    <t>apexwolves cityofsedonaaz sedonaaz sedonanews arizonatourism natgeo sedonachamber visitflagstaff</t>
  </si>
  <si>
    <t>sedonaaz coconinonf sedonanews coconinosheriff sedonafd theq1029 kazmradio</t>
  </si>
  <si>
    <t>grandcanyonnps sedonaaz bigdoftn myrockmixtapes charl charliebonnet3 folkingasholes</t>
  </si>
  <si>
    <t>sedonaaz readersdigest en</t>
  </si>
  <si>
    <t>sedonafilmfest lasposadas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</si>
  <si>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</si>
  <si>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</si>
  <si>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</si>
  <si>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</si>
  <si>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</si>
  <si>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</si>
  <si>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</si>
  <si>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</si>
  <si>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</si>
  <si>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</si>
  <si>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</si>
  <si>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</si>
  <si>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ronfeir southwestair ghtj40s dallasnews askchefdennis elitedaily nitenurse2 jeffreynyc ytravelblog britandco</t>
  </si>
  <si>
    <t>stormhour earthandclouds kaka_meyer jansylor goldfinches12 tomfulop loveart cloudappsoc roamingtimes kacie_mc</t>
  </si>
  <si>
    <t>govpdfs clevelandchick samstravblog sedonadotbiz eileenmarie819 spiritcoachtalk yourpremierteam bear8photo _sedonaaz jessica1pacheco</t>
  </si>
  <si>
    <t>harleybird2004 glennnelson357 adambanton bookdirect dsoltesz llcoola60 golsoncharles denimo9 sedonatv tessence01</t>
  </si>
  <si>
    <t>ashevillefm yourcausesorg secftweets papomanleyenda zsrfoundation impactinvestus dalailama sedonaartscentr artistresidency djerassiprogram</t>
  </si>
  <si>
    <t>fettkeven suziday123 roadtripc myvirtualvaca touringtastebud hhlifestyletrav madhattersnyc southernersays monstervoyage juleshalvy</t>
  </si>
  <si>
    <t>marcmcgaugh1975 natgeo visitflagstaff irondogodin hfarquahr spankisauraus sedonanews cityofsedonaaz sedonachamber charlesrhusted</t>
  </si>
  <si>
    <t>coconinonf gtfoaz kazmnews theq1029 kazmradio sedonafd coconinosheriff</t>
  </si>
  <si>
    <t>myrockmixtapes charliebonnet3 grandcanyonnps bigdoftn charl folkingasholes</t>
  </si>
  <si>
    <t>en readersdigest enchantmentaz realzenjen</t>
  </si>
  <si>
    <t>amctheatres pearldolphin dwanimation</t>
  </si>
  <si>
    <t>henckelmh shanghaisweetie petersweden7</t>
  </si>
  <si>
    <t>travelsuncorked lasposadas sedonafilmfest</t>
  </si>
  <si>
    <t>k_sneids connorjet</t>
  </si>
  <si>
    <t>pursuingx supnatadv</t>
  </si>
  <si>
    <t>ebay palmsprgscards</t>
  </si>
  <si>
    <t>arizonadot countrylarry</t>
  </si>
  <si>
    <t>lethumanismring aclu</t>
  </si>
  <si>
    <t>loganbinggeli khsbicycles</t>
  </si>
  <si>
    <t>wildlingtravels arabella_hotel</t>
  </si>
  <si>
    <t>Top URLs in Tweet by Count</t>
  </si>
  <si>
    <t>https://twitter.com/i/web/status/1106657607186419712 http://www.startribune.com/a-magical-family-trip-to-sedona-ariz/506844562/ https://dailyblender.com/2019/03/red-rocks-and-vortexes-visiting-sedona/ http://www.sedonawolfweek.org https://www.brit.co/romantic-honeymoon-destinations-in-the-usa/ https://www.rd.com/advice/travel/spring-break-zodiac-sign/ https://www.dallasnews.com/life/travel/2019/02/26/hitting-trails-sedona-land-embodies-west https://www.msn.com/en-us/travel/news/our-list-of-the-worlds-most-beautiful-places-will-surprise-you/ss-BBU7zva#image=25 https://www.elitedaily.com/p/the-5-best-places-to-live-in-the-us-if-you-love-the-outdoors-want-a-change-16183590 https://www.outsideonline.com/2391646/these-are-worlds-most-badass-hotel-owners</t>
  </si>
  <si>
    <t>https://twitter.com/i/web/status/1105642889802072065 https://twitter.com/i/web/status/1105245773434929153 http://www.redrockcountry.org/nature.html</t>
  </si>
  <si>
    <t>https://wp.me/p6b5TA-1FP http://ourtravelingblog.com/?p=6437</t>
  </si>
  <si>
    <t>https://www.msn.com/en-us/travel/news/our-list-of-the-worlds-most-beautiful-places-will-surprise-you/ss-BBU7zva#image=25 http://www.SedonaSecret7.com</t>
  </si>
  <si>
    <t>https://sedona.org/ https://sedona.org/rentals/Sedona-Tranquil/ https://twitter.com/i/web/status/1105623770927153153 https://twitter.com/i/web/status/1104907037232807938 https://sedona.org/rentals/Sedona-Dream-Estate/</t>
  </si>
  <si>
    <t>https://www.instagram.com/p/BusaT6Gnwqn/?utm_source=ig_twitter_share&amp;igshid=5okg3t5v9yky https://www.instagram.com/p/BunHiuYH5uf/?utm_source=ig_twitter_share&amp;igshid=rvo8ium9g89q</t>
  </si>
  <si>
    <t>https://lnkd.in/gWE59Yw http://www.jodystravel.com/the-mystical-sedona-vortex/</t>
  </si>
  <si>
    <t>https://www.instagram.com/p/Buj3jQZA38w/ https://www.instagram.com/p/Buj3jQZA38w/?utm_source=ig_twitter_share&amp;igshid=d9h342eo05o6</t>
  </si>
  <si>
    <t>http://sedonaaz.gov http://www.sedonaaz.gov/home/showdocument?id=36654 http://www.sedonaaz.gov/home/showdocument?id=36532 http://www.sedonaaz.gov/home/showdocument?id=36782</t>
  </si>
  <si>
    <t>https://www.viamagazine.com/destinations/best-state-parks-west https://www.brit.co/romantic-honeymoon-destinations-in-the-usa/ https://www.msn.com/en-us/travel/news/our-list-of-the-worlds-most-beautiful-places-will-surprise-you/ss-BBU7zva#image=25</t>
  </si>
  <si>
    <t>https://www.ytravelblog.com/sedona-vortex-sites/ https://twitter.com/i/web/status/1105843115892473857</t>
  </si>
  <si>
    <t>http://StrawFreeSedona.com https://visitsedona.com/outdoor-adventure/hiking/sedona-trail-keepers-sponsors/ http://www.sedonawolfweek.org</t>
  </si>
  <si>
    <t>https://dailyblender.com/2019/03/red-rocks-and-vortexes-visiting-sedona/ https://www.viamagazine.com/destinations/best-state-parks-west https://www.dallasnews.com/life/travel/2019/02/26/hitting-trails-sedona-land-embodies-west</t>
  </si>
  <si>
    <t>https://visitsedona.com/blog/sedona-art-source-winter/ http://www.SedonaSecret7.com</t>
  </si>
  <si>
    <t>https://sedonasecret7.com/stargazing/ http://www.SedonaSecret7.com</t>
  </si>
  <si>
    <t>Top URLs in Tweet by Salience</t>
  </si>
  <si>
    <t>http://www.sedonaaz.gov/home/showdocument?id=36654 http://www.sedonaaz.gov/home/showdocument?id=36532 http://www.sedonaaz.gov/home/showdocument?id=36782 http://sedonaaz.gov</t>
  </si>
  <si>
    <t>Top Domains in Tweet by Count</t>
  </si>
  <si>
    <t>twitter.com sedonasecret7.com startribune.com dailyblender.com sedonawolfweek.org brit.co rd.com dallasnews.com msn.com elitedaily.com</t>
  </si>
  <si>
    <t>wp.me ourtravelingblog.com</t>
  </si>
  <si>
    <t>msn.com sedonasecret7.com</t>
  </si>
  <si>
    <t>lnkd.in jodystravel.com</t>
  </si>
  <si>
    <t>viamagazine.com brit.co msn.com</t>
  </si>
  <si>
    <t>ytravelblog.com twitter.com</t>
  </si>
  <si>
    <t>strawfreesedona.com visitsedona.com sedonawolfweek.org</t>
  </si>
  <si>
    <t>dailyblender.com viamagazine.com dallasnews.com</t>
  </si>
  <si>
    <t>visitsedona.com sedonasecret7.com</t>
  </si>
  <si>
    <t>Top Domains in Tweet by Salience</t>
  </si>
  <si>
    <t>redrockcountry.org twitter.com</t>
  </si>
  <si>
    <t>twitter.com sedona.org</t>
  </si>
  <si>
    <t>Top Hashtags in Tweet by Count</t>
  </si>
  <si>
    <t>sedona hmstudio ss19 strawfreesedona azsuntoshare</t>
  </si>
  <si>
    <t>sedonaaz redrocks hiking adventure arabellahotelsedona arizona vortex worldwildlifeday sedona wildlife</t>
  </si>
  <si>
    <t>sedona sedonaaz southwest southwestdecor redrocks sedonalandscapes devilsbridge sedonadecor sedonametalprints visitsedona</t>
  </si>
  <si>
    <t>sedona arizona sedonaescape visitarizona redrockcountry cntraveler sedonaaz arizonahiking exploreaz redrocks</t>
  </si>
  <si>
    <t>sedonaaz ilovesedona sedona bookdirect vacationrental relax shoplocal explorearizona touringsedona antelopecanyon</t>
  </si>
  <si>
    <t>sedonaaz toocoldhere rhodastakearizona missingsunshine warmweather vacation blueskies adventures confidence newplaces</t>
  </si>
  <si>
    <t>sedonavortex travel arizona sedonaaz vortexenergy vortexes tourism sedona bellrock cathedralrock</t>
  </si>
  <si>
    <t>sedonarealestate sevencanyonsgolfclub sedonahomesales</t>
  </si>
  <si>
    <t>Top Hashtags in Tweet by Salience</t>
  </si>
  <si>
    <t>pinkjeeptour travel photography familytravel sedonaaz</t>
  </si>
  <si>
    <t>arabellahotelsedona arizona vortex worldwildlifeday sedona wildlife sedonaarizona nature sedonaaz redrocks</t>
  </si>
  <si>
    <t>coffee film films sedonafilmfestival2019 reflection coffeeholic coffeetime coffeelover follow redrocks</t>
  </si>
  <si>
    <t>bookdirect vacationrental relax shoplocal explorearizona touringsedona antelopecanyon chartertours exploreaz luxlife</t>
  </si>
  <si>
    <t>toocoldhere rhodastakearizona missingsunshine warmweather vacation blueskies adventures confidence newplaces beyourbestyou</t>
  </si>
  <si>
    <t>Top Words in Tweet by Count</t>
  </si>
  <si>
    <t>myvirtualvaca roadtripc monstervoyage mattsroadtrip madhattersnyc touringtastebud juleshalvy hhlifestyletrav travelbugsworld</t>
  </si>
  <si>
    <t>t roadtripc monstervoyage mattsroadtrip madhattersnyc touringtastebud juleshalvy hhlifestyletrav travelbugsworld suziday123</t>
  </si>
  <si>
    <t>easy hikes info 9 purchase '9 sedona' book 8 mention</t>
  </si>
  <si>
    <t>sedona rock sure red perfect featuring via spring destinations s</t>
  </si>
  <si>
    <t>out arabella_hotel happy worldwildlifeday trails sedona keep eye local wildlife</t>
  </si>
  <si>
    <t>sedona red vortex redrocks hiking adventure out feel comfortable beautiful</t>
  </si>
  <si>
    <t>coffee morning reflection travelsuncorked sedona more sedonafilmfest today first lasposadas</t>
  </si>
  <si>
    <t>khsbicycles mtb</t>
  </si>
  <si>
    <t>az cop tasered handcuffed man illegally demanded id though passenger</t>
  </si>
  <si>
    <t>sedona devil s bridge az prints southwest southwestdecor redrocks sedonalandscapes</t>
  </si>
  <si>
    <t>sedona arizona one exquisite places southwest views amazing read more</t>
  </si>
  <si>
    <t>months elitedaily yes 5 6 8 year sedona hot summer</t>
  </si>
  <si>
    <t>content specialist made trip last week brought favorite tarmadesigns along</t>
  </si>
  <si>
    <t>easy hikes beaten path explore hidden gems info 9 purchase</t>
  </si>
  <si>
    <t>archdigest chose prettiest town az visited recently</t>
  </si>
  <si>
    <t>elevate view beautiful single level home indiancliffs 355 indian cliffs</t>
  </si>
  <si>
    <t>djerassiprogram ashevillechefs ashevillefm papomanleyenda sedonaartscentr inaguralartistresidencyfellow lisadahlstudio l creativitycommunionfood artistresidency</t>
  </si>
  <si>
    <t>jeffreygoeswest now bound phoenix southwestair driving sedona</t>
  </si>
  <si>
    <t>sedona msnlifestyle list 51 amazingly beautiful destinations beaten path explore</t>
  </si>
  <si>
    <t>enjoying sun snow tomorrow sedona</t>
  </si>
  <si>
    <t>warm goat cheese jelly good appetizer grapes jerome near</t>
  </si>
  <si>
    <t>tessence01 take drive sedona ilovesedonavr sedonatv</t>
  </si>
  <si>
    <t>sedona ilovesedona trail rock 2 bookdirect mile out located known</t>
  </si>
  <si>
    <t>arizona take back toocoldhere rhodastakearizona missingsunshine warmweather vacation blueskies sedona</t>
  </si>
  <si>
    <t>tours ilovesedonavr first class charter offers private small group led</t>
  </si>
  <si>
    <t>dallasnews mescal mountain beautiful ride immensely miss</t>
  </si>
  <si>
    <t>arizonatourism kacie_mc bluerosepat yes t dm omg best trip kids</t>
  </si>
  <si>
    <t>arizona kacie_mc humble opinion trip makes sound investment refund dm</t>
  </si>
  <si>
    <t>sedona one favorite places earth</t>
  </si>
  <si>
    <t>sedonavortex travel arizona vortexenergy vortexes tourism sedona bellrock cathedralrock traveltips</t>
  </si>
  <si>
    <t>take moment connect healing power presence healingenergy coming sedona vortex</t>
  </si>
  <si>
    <t>st patrick's parade</t>
  </si>
  <si>
    <t>up sedona roof today things looking good here sedonaarizona arizona</t>
  </si>
  <si>
    <t>up adambanton place over weekend dirty ilovesedonavr seven sacred pools</t>
  </si>
  <si>
    <t>place over weekend dirty</t>
  </si>
  <si>
    <t>ilovesedonavr seven sacred pools naturally carved out ocher colored sandstone</t>
  </si>
  <si>
    <t>loveart walk outside want call home cloudappsoc earthandclouds stormhour arizonatourism</t>
  </si>
  <si>
    <t>walk outside want call home cloudappsoc earthandclouds stormhour arizonatourism loveart</t>
  </si>
  <si>
    <t>arizonadot oak creek flow cave springs campground barely making under</t>
  </si>
  <si>
    <t>petersweden7 shanghaisweetie</t>
  </si>
  <si>
    <t>dwanimation having great time audrey mine look down made jerome</t>
  </si>
  <si>
    <t>bit heaven earth beertime microbeer letsdrinkabeer beer beerlovers haveabeer</t>
  </si>
  <si>
    <t>here's scenic sedonaescape wondering offer destination stole heart views tasty</t>
  </si>
  <si>
    <t>tangledfood here's scenic wondering offer destination stole heart sedona views</t>
  </si>
  <si>
    <t>zodiac sign go spring break according via readersdigest featuring en</t>
  </si>
  <si>
    <t>go spring break according zodiac sign via readersdigest featuring en</t>
  </si>
  <si>
    <t>courtneyknorris yeah sedona special place</t>
  </si>
  <si>
    <t>cubfansince76 know sundayfunday</t>
  </si>
  <si>
    <t>sugarloaflodge postcard arizona free shipping via ebay</t>
  </si>
  <si>
    <t>great addition weekend cityofsedonaaz st patrick s day parade fun</t>
  </si>
  <si>
    <t>plan sedona summer escape make sure visit slide rock state</t>
  </si>
  <si>
    <t>bigdoftn grandcanyonnps charliebonnet3 folkingasholes niceeee enjoy trip thanks sharing photo</t>
  </si>
  <si>
    <t>start newlywed life one dream spots via britandco hint 4</t>
  </si>
  <si>
    <t>easy hikes plan sedona summer escape make sure visit slide</t>
  </si>
  <si>
    <t>bigdoftn myrockmixtapes thank making memories speak visiting grandcanyonnps week representing</t>
  </si>
  <si>
    <t>myrockmixtapes thank making memories speak visiting grandcanyonnps week represent</t>
  </si>
  <si>
    <t>courtneyknorris s beautiful spot went lot lived phoenix enjoy sunset</t>
  </si>
  <si>
    <t>courtneyknorris cubfansince76 know</t>
  </si>
  <si>
    <t>ranger station park master plan independent accountant's report sedona motion</t>
  </si>
  <si>
    <t>sedona sure plan summer escape make visit slide rock state</t>
  </si>
  <si>
    <t>roadclosures red rock ranger district greater closed roads safety visitors</t>
  </si>
  <si>
    <t>road see tomorrow parade 10 30 m jordan open house</t>
  </si>
  <si>
    <t>coconinonf roadclosures red rock ranger district greater closed roads safety</t>
  </si>
  <si>
    <t>boondocking cloudy muddy spot today dogs going bit stir crazy</t>
  </si>
  <si>
    <t>recommendation best hiking guidebook robbers roost easy find</t>
  </si>
  <si>
    <t>trail ilovesedonavr soldier pass 4 mile heavily trafficked out back</t>
  </si>
  <si>
    <t>little خواهر bonfire0613</t>
  </si>
  <si>
    <t>sedona az mar forecast hi tonight lo today showers cloudy</t>
  </si>
  <si>
    <t>thattommyhall reminds</t>
  </si>
  <si>
    <t>sedona vortex well know vortexes new blog 5 best sites</t>
  </si>
  <si>
    <t>rock park list summer natural red waterslide cooler anything theme</t>
  </si>
  <si>
    <t>11 days away many events close sold out town come</t>
  </si>
  <si>
    <t>apexwolves sedonanews arizonatourism natgeo cityofsedonaaz sedonachamber visitflagstaff wish 11 days</t>
  </si>
  <si>
    <t>use straws learn launched strawfreesedona campaign encourages local businesses patrons</t>
  </si>
  <si>
    <t>apexwolves 11 days away many events close sold out town</t>
  </si>
  <si>
    <t>mountains desert telluride sedona prefect adventure destinations weath</t>
  </si>
  <si>
    <t>good morning</t>
  </si>
  <si>
    <t>sedona red rocks vortexes visiting via dailyblender plan summer escape</t>
  </si>
  <si>
    <t>red rocks vortexes dailyblender visiting sedona via rainbows direction surprisingly</t>
  </si>
  <si>
    <t>run thank sedona yesterday s long ilovesedonavr running marathontraining trailrunning</t>
  </si>
  <si>
    <t>ilovesedonavr comfortably tucked away home quintessential getaway adve</t>
  </si>
  <si>
    <t>sedonarealestate miss rare opportunity sevencanyonsgolfclub sedonahomesales</t>
  </si>
  <si>
    <t>theanchoredblog new mexico far over az albuquerque santa fe high</t>
  </si>
  <si>
    <t>jhartman1422 looks amazing havent made nm albuquerque balloon festival list</t>
  </si>
  <si>
    <t>easy hikes sedona nature s masterpiece learn more vibrant art</t>
  </si>
  <si>
    <t>easy hikes stars light way image nate liles beaten path</t>
  </si>
  <si>
    <t>azrogernaylor gorgeous pictures love sedona travel much possible great place</t>
  </si>
  <si>
    <t>looking perfect outdoor playground family check out quick read unplannedcookin</t>
  </si>
  <si>
    <t>let's stay pc danaleecalabrese</t>
  </si>
  <si>
    <t>Top Words in Tweet by Salience</t>
  </si>
  <si>
    <t>sedona rock park use easy hikes sure red perfect featuring</t>
  </si>
  <si>
    <t>vortex out sedona red redrocks hiking adventure feel comfortable beautiful</t>
  </si>
  <si>
    <t>coffee reflection more sedonafilmfest today first lasposadas film films sedonafilmfestival2019</t>
  </si>
  <si>
    <t>trail rock tours dream being true chimney loop 2 bookdirect</t>
  </si>
  <si>
    <t>take back toocoldhere rhodastakearizona missingsunshine warmweather vacation blueskies sedona girl</t>
  </si>
  <si>
    <t>arizona up sedona roof today things looking good here sedonaarizona</t>
  </si>
  <si>
    <t>having great time audrey mine look down made jerome before</t>
  </si>
  <si>
    <t>wondering offer destination stole heart views tasty food more ask</t>
  </si>
  <si>
    <t>wondering offer destination stole heart sedona views tasty food more</t>
  </si>
  <si>
    <t>go spring break according via readersdigest featuring en calling cancers</t>
  </si>
  <si>
    <t>s beautiful spot went lot lived phoenix enjoy sunset watching</t>
  </si>
  <si>
    <t>plan summer escape make visit slide rock state park start</t>
  </si>
  <si>
    <t>rain snow mostly partly chance wed 13th 42 clear 24</t>
  </si>
  <si>
    <t>energy experience center healing meditation arizona traveltips spirituality spiritual ex</t>
  </si>
  <si>
    <t>sedonanews arizonatourism natgeo cityofsedonaaz sedonachamber visitflagstaff wish 11 days away</t>
  </si>
  <si>
    <t>use straws launched strawfreesedona campaign encourages local businesses patrons cease</t>
  </si>
  <si>
    <t>red rocks vortexes visiting via dailyblender plan summer escape make</t>
  </si>
  <si>
    <t>visiting sedona via rainbows direction surprisingly great meals regional airport</t>
  </si>
  <si>
    <t>Top Word Pairs in Tweet by Count</t>
  </si>
  <si>
    <t>myvirtualvaca,roadtripc  roadtripc,monstervoyage  monstervoyage,mattsroadtrip  mattsroadtrip,madhattersnyc  madhattersnyc,touringtastebud  touringtastebud,juleshalvy  juleshalvy,hhlifestyletrav  hhlifestyletrav,travelbugsworld</t>
  </si>
  <si>
    <t>roadtripc,monstervoyage  monstervoyage,mattsroadtrip  mattsroadtrip,madhattersnyc  madhattersnyc,touringtastebud  touringtastebud,juleshalvy  juleshalvy,hhlifestyletrav  hhlifestyletrav,travelbugsworld  travelbugsworld,suziday123  suziday123,southernersays  southernersays,oh</t>
  </si>
  <si>
    <t>easy,hikes  sedonaaz,info  info,9  9,easy  hikes,purchase  purchase,'9  '9,easy  hikes,sedona'  sedona',book  book,8</t>
  </si>
  <si>
    <t>red,rock  slide,rock  rock,state  state,park  easy,hikes  hello,hm  hm,clothes  clothes,sure  sure,look  look,amazing</t>
  </si>
  <si>
    <t>arabella_hotel,happy  happy,worldwildlifeday  worldwildlifeday,out  out,trails  trails,sedona  sedona,keep  keep,eye  eye,out  out,local  local,wildlife</t>
  </si>
  <si>
    <t>feel,comfortable  comfortable,beautiful  beautiful,accessible  accessible,guestrooms  guestrooms,conveniently  conveniently,located  located,ground  ground,floor  floor,hallway  hallway,en</t>
  </si>
  <si>
    <t>more,sedonafilmfest  sedonafilmfest,today  today,first  first,coffee  coffee,morning  morning,reflection  reflection,lasposadas  lasposadas,travelsuncorked  travelsuncorked,coffee  coffee,sedona</t>
  </si>
  <si>
    <t>sedonaaz,mtb  mtb,khsbicycles  khsbicycles,khsbicycles</t>
  </si>
  <si>
    <t>az,cop  cop,tasered  tasered,handcuffed  handcuffed,man  man,illegally  illegally,demanded  demanded,id  id,though  though,passenger  passenger,whole</t>
  </si>
  <si>
    <t>devil,s  s,bridge  bridge,sedona  sedona,az  az,prints  prints,sedona  sedona,sedonaaz  sedonaaz,southwest  southwest,southwestdecor  southwestdecor,redrocks</t>
  </si>
  <si>
    <t>sedona,arizona  arizona,one  one,exquisite  exquisite,places  places,southwest  southwest,views  views,amazing  amazing,read  read,more  more,visit</t>
  </si>
  <si>
    <t>sedonaaz,elitedaily  elitedaily,yes  yes,5  5,6  6,months  months,8  8,months  months,year  year,sedona  sedona,hot</t>
  </si>
  <si>
    <t>content,specialist  specialist,made  made,trip  trip,sedonaaz  sedonaaz,last  last,week  week,brought  brought,favorite  favorite,tarmadesigns  tarmadesigns,along</t>
  </si>
  <si>
    <t>easy,hikes  sedonaaz,beaten  beaten,path  path,explore  explore,hidden  hidden,gems  sedonaaz,info  info,9  9,easy  hikes,purchase</t>
  </si>
  <si>
    <t>archdigest,chose  chose,sedonaaz  sedonaaz,prettiest  prettiest,town  town,az  az,visited  visited,recently</t>
  </si>
  <si>
    <t>elevate,view  view,beautiful  beautiful,single  single,level  level,home  home,indiancliffs  indiancliffs,355  355,indian  indian,cliffs  cliffs,rd</t>
  </si>
  <si>
    <t>djerassiprogram,ashevillechefs  ashevillechefs,ashevillefm  ashevillefm,papomanleyenda  papomanleyenda,sedonaaz  sedonaaz,sedonaartscentr  sedonaartscentr,inaguralartistresidencyfellow  inaguralartistresidencyfellow,lisadahlstudio  lisadahlstudio,l  l,creativitycommunionfood  creativitycommunionfood,artistresidency</t>
  </si>
  <si>
    <t>jeffreygoeswest,now  now,bound  bound,phoenix  phoenix,southwestair  southwestair,driving  driving,sedonaaz  sedonaaz,sedona</t>
  </si>
  <si>
    <t>sedonaaz,sedona  sedona,msnlifestyle  msnlifestyle,list  list,51  51,amazingly  amazingly,beautiful  beautiful,destinations  sedonaaz,beaten  beaten,path  path,explore</t>
  </si>
  <si>
    <t>enjoying,sun  sun,snow  snow,tomorrow  tomorrow,sedona</t>
  </si>
  <si>
    <t>warm,goat  goat,cheese  cheese,jelly  jelly,good  good,appetizer  appetizer,grapes  grapes,jerome  jerome,near  near,sedonaaz</t>
  </si>
  <si>
    <t>tessence01,take  take,drive  drive,sedona  sedona,ilovesedonavr  ilovesedonavr,sedonaaz  sedonaaz,sedonatv</t>
  </si>
  <si>
    <t>bookdirect,sedonaaz  sedonaaz,sedona  chimney,rock  supergstrom,sedonaaz  sedonaaz,whooo  whooo,keep  keep,working  working,hard  comfortably,tucked  tucked,away</t>
  </si>
  <si>
    <t>take,back  back,sedonaaz  sedonaaz,toocoldhere  toocoldhere,rhodastakearizona  rhodastakearizona,missingsunshine  missingsunshine,warmweather  warmweather,vacation  vacation,blueskies  blueskies,sedona  sedona,arizona</t>
  </si>
  <si>
    <t>ilovesedonavr,first  first,class  class,charter  charter,tours  tours,offers  offers,private  private,small  small,group  group,tours  tours,led</t>
  </si>
  <si>
    <t>sedonaaz,dallasnews  dallasnews,mescal  mescal,mountain  mountain,beautiful  beautiful,ride  ride,immensely  immensely,miss</t>
  </si>
  <si>
    <t>arizonatourism,sedonaaz  sedonaaz,kacie_mc  bluerosepat,sedonaaz  sedonaaz,yes  kacie_mc,t  t,dm  kacie_mc,omg  omg,best  best,trip  trip,kids</t>
  </si>
  <si>
    <t>kacie_mc,humble  humble,opinion  opinion,trip  trip,arizona  arizona,makes  makes,sound  sound,investment  investment,refund  refund,dm  dm,ll</t>
  </si>
  <si>
    <t>sedonaaz,sedona  sedona,one  one,favorite  favorite,places  places,earth</t>
  </si>
  <si>
    <t>sedonavortex,travel  travel,arizona  arizona,sedonaaz  sedonaaz,vortexenergy  vortexenergy,vortexes  vortexes,tourism  tourism,sedona  sedona,bellrock  bellrock,cathedralrock  cathedralrock,traveltips</t>
  </si>
  <si>
    <t>take,moment  moment,connect  connect,healing  healing,power  power,presence  presence,healingenergy  healingenergy,coming  coming,sedona  sedona,vortex  vortex,drink</t>
  </si>
  <si>
    <t>st,patrick's  patrick's,parade</t>
  </si>
  <si>
    <t>up,roof  roof,today  today,things  things,looking  looking,good  good,up  up,here  here,sedona  sedona,sedonaarizona  sedonaarizona,sedonaaz</t>
  </si>
  <si>
    <t>adambanton,sedonaaz  sedonaaz,place  place,over  over,weekend  weekend,dirty  ilovesedonavr,seven  seven,sacred  sacred,pools  pools,naturally  naturally,carved</t>
  </si>
  <si>
    <t>sedonaaz,place  place,over  over,weekend  weekend,dirty</t>
  </si>
  <si>
    <t>ilovesedonavr,seven  seven,sacred  sacred,pools  pools,naturally  naturally,carved  carved,out  out,ocher  ocher,colored  colored,sandstone  sandstone,fed</t>
  </si>
  <si>
    <t>loveart,walk  walk,outside  outside,want  want,call  call,home  home,cloudappsoc  cloudappsoc,earthandclouds  earthandclouds,stormhour  stormhour,sedonaaz  sedonaaz,arizonatourism</t>
  </si>
  <si>
    <t>walk,outside  outside,want  want,call  call,home  home,cloudappsoc  cloudappsoc,earthandclouds  earthandclouds,stormhour  stormhour,sedonaaz  sedonaaz,arizonatourism  arizonatourism,loveart</t>
  </si>
  <si>
    <t>arizonadot,sedonaaz  sedonaaz,oak  oak,creek  creek,flow  flow,cave  cave,springs  springs,campground  campground,barely  barely,making  making,under</t>
  </si>
  <si>
    <t>petersweden7,shanghaisweetie  shanghaisweetie,sedonaaz</t>
  </si>
  <si>
    <t>dwanimation,sedonaaz  having,great  great,time  time,sedonaaz  sedonaaz,audrey  audrey,mine  mine,look  look,down  sedonaaz,made  made,jerome</t>
  </si>
  <si>
    <t>bit,heaven  heaven,earth  earth,beertime  beertime,microbeer  microbeer,letsdrinkabeer  letsdrinkabeer,beer  beer,beerlovers  beerlovers,haveabeer</t>
  </si>
  <si>
    <t>wondering,sedonaaz  sedonaaz,offer  offer,here's  here's,scenic  scenic,destination  destination,stole  stole,heart  heart,sedonaescape  scenic,views  views,tasty</t>
  </si>
  <si>
    <t>tangledfood,wondering  wondering,sedonaaz  sedonaaz,offer  offer,here's  here's,scenic  scenic,destination  destination,stole  stole,heart  heart,sedona  tangledfood,scenic</t>
  </si>
  <si>
    <t>zodiac,sign  sedonaaz,go  go,spring  spring,break  break,according  according,zodiac  sign,via  via,readersdigest  readersdigest,featuring  featuring,en</t>
  </si>
  <si>
    <t>sedonaaz,go  go,spring  spring,break  break,according  according,zodiac  zodiac,sign  sign,via  via,readersdigest  readersdigest,featuring  featuring,en</t>
  </si>
  <si>
    <t>courtneyknorris,sedonaaz  sedonaaz,yeah  yeah,sedona  sedona,special  special,place</t>
  </si>
  <si>
    <t>cubfansince76,sedonaaz  sedonaaz,know  sundayfunday,sedonaaz</t>
  </si>
  <si>
    <t>sedonaaz,sugarloaflodge  sugarloaflodge,postcard  postcard,arizona  arizona,free  free,shipping  shipping,via  via,ebay</t>
  </si>
  <si>
    <t>great,addition  addition,weekend  weekend,cityofsedonaaz  cityofsedonaaz,st  st,patrick  patrick,s  s,day  day,parade  parade,fun  fun,entire</t>
  </si>
  <si>
    <t>sedonaaz,plan  plan,sedona  sedona,summer  summer,escape  escape,make  make,sure  sure,visit  visit,slide  slide,rock  rock,state</t>
  </si>
  <si>
    <t>bigdoftn,grandcanyonnps  grandcanyonnps,sedonaaz  sedonaaz,charliebonnet3  charliebonnet3,folkingasholes  folkingasholes,niceeee  niceeee,enjoy  enjoy,trip  trip,thanks  thanks,sharing  sharing,photo</t>
  </si>
  <si>
    <t>sedonaaz,connorjet</t>
  </si>
  <si>
    <t>sedonaaz,start  start,newlywed  newlywed,life  life,one  one,dream  dream,spots  spots,via  via,britandco  britandco,hint  hint,4</t>
  </si>
  <si>
    <t>easy,hikes  sedonaaz,plan  plan,sedona  sedona,summer  summer,escape  escape,make  make,sure  sure,visit  visit,slide  slide,rock</t>
  </si>
  <si>
    <t>bigdoftn,myrockmixtapes  myrockmixtapes,thank  thank,making  making,memories  memories,speak  speak,visiting  visiting,grandcanyonnps  grandcanyonnps,sedonaaz  sedonaaz,week  week,representing</t>
  </si>
  <si>
    <t>myrockmixtapes,thank  thank,making  making,memories  memories,speak  speak,visiting  visiting,grandcanyonnps  grandcanyonnps,sedonaaz  sedonaaz,week  week,represent</t>
  </si>
  <si>
    <t>courtneyknorris,sedonaaz  sedonaaz,s  s,beautiful  beautiful,spot  spot,went  went,lot  lot,lived  lived,phoenix  phoenix,enjoy  enjoy,sunset</t>
  </si>
  <si>
    <t>courtneyknorris,cubfansince76  cubfansince76,sedonaaz  sedonaaz,know</t>
  </si>
  <si>
    <t>ranger,station  station,park  park,master  master,plan  independent,accountant's  accountant's,report  sedona,motion  motion,90  90,percent  percent,design</t>
  </si>
  <si>
    <t>see,tomorrow  tomorrow,parade  parade,10  10,30  30,m  m,jordan  jordan,road  road,open  open,house  house,uptown</t>
  </si>
  <si>
    <t>coconinonf,roadclosures  roadclosures,red  red,rock  rock,ranger  ranger,district  district,greater  greater,sedonaaz  sedonaaz,closed  closed,roads  roads,safety</t>
  </si>
  <si>
    <t>cloudy,muddy  muddy,boondocking  boondocking,spot  spot,today  today,dogs  dogs,going  going,bit  bit,stir  stir,crazy  crazy,itriw</t>
  </si>
  <si>
    <t>sedonaaz,recommendation  recommendation,best  best,hiking  hiking,guidebook  guidebook,robbers  robbers,roost  roost,easy  easy,find</t>
  </si>
  <si>
    <t>ilovesedonavr,soldier  soldier,pass  pass,trail  trail,4  4,mile  mile,heavily  heavily,trafficked  trafficked,out  out,back  back,trail</t>
  </si>
  <si>
    <t>little,خواهر  خواهر,sedonaaz  sedonaaz,bonfire0613</t>
  </si>
  <si>
    <t>sedona,az  forecast,today  rain,snow  snow,showers  tonight,mostly  today,partly  partly,cloudy  cloudy,hi  showers,lo  az,wed</t>
  </si>
  <si>
    <t>thattommyhall,reminds  reminds,sedonaaz</t>
  </si>
  <si>
    <t>sedona,vortex  sedona,well  well,know  know,vortexes  vortexes,new  new,blog  blog,5  5,best  best,sedona  vortex,sites</t>
  </si>
  <si>
    <t>list,summer  summer,sedonaaz  sedonaaz,natural  natural,red  red,rock  rock,waterslide  waterslide,cooler  cooler,anything  anything,theme  theme,park</t>
  </si>
  <si>
    <t>apexwolves,sedonaaz  sedonaaz,sedonanews  sedonanews,arizonatourism  arizonatourism,natgeo  natgeo,cityofsedonaaz  cityofsedonaaz,sedonachamber  sedonachamber,visitflagstaff  visitflagstaff,wish  apexwolves,11  11,days</t>
  </si>
  <si>
    <t>launched,strawfreesedona  strawfreesedona,campaign  campaign,encourages  encourages,local  local,businesses  businesses,patrons  patrons,cease  cease,use  use,single  single,use</t>
  </si>
  <si>
    <t>apexwolves,11  11,days  days,away  away,many  many,events  events,close  close,sold  sold,out  out,town  town,come</t>
  </si>
  <si>
    <t>mountains,desert  desert,telluride  telluride,sedona  sedona,prefect  prefect,adventure  adventure,destinations  destinations,weath</t>
  </si>
  <si>
    <t>good,morning  morning,sedonaaz</t>
  </si>
  <si>
    <t>sedonaaz,red  red,rocks  rocks,vortexes  vortexes,visiting  visiting,sedona  sedona,via  via,dailyblender  sedonaaz,plan  plan,sedona  sedona,summer</t>
  </si>
  <si>
    <t>red,rocks  sedonaaz,red  rocks,vortexes  vortexes,visiting  visiting,sedona  sedona,via  via,dailyblender  rainbows,direction  direction,surprisingly  surprisingly,great</t>
  </si>
  <si>
    <t>thank,sedona  sedona,yesterday  yesterday,s  s,long  long,run  run,sedonaaz  sedonaaz,ilovesedonavr  ilovesedonavr,running  running,marathontraining  marathontraining,trailrunning</t>
  </si>
  <si>
    <t>ilovesedonavr,comfortably  comfortably,tucked  tucked,away  away,home  home,quintessential  quintessential,getaway  getaway,adve</t>
  </si>
  <si>
    <t>miss,rare  rare,opportunity  opportunity,sevencanyonsgolfclub  sevencanyonsgolfclub,sedonarealestate  sedonarealestate,sedonarealestate  sedonarealestate,sedonahomesales</t>
  </si>
  <si>
    <t>theanchoredblog,sedonaaz  sedonaaz,new  new,mexico  mexico,far  far,over  over,az  az,albuquerque  albuquerque,santa  santa,fe  fe,high</t>
  </si>
  <si>
    <t>jhartman1422,sedonaaz  sedonaaz,looks  looks,amazing  amazing,havent  havent,made  made,nm  nm,albuquerque  albuquerque,balloon  balloon,festival  festival,list</t>
  </si>
  <si>
    <t>easy,hikes  sedonaaz,sedona  sedona,nature  nature,s  s,masterpiece  masterpiece,learn  learn,more  more,vibrant  vibrant,art  art,scene</t>
  </si>
  <si>
    <t>easy,hikes  sedonaaz,stars  stars,light  light,way  way,image  image,nate  nate,liles  sedonaaz,beaten  beaten,path  path,explore</t>
  </si>
  <si>
    <t>azrogernaylor,sedonaaz  sedonaaz,gorgeous  gorgeous,pictures  pictures,love  love,sedona  sedona,travel  travel,much  much,possible  possible,great  great,place</t>
  </si>
  <si>
    <t>sedonaaz,looking  looking,perfect  perfect,outdoor  outdoor,playground  playground,family  family,check  check,out  out,quick  quick,read  read,unplannedcookin</t>
  </si>
  <si>
    <t>let's,stay  stay,pc  pc,danaleecalabrese</t>
  </si>
  <si>
    <t>Top Word Pairs in Tweet by Salience</t>
  </si>
  <si>
    <t>easy,hikes  red,rock  slide,rock  rock,state  state,park  hello,hm  hm,clothes  clothes,sure  sure,look  look,amazing</t>
  </si>
  <si>
    <t>chimney,rock  bookdirect,sedonaaz  sedonaaz,sedona  supergstrom,sedonaaz  sedonaaz,whooo  whooo,keep  keep,working  working,hard  comfortably,tucked  tucked,away</t>
  </si>
  <si>
    <t>sedonaaz,sedona  sedona,arizona  up,roof  roof,today  today,things  things,looking  looking,good  good,up  up,here  here,sedona</t>
  </si>
  <si>
    <t>sedonaaz,go  go,spring  spring,break  break,according  according,zodiac  sign,via  via,readersdigest  readersdigest,featuring  featuring,en  sedonaaz,calling</t>
  </si>
  <si>
    <t>sedonaaz,s  s,beautiful  beautiful,spot  spot,went  went,lot  lot,lived  lived,phoenix  phoenix,enjoy  enjoy,sunset  sunset,watching</t>
  </si>
  <si>
    <t>rain,snow  snow,showers  tonight,mostly  today,partly  partly,cloudy  cloudy,hi  showers,lo  az,wed  wed,mar  mar,13th</t>
  </si>
  <si>
    <t>trails,experience  experience,center  center,energy  energy,sedona  vortex,healing  healing,meditation  meditation,arizona  arizona,sedonaaz  sedonaaz,energy  energy,traveltips</t>
  </si>
  <si>
    <t>sedonaaz,red  rocks,vortexes  vortexes,visiting  visiting,sedona  sedona,via  via,dailyblender  rainbows,direction  direction,surprisingly  surprisingly,great  great,meals</t>
  </si>
  <si>
    <t>Word</t>
  </si>
  <si>
    <t>lovear</t>
  </si>
  <si>
    <t>over</t>
  </si>
  <si>
    <t>one</t>
  </si>
  <si>
    <t>vortexes</t>
  </si>
  <si>
    <t>purchase</t>
  </si>
  <si>
    <t>'9</t>
  </si>
  <si>
    <t>sedona'</t>
  </si>
  <si>
    <t>book</t>
  </si>
  <si>
    <t>mention</t>
  </si>
  <si>
    <t>more</t>
  </si>
  <si>
    <t>visit</t>
  </si>
  <si>
    <t>town</t>
  </si>
  <si>
    <t>proceeds</t>
  </si>
  <si>
    <t>s</t>
  </si>
  <si>
    <t>list</t>
  </si>
  <si>
    <t>summer</t>
  </si>
  <si>
    <t>slide</t>
  </si>
  <si>
    <t>state</t>
  </si>
  <si>
    <t>beaten</t>
  </si>
  <si>
    <t>path</t>
  </si>
  <si>
    <t>explore</t>
  </si>
  <si>
    <t>hidden</t>
  </si>
  <si>
    <t>gems</t>
  </si>
  <si>
    <t>places</t>
  </si>
  <si>
    <t>plan</t>
  </si>
  <si>
    <t>come</t>
  </si>
  <si>
    <t>destinations</t>
  </si>
  <si>
    <t>day</t>
  </si>
  <si>
    <t>views</t>
  </si>
  <si>
    <t>escape</t>
  </si>
  <si>
    <t>make</t>
  </si>
  <si>
    <t>trails</t>
  </si>
  <si>
    <t>good</t>
  </si>
  <si>
    <t>best</t>
  </si>
  <si>
    <t>hiking</t>
  </si>
  <si>
    <t>amazing</t>
  </si>
  <si>
    <t>looking</t>
  </si>
  <si>
    <t>great</t>
  </si>
  <si>
    <t>place</t>
  </si>
  <si>
    <t>rocks</t>
  </si>
  <si>
    <t>energy</t>
  </si>
  <si>
    <t>know</t>
  </si>
  <si>
    <t>blog</t>
  </si>
  <si>
    <t>trail</t>
  </si>
  <si>
    <t>4</t>
  </si>
  <si>
    <t>dream</t>
  </si>
  <si>
    <t>trip</t>
  </si>
  <si>
    <t>carved</t>
  </si>
  <si>
    <t>ocher</t>
  </si>
  <si>
    <t>colored</t>
  </si>
  <si>
    <t>sandstone</t>
  </si>
  <si>
    <t>fed</t>
  </si>
  <si>
    <t>seasonal</t>
  </si>
  <si>
    <t>stream</t>
  </si>
  <si>
    <t>perfect</t>
  </si>
  <si>
    <t>read</t>
  </si>
  <si>
    <t>favorite</t>
  </si>
  <si>
    <t>earth</t>
  </si>
  <si>
    <t>local</t>
  </si>
  <si>
    <t>use</t>
  </si>
  <si>
    <t>small</t>
  </si>
  <si>
    <t>5</t>
  </si>
  <si>
    <t>snow</t>
  </si>
  <si>
    <t>tonight</t>
  </si>
  <si>
    <t>back</t>
  </si>
  <si>
    <t>located</t>
  </si>
  <si>
    <t>visitors</t>
  </si>
  <si>
    <t>life</t>
  </si>
  <si>
    <t>51</t>
  </si>
  <si>
    <t>amazingly</t>
  </si>
  <si>
    <t>2</t>
  </si>
  <si>
    <t>weekend</t>
  </si>
  <si>
    <t>here's</t>
  </si>
  <si>
    <t>scenic</t>
  </si>
  <si>
    <t>sevensacredp</t>
  </si>
  <si>
    <t>first</t>
  </si>
  <si>
    <t>stay</t>
  </si>
  <si>
    <t>love</t>
  </si>
  <si>
    <t>made</t>
  </si>
  <si>
    <t>new</t>
  </si>
  <si>
    <t>road</t>
  </si>
  <si>
    <t>getaway</t>
  </si>
  <si>
    <t>keep</t>
  </si>
  <si>
    <t>airport</t>
  </si>
  <si>
    <t>land</t>
  </si>
  <si>
    <t>morning</t>
  </si>
  <si>
    <t>single</t>
  </si>
  <si>
    <t>natural</t>
  </si>
  <si>
    <t>center</t>
  </si>
  <si>
    <t>healing</t>
  </si>
  <si>
    <t>traveltips</t>
  </si>
  <si>
    <t>showers</t>
  </si>
  <si>
    <t>sun</t>
  </si>
  <si>
    <t>mile</t>
  </si>
  <si>
    <t>near</t>
  </si>
  <si>
    <t>find</t>
  </si>
  <si>
    <t>preserv</t>
  </si>
  <si>
    <t>parade</t>
  </si>
  <si>
    <t>10</t>
  </si>
  <si>
    <t>start</t>
  </si>
  <si>
    <t>newlywed</t>
  </si>
  <si>
    <t>spots</t>
  </si>
  <si>
    <t>hint</t>
  </si>
  <si>
    <t>romantic</t>
  </si>
  <si>
    <t>phoenix</t>
  </si>
  <si>
    <t>dirty</t>
  </si>
  <si>
    <t>roof</t>
  </si>
  <si>
    <t>things</t>
  </si>
  <si>
    <t>here</t>
  </si>
  <si>
    <t>take</t>
  </si>
  <si>
    <t>dm</t>
  </si>
  <si>
    <t>class</t>
  </si>
  <si>
    <t>charter</t>
  </si>
  <si>
    <t>offers</t>
  </si>
  <si>
    <t>private</t>
  </si>
  <si>
    <t>group</t>
  </si>
  <si>
    <t>led</t>
  </si>
  <si>
    <t>expert</t>
  </si>
  <si>
    <t>guides</t>
  </si>
  <si>
    <t>incredibly</t>
  </si>
  <si>
    <t>knowledgeable</t>
  </si>
  <si>
    <t>outdoors</t>
  </si>
  <si>
    <t>southwest</t>
  </si>
  <si>
    <t>post</t>
  </si>
  <si>
    <t>look</t>
  </si>
  <si>
    <t>let's</t>
  </si>
  <si>
    <t>pc</t>
  </si>
  <si>
    <t>outdoor</t>
  </si>
  <si>
    <t>playground</t>
  </si>
  <si>
    <t>family</t>
  </si>
  <si>
    <t>check</t>
  </si>
  <si>
    <t>quick</t>
  </si>
  <si>
    <t>much</t>
  </si>
  <si>
    <t>stars</t>
  </si>
  <si>
    <t>light</t>
  </si>
  <si>
    <t>way</t>
  </si>
  <si>
    <t>image</t>
  </si>
  <si>
    <t>nate</t>
  </si>
  <si>
    <t>liles</t>
  </si>
  <si>
    <t>masterpiece</t>
  </si>
  <si>
    <t>vibrant</t>
  </si>
  <si>
    <t>art</t>
  </si>
  <si>
    <t>scene</t>
  </si>
  <si>
    <t>albuquerque</t>
  </si>
  <si>
    <t>festival</t>
  </si>
  <si>
    <t>miss</t>
  </si>
  <si>
    <t>sedonarealestate</t>
  </si>
  <si>
    <t>comfortably</t>
  </si>
  <si>
    <t>tucked</t>
  </si>
  <si>
    <t>quintessential</t>
  </si>
  <si>
    <t>long</t>
  </si>
  <si>
    <t>run</t>
  </si>
  <si>
    <t>direction</t>
  </si>
  <si>
    <t>hitting</t>
  </si>
  <si>
    <t>embodies</t>
  </si>
  <si>
    <t>west</t>
  </si>
  <si>
    <t>launched</t>
  </si>
  <si>
    <t>campaign</t>
  </si>
  <si>
    <t>encourages</t>
  </si>
  <si>
    <t>businesses</t>
  </si>
  <si>
    <t>patrons</t>
  </si>
  <si>
    <t>cease</t>
  </si>
  <si>
    <t>plastic</t>
  </si>
  <si>
    <t>thrilled</t>
  </si>
  <si>
    <t>announce</t>
  </si>
  <si>
    <t>six</t>
  </si>
  <si>
    <t>bike</t>
  </si>
  <si>
    <t>repair</t>
  </si>
  <si>
    <t>stations</t>
  </si>
  <si>
    <t>installed</t>
  </si>
  <si>
    <t>throughout</t>
  </si>
  <si>
    <t>end</t>
  </si>
  <si>
    <t>straws</t>
  </si>
  <si>
    <t>share</t>
  </si>
  <si>
    <t>waterslide</t>
  </si>
  <si>
    <t>cooler</t>
  </si>
  <si>
    <t>anything</t>
  </si>
  <si>
    <t>theme</t>
  </si>
  <si>
    <t>well</t>
  </si>
  <si>
    <t>sites</t>
  </si>
  <si>
    <t>meditation</t>
  </si>
  <si>
    <t>rain</t>
  </si>
  <si>
    <t>mostly</t>
  </si>
  <si>
    <t>partly</t>
  </si>
  <si>
    <t>chance</t>
  </si>
  <si>
    <t>storm</t>
  </si>
  <si>
    <t>soldier</t>
  </si>
  <si>
    <t>pass</t>
  </si>
  <si>
    <t>heavily</t>
  </si>
  <si>
    <t>trafficked</t>
  </si>
  <si>
    <t>features</t>
  </si>
  <si>
    <t>river</t>
  </si>
  <si>
    <t>boondocking</t>
  </si>
  <si>
    <t>spot</t>
  </si>
  <si>
    <t>bit</t>
  </si>
  <si>
    <t>see</t>
  </si>
  <si>
    <t>tomorrow</t>
  </si>
  <si>
    <t>station</t>
  </si>
  <si>
    <t>last</t>
  </si>
  <si>
    <t>http</t>
  </si>
  <si>
    <t>enjoy</t>
  </si>
  <si>
    <t>sunset</t>
  </si>
  <si>
    <t>sharing</t>
  </si>
  <si>
    <t>photo</t>
  </si>
  <si>
    <t>join</t>
  </si>
  <si>
    <t>springequinox</t>
  </si>
  <si>
    <t>celebration</t>
  </si>
  <si>
    <t>rejoicing</t>
  </si>
  <si>
    <t>harmonize</t>
  </si>
  <si>
    <t>global</t>
  </si>
  <si>
    <t>resonance</t>
  </si>
  <si>
    <t>together</t>
  </si>
  <si>
    <t>activate</t>
  </si>
  <si>
    <t>matrix</t>
  </si>
  <si>
    <t>5d</t>
  </si>
  <si>
    <t>ascension</t>
  </si>
  <si>
    <t>code</t>
  </si>
  <si>
    <t>pursuingx10</t>
  </si>
  <si>
    <t>st</t>
  </si>
  <si>
    <t>wondering</t>
  </si>
  <si>
    <t>offer</t>
  </si>
  <si>
    <t>destination</t>
  </si>
  <si>
    <t>stole</t>
  </si>
  <si>
    <t>heart</t>
  </si>
  <si>
    <t>tasty</t>
  </si>
  <si>
    <t>food</t>
  </si>
  <si>
    <t>ask</t>
  </si>
  <si>
    <t>jerome</t>
  </si>
  <si>
    <t>having</t>
  </si>
  <si>
    <t>time</t>
  </si>
  <si>
    <t>bridge</t>
  </si>
  <si>
    <t>sedonavortex</t>
  </si>
  <si>
    <t>vortexenergy</t>
  </si>
  <si>
    <t>tourism</t>
  </si>
  <si>
    <t>bellrock</t>
  </si>
  <si>
    <t>cathedralrock</t>
  </si>
  <si>
    <t>yes</t>
  </si>
  <si>
    <t>humble</t>
  </si>
  <si>
    <t>opinion</t>
  </si>
  <si>
    <t>makes</t>
  </si>
  <si>
    <t>sound</t>
  </si>
  <si>
    <t>investment</t>
  </si>
  <si>
    <t>refund</t>
  </si>
  <si>
    <t>ll</t>
  </si>
  <si>
    <t>send</t>
  </si>
  <si>
    <t>ab</t>
  </si>
  <si>
    <t>chose</t>
  </si>
  <si>
    <t>prettiest</t>
  </si>
  <si>
    <t>visited</t>
  </si>
  <si>
    <t>recently</t>
  </si>
  <si>
    <t>known</t>
  </si>
  <si>
    <t>around</t>
  </si>
  <si>
    <t>being</t>
  </si>
  <si>
    <t>true</t>
  </si>
  <si>
    <t>chimney</t>
  </si>
  <si>
    <t>loop</t>
  </si>
  <si>
    <t>now</t>
  </si>
  <si>
    <t>bound</t>
  </si>
  <si>
    <t>driving</t>
  </si>
  <si>
    <t>months</t>
  </si>
  <si>
    <t>winter</t>
  </si>
  <si>
    <t>exquisite</t>
  </si>
  <si>
    <t>visitsedona</t>
  </si>
  <si>
    <t>mtb</t>
  </si>
  <si>
    <t>coffee</t>
  </si>
  <si>
    <t>reflection</t>
  </si>
  <si>
    <t>spectacular</t>
  </si>
  <si>
    <t>sedona's</t>
  </si>
  <si>
    <t>mesa</t>
  </si>
  <si>
    <t>happy</t>
  </si>
  <si>
    <t>worldwildlifeday</t>
  </si>
  <si>
    <t>eye</t>
  </si>
  <si>
    <t>wildlife</t>
  </si>
  <si>
    <t>tail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</si>
  <si>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</si>
  <si>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</si>
  <si>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</si>
  <si>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</si>
  <si>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</si>
  <si>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</si>
  <si>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</si>
  <si>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</si>
  <si>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</si>
  <si>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</si>
  <si>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</si>
  <si>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</si>
  <si>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</si>
  <si>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</si>
  <si>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</si>
  <si>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</si>
  <si>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</si>
  <si>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</si>
  <si>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</si>
  <si>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</si>
  <si>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</si>
  <si>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</si>
  <si>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</si>
  <si>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</si>
  <si>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</si>
  <si>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</si>
  <si>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</si>
  <si>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</si>
  <si>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</si>
  <si>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</si>
  <si>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</si>
  <si>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</si>
  <si>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Feb</t>
  </si>
  <si>
    <t>22-Feb</t>
  </si>
  <si>
    <t>9 PM</t>
  </si>
  <si>
    <t>28-Feb</t>
  </si>
  <si>
    <t>2 PM</t>
  </si>
  <si>
    <t>Mar</t>
  </si>
  <si>
    <t>1-Mar</t>
  </si>
  <si>
    <t>11 PM</t>
  </si>
  <si>
    <t>2-Mar</t>
  </si>
  <si>
    <t>12 AM</t>
  </si>
  <si>
    <t>4 PM</t>
  </si>
  <si>
    <t>3-Mar</t>
  </si>
  <si>
    <t>4 AM</t>
  </si>
  <si>
    <t>8 AM</t>
  </si>
  <si>
    <t>5 PM</t>
  </si>
  <si>
    <t>8 PM</t>
  </si>
  <si>
    <t>4-Mar</t>
  </si>
  <si>
    <t>1 AM</t>
  </si>
  <si>
    <t>3 AM</t>
  </si>
  <si>
    <t>5 AM</t>
  </si>
  <si>
    <t>11 AM</t>
  </si>
  <si>
    <t>6 PM</t>
  </si>
  <si>
    <t>7 PM</t>
  </si>
  <si>
    <t>5-Mar</t>
  </si>
  <si>
    <t>12 PM</t>
  </si>
  <si>
    <t>1 PM</t>
  </si>
  <si>
    <t>3 PM</t>
  </si>
  <si>
    <t>10 PM</t>
  </si>
  <si>
    <t>6-Mar</t>
  </si>
  <si>
    <t>7-Mar</t>
  </si>
  <si>
    <t>8-Mar</t>
  </si>
  <si>
    <t>9-Mar</t>
  </si>
  <si>
    <t>7 AM</t>
  </si>
  <si>
    <t>10 AM</t>
  </si>
  <si>
    <t>10-Mar</t>
  </si>
  <si>
    <t>2 AM</t>
  </si>
  <si>
    <t>11-Mar</t>
  </si>
  <si>
    <t>12-Mar</t>
  </si>
  <si>
    <t>13-Mar</t>
  </si>
  <si>
    <t>14-Mar</t>
  </si>
  <si>
    <t>15-Mar</t>
  </si>
  <si>
    <t>128, 128, 128</t>
  </si>
  <si>
    <t>193, 62, 62</t>
  </si>
  <si>
    <t>Red</t>
  </si>
  <si>
    <t>G1: sedonaaz sedona easy hikes rock sure 8 park info 9</t>
  </si>
  <si>
    <t>G2: sedonaaz arizonatourism loveart walk outside want call home cloudappsoc earthandclouds</t>
  </si>
  <si>
    <t>G3: sedona sedonaaz arizona az travel cloudy today mar forecast hi</t>
  </si>
  <si>
    <t>G4: sedona sedonaaz ilovesedonavr out tours up seven sacred pools naturally</t>
  </si>
  <si>
    <t>G6: roadtripc monstervoyage mattsroadtrip madhattersnyc touringtastebud juleshalvy hhlifestyletrav travelbugsworld sedonaaz t</t>
  </si>
  <si>
    <t>G7: learn apexwolves 11 days away many events close sold out</t>
  </si>
  <si>
    <t>G8: roadclosures red rock ranger district greater sedonaaz closed roads safety</t>
  </si>
  <si>
    <t>G9: grandcanyonnps sedonaaz bigdoftn myrockmixtapes thank making memories speak visiting week</t>
  </si>
  <si>
    <t>G10: sedonaaz zodiac sign go spring break according readersdigest featuring</t>
  </si>
  <si>
    <t>G11: sedonaaz dwanimation having great time</t>
  </si>
  <si>
    <t>G13: coffee morning reflection travelsuncorked sedona sedonaaz</t>
  </si>
  <si>
    <t>G15: day join sedona 2 springequinox celebration rejoicing harmonize global resonance</t>
  </si>
  <si>
    <t>G19: khsbicycles</t>
  </si>
  <si>
    <t>G20: out sedona red happy worldwildlifeday trails keep eye local wildlife</t>
  </si>
  <si>
    <t>Autofill Workbook Results</t>
  </si>
  <si>
    <t>Edge Weight▓1▓3▓0▓True▓Gray▓Red▓▓Edge Weight▓1▓3▓0▓3▓10▓False▓Edge Weight▓1▓3▓0▓35▓12▓False▓▓0▓0▓0▓True▓Black▓Black▓▓Followers▓0▓2124459▓0▓162▓1000▓False▓▓0▓0▓0▓0▓0▓False▓▓0▓0▓0▓0▓0▓False▓▓0▓0▓0▓0▓0▓False</t>
  </si>
  <si>
    <t>GraphSource░GraphServerTwitterSearch▓GraphTerm░sedonaAZ▓ImportDescription░The graph represents a network of 176 Twitter users whose tweets in the requested range contained "sedonaAZ", or who were replied to or mentioned in those tweets.  The network was obtained from the NodeXL Graph Server on Saturday, 16 March 2019 at 04:11 UTC.
The requested start date was Saturday, 16 March 2019 at 00:01 UTC and the maximum number of days (going backward) was 14.
The maximum number of tweets collected was 5,000.
The tweets in the network were tweeted over the 13-day, 23-hour, 9-minute period from Saturday, 02 March 2019 at 00:01 UTC to Friday, 15 March 2019 at 23:10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</si>
</sst>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545760"/>
        <c:axId val="63802977"/>
      </c:barChart>
      <c:catAx>
        <c:axId val="145457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802977"/>
        <c:crosses val="autoZero"/>
        <c:auto val="1"/>
        <c:lblOffset val="100"/>
        <c:noMultiLvlLbl val="0"/>
      </c:catAx>
      <c:valAx>
        <c:axId val="63802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45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sedonaAZ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114"/>
                <c:pt idx="0">
                  <c:v>9 PM
22-Feb
Feb
2019</c:v>
                </c:pt>
                <c:pt idx="1">
                  <c:v>2 PM
28-Feb</c:v>
                </c:pt>
                <c:pt idx="2">
                  <c:v>11 PM
1-Mar
Mar</c:v>
                </c:pt>
                <c:pt idx="3">
                  <c:v>12 AM
2-Mar</c:v>
                </c:pt>
                <c:pt idx="4">
                  <c:v>4 PM</c:v>
                </c:pt>
                <c:pt idx="5">
                  <c:v>4 AM
3-Mar</c:v>
                </c:pt>
                <c:pt idx="6">
                  <c:v>8 AM</c:v>
                </c:pt>
                <c:pt idx="7">
                  <c:v>4 PM</c:v>
                </c:pt>
                <c:pt idx="8">
                  <c:v>5 PM</c:v>
                </c:pt>
                <c:pt idx="9">
                  <c:v>8 PM</c:v>
                </c:pt>
                <c:pt idx="10">
                  <c:v>9 PM</c:v>
                </c:pt>
                <c:pt idx="11">
                  <c:v>11 PM</c:v>
                </c:pt>
                <c:pt idx="12">
                  <c:v>12 AM
4-Mar</c:v>
                </c:pt>
                <c:pt idx="13">
                  <c:v>1 AM</c:v>
                </c:pt>
                <c:pt idx="14">
                  <c:v>3 AM</c:v>
                </c:pt>
                <c:pt idx="15">
                  <c:v>4 AM</c:v>
                </c:pt>
                <c:pt idx="16">
                  <c:v>5 AM</c:v>
                </c:pt>
                <c:pt idx="17">
                  <c:v>11 AM</c:v>
                </c:pt>
                <c:pt idx="18">
                  <c:v>4 PM</c:v>
                </c:pt>
                <c:pt idx="19">
                  <c:v>6 PM</c:v>
                </c:pt>
                <c:pt idx="20">
                  <c:v>7 PM</c:v>
                </c:pt>
                <c:pt idx="21">
                  <c:v>8 PM</c:v>
                </c:pt>
                <c:pt idx="22">
                  <c:v>11 PM</c:v>
                </c:pt>
                <c:pt idx="23">
                  <c:v>12 AM
5-Mar</c:v>
                </c:pt>
                <c:pt idx="24">
                  <c:v>3 AM</c:v>
                </c:pt>
                <c:pt idx="25">
                  <c:v>12 PM</c:v>
                </c:pt>
                <c:pt idx="26">
                  <c:v>1 PM</c:v>
                </c:pt>
                <c:pt idx="27">
                  <c:v>3 PM</c:v>
                </c:pt>
                <c:pt idx="28">
                  <c:v>4 PM</c:v>
                </c:pt>
                <c:pt idx="29">
                  <c:v>8 PM</c:v>
                </c:pt>
                <c:pt idx="30">
                  <c:v>10 PM</c:v>
                </c:pt>
                <c:pt idx="31">
                  <c:v>12 PM
6-Mar</c:v>
                </c:pt>
                <c:pt idx="32">
                  <c:v>4 PM</c:v>
                </c:pt>
                <c:pt idx="33">
                  <c:v>5 PM</c:v>
                </c:pt>
                <c:pt idx="34">
                  <c:v>6 PM</c:v>
                </c:pt>
                <c:pt idx="35">
                  <c:v>7 PM</c:v>
                </c:pt>
                <c:pt idx="36">
                  <c:v>8 PM</c:v>
                </c:pt>
                <c:pt idx="37">
                  <c:v>11 PM</c:v>
                </c:pt>
                <c:pt idx="38">
                  <c:v>1 AM
7-Mar</c:v>
                </c:pt>
                <c:pt idx="39">
                  <c:v>4 AM</c:v>
                </c:pt>
                <c:pt idx="40">
                  <c:v>4 PM</c:v>
                </c:pt>
                <c:pt idx="41">
                  <c:v>1 AM
8-Mar</c:v>
                </c:pt>
                <c:pt idx="42">
                  <c:v>11 AM</c:v>
                </c:pt>
                <c:pt idx="43">
                  <c:v>2 PM</c:v>
                </c:pt>
                <c:pt idx="44">
                  <c:v>3 PM</c:v>
                </c:pt>
                <c:pt idx="45">
                  <c:v>4 PM</c:v>
                </c:pt>
                <c:pt idx="46">
                  <c:v>5 PM</c:v>
                </c:pt>
                <c:pt idx="47">
                  <c:v>7 PM</c:v>
                </c:pt>
                <c:pt idx="48">
                  <c:v>10 PM</c:v>
                </c:pt>
                <c:pt idx="49">
                  <c:v>11 PM</c:v>
                </c:pt>
                <c:pt idx="50">
                  <c:v>12 AM
9-Mar</c:v>
                </c:pt>
                <c:pt idx="51">
                  <c:v>1 AM</c:v>
                </c:pt>
                <c:pt idx="52">
                  <c:v>3 AM</c:v>
                </c:pt>
                <c:pt idx="53">
                  <c:v>4 AM</c:v>
                </c:pt>
                <c:pt idx="54">
                  <c:v>7 AM</c:v>
                </c:pt>
                <c:pt idx="55">
                  <c:v>10 AM</c:v>
                </c:pt>
                <c:pt idx="56">
                  <c:v>11 AM</c:v>
                </c:pt>
                <c:pt idx="57">
                  <c:v>12 PM</c:v>
                </c:pt>
                <c:pt idx="58">
                  <c:v>1 PM</c:v>
                </c:pt>
                <c:pt idx="59">
                  <c:v>2 PM</c:v>
                </c:pt>
                <c:pt idx="60">
                  <c:v>3 PM</c:v>
                </c:pt>
                <c:pt idx="61">
                  <c:v>4 PM</c:v>
                </c:pt>
                <c:pt idx="62">
                  <c:v>8 PM</c:v>
                </c:pt>
                <c:pt idx="63">
                  <c:v>12 AM
10-Mar</c:v>
                </c:pt>
                <c:pt idx="64">
                  <c:v>1 AM</c:v>
                </c:pt>
                <c:pt idx="65">
                  <c:v>2 AM</c:v>
                </c:pt>
                <c:pt idx="66">
                  <c:v>5 AM</c:v>
                </c:pt>
                <c:pt idx="67">
                  <c:v>2 PM</c:v>
                </c:pt>
                <c:pt idx="68">
                  <c:v>8 PM</c:v>
                </c:pt>
                <c:pt idx="69">
                  <c:v>12 AM
11-Mar</c:v>
                </c:pt>
                <c:pt idx="70">
                  <c:v>5 AM</c:v>
                </c:pt>
                <c:pt idx="71">
                  <c:v>12 PM</c:v>
                </c:pt>
                <c:pt idx="72">
                  <c:v>1 PM</c:v>
                </c:pt>
                <c:pt idx="73">
                  <c:v>2 PM</c:v>
                </c:pt>
                <c:pt idx="74">
                  <c:v>4 PM</c:v>
                </c:pt>
                <c:pt idx="75">
                  <c:v>5 PM</c:v>
                </c:pt>
                <c:pt idx="76">
                  <c:v>6 PM</c:v>
                </c:pt>
                <c:pt idx="77">
                  <c:v>7 PM</c:v>
                </c:pt>
                <c:pt idx="78">
                  <c:v>8 PM</c:v>
                </c:pt>
                <c:pt idx="79">
                  <c:v>11 PM</c:v>
                </c:pt>
                <c:pt idx="80">
                  <c:v>12 AM
12-Mar</c:v>
                </c:pt>
                <c:pt idx="81">
                  <c:v>12 PM</c:v>
                </c:pt>
                <c:pt idx="82">
                  <c:v>5 PM</c:v>
                </c:pt>
                <c:pt idx="83">
                  <c:v>6 PM</c:v>
                </c:pt>
                <c:pt idx="84">
                  <c:v>7 PM</c:v>
                </c:pt>
                <c:pt idx="85">
                  <c:v>9 PM</c:v>
                </c:pt>
                <c:pt idx="86">
                  <c:v>12 AM
13-Mar</c:v>
                </c:pt>
                <c:pt idx="87">
                  <c:v>1 AM</c:v>
                </c:pt>
                <c:pt idx="88">
                  <c:v>4 AM</c:v>
                </c:pt>
                <c:pt idx="89">
                  <c:v>8 AM</c:v>
                </c:pt>
                <c:pt idx="90">
                  <c:v>2 PM</c:v>
                </c:pt>
                <c:pt idx="91">
                  <c:v>4 PM</c:v>
                </c:pt>
                <c:pt idx="92">
                  <c:v>5 PM</c:v>
                </c:pt>
                <c:pt idx="93">
                  <c:v>6 PM</c:v>
                </c:pt>
                <c:pt idx="94">
                  <c:v>8 PM</c:v>
                </c:pt>
                <c:pt idx="95">
                  <c:v>9 PM</c:v>
                </c:pt>
                <c:pt idx="96">
                  <c:v>1 AM
14-Mar</c:v>
                </c:pt>
                <c:pt idx="97">
                  <c:v>5 AM</c:v>
                </c:pt>
                <c:pt idx="98">
                  <c:v>2 PM</c:v>
                </c:pt>
                <c:pt idx="99">
                  <c:v>4 PM</c:v>
                </c:pt>
                <c:pt idx="100">
                  <c:v>6 PM</c:v>
                </c:pt>
                <c:pt idx="101">
                  <c:v>7 PM</c:v>
                </c:pt>
                <c:pt idx="102">
                  <c:v>8 PM</c:v>
                </c:pt>
                <c:pt idx="103">
                  <c:v>12 AM
15-Mar</c:v>
                </c:pt>
                <c:pt idx="104">
                  <c:v>1 AM</c:v>
                </c:pt>
                <c:pt idx="105">
                  <c:v>2 AM</c:v>
                </c:pt>
                <c:pt idx="106">
                  <c:v>4 AM</c:v>
                </c:pt>
                <c:pt idx="107">
                  <c:v>12 PM</c:v>
                </c:pt>
                <c:pt idx="108">
                  <c:v>4 PM</c:v>
                </c:pt>
                <c:pt idx="109">
                  <c:v>5 PM</c:v>
                </c:pt>
                <c:pt idx="110">
                  <c:v>7 PM</c:v>
                </c:pt>
                <c:pt idx="111">
                  <c:v>8 PM</c:v>
                </c:pt>
                <c:pt idx="112">
                  <c:v>10 PM</c:v>
                </c:pt>
                <c:pt idx="113">
                  <c:v>11 PM</c:v>
                </c:pt>
              </c:strCache>
            </c:strRef>
          </c:cat>
          <c:val>
            <c:numRef>
              <c:f>'Time Series'!$B$26:$B$160</c:f>
              <c:numCache>
                <c:formatCode>General</c:formatCode>
                <c:ptCount val="114"/>
                <c:pt idx="0">
                  <c:v>1</c:v>
                </c:pt>
                <c:pt idx="1">
                  <c:v>1</c:v>
                </c:pt>
                <c:pt idx="2">
                  <c:v>1</c:v>
                </c:pt>
                <c:pt idx="3">
                  <c:v>2</c:v>
                </c:pt>
                <c:pt idx="4">
                  <c:v>1</c:v>
                </c:pt>
                <c:pt idx="5">
                  <c:v>2</c:v>
                </c:pt>
                <c:pt idx="6">
                  <c:v>2</c:v>
                </c:pt>
                <c:pt idx="7">
                  <c:v>1</c:v>
                </c:pt>
                <c:pt idx="8">
                  <c:v>1</c:v>
                </c:pt>
                <c:pt idx="9">
                  <c:v>1</c:v>
                </c:pt>
                <c:pt idx="10">
                  <c:v>1</c:v>
                </c:pt>
                <c:pt idx="11">
                  <c:v>1</c:v>
                </c:pt>
                <c:pt idx="12">
                  <c:v>1</c:v>
                </c:pt>
                <c:pt idx="13">
                  <c:v>2</c:v>
                </c:pt>
                <c:pt idx="14">
                  <c:v>1</c:v>
                </c:pt>
                <c:pt idx="15">
                  <c:v>1</c:v>
                </c:pt>
                <c:pt idx="16">
                  <c:v>1</c:v>
                </c:pt>
                <c:pt idx="17">
                  <c:v>1</c:v>
                </c:pt>
                <c:pt idx="18">
                  <c:v>4</c:v>
                </c:pt>
                <c:pt idx="19">
                  <c:v>1</c:v>
                </c:pt>
                <c:pt idx="20">
                  <c:v>1</c:v>
                </c:pt>
                <c:pt idx="21">
                  <c:v>1</c:v>
                </c:pt>
                <c:pt idx="22">
                  <c:v>1</c:v>
                </c:pt>
                <c:pt idx="23">
                  <c:v>1</c:v>
                </c:pt>
                <c:pt idx="24">
                  <c:v>1</c:v>
                </c:pt>
                <c:pt idx="25">
                  <c:v>4</c:v>
                </c:pt>
                <c:pt idx="26">
                  <c:v>4</c:v>
                </c:pt>
                <c:pt idx="27">
                  <c:v>1</c:v>
                </c:pt>
                <c:pt idx="28">
                  <c:v>3</c:v>
                </c:pt>
                <c:pt idx="29">
                  <c:v>2</c:v>
                </c:pt>
                <c:pt idx="30">
                  <c:v>1</c:v>
                </c:pt>
                <c:pt idx="31">
                  <c:v>1</c:v>
                </c:pt>
                <c:pt idx="32">
                  <c:v>3</c:v>
                </c:pt>
                <c:pt idx="33">
                  <c:v>1</c:v>
                </c:pt>
                <c:pt idx="34">
                  <c:v>5</c:v>
                </c:pt>
                <c:pt idx="35">
                  <c:v>4</c:v>
                </c:pt>
                <c:pt idx="36">
                  <c:v>1</c:v>
                </c:pt>
                <c:pt idx="37">
                  <c:v>1</c:v>
                </c:pt>
                <c:pt idx="38">
                  <c:v>1</c:v>
                </c:pt>
                <c:pt idx="39">
                  <c:v>2</c:v>
                </c:pt>
                <c:pt idx="40">
                  <c:v>1</c:v>
                </c:pt>
                <c:pt idx="41">
                  <c:v>1</c:v>
                </c:pt>
                <c:pt idx="42">
                  <c:v>1</c:v>
                </c:pt>
                <c:pt idx="43">
                  <c:v>1</c:v>
                </c:pt>
                <c:pt idx="44">
                  <c:v>6</c:v>
                </c:pt>
                <c:pt idx="45">
                  <c:v>4</c:v>
                </c:pt>
                <c:pt idx="46">
                  <c:v>2</c:v>
                </c:pt>
                <c:pt idx="47">
                  <c:v>1</c:v>
                </c:pt>
                <c:pt idx="48">
                  <c:v>3</c:v>
                </c:pt>
                <c:pt idx="49">
                  <c:v>2</c:v>
                </c:pt>
                <c:pt idx="50">
                  <c:v>1</c:v>
                </c:pt>
                <c:pt idx="51">
                  <c:v>2</c:v>
                </c:pt>
                <c:pt idx="52">
                  <c:v>1</c:v>
                </c:pt>
                <c:pt idx="53">
                  <c:v>2</c:v>
                </c:pt>
                <c:pt idx="54">
                  <c:v>1</c:v>
                </c:pt>
                <c:pt idx="55">
                  <c:v>2</c:v>
                </c:pt>
                <c:pt idx="56">
                  <c:v>2</c:v>
                </c:pt>
                <c:pt idx="57">
                  <c:v>1</c:v>
                </c:pt>
                <c:pt idx="58">
                  <c:v>1</c:v>
                </c:pt>
                <c:pt idx="59">
                  <c:v>1</c:v>
                </c:pt>
                <c:pt idx="60">
                  <c:v>1</c:v>
                </c:pt>
                <c:pt idx="61">
                  <c:v>1</c:v>
                </c:pt>
                <c:pt idx="62">
                  <c:v>2</c:v>
                </c:pt>
                <c:pt idx="63">
                  <c:v>1</c:v>
                </c:pt>
                <c:pt idx="64">
                  <c:v>3</c:v>
                </c:pt>
                <c:pt idx="65">
                  <c:v>4</c:v>
                </c:pt>
                <c:pt idx="66">
                  <c:v>1</c:v>
                </c:pt>
                <c:pt idx="67">
                  <c:v>1</c:v>
                </c:pt>
                <c:pt idx="68">
                  <c:v>2</c:v>
                </c:pt>
                <c:pt idx="69">
                  <c:v>2</c:v>
                </c:pt>
                <c:pt idx="70">
                  <c:v>1</c:v>
                </c:pt>
                <c:pt idx="71">
                  <c:v>1</c:v>
                </c:pt>
                <c:pt idx="72">
                  <c:v>1</c:v>
                </c:pt>
                <c:pt idx="73">
                  <c:v>1</c:v>
                </c:pt>
                <c:pt idx="74">
                  <c:v>1</c:v>
                </c:pt>
                <c:pt idx="75">
                  <c:v>4</c:v>
                </c:pt>
                <c:pt idx="76">
                  <c:v>3</c:v>
                </c:pt>
                <c:pt idx="77">
                  <c:v>1</c:v>
                </c:pt>
                <c:pt idx="78">
                  <c:v>3</c:v>
                </c:pt>
                <c:pt idx="79">
                  <c:v>6</c:v>
                </c:pt>
                <c:pt idx="80">
                  <c:v>4</c:v>
                </c:pt>
                <c:pt idx="81">
                  <c:v>2</c:v>
                </c:pt>
                <c:pt idx="82">
                  <c:v>2</c:v>
                </c:pt>
                <c:pt idx="83">
                  <c:v>1</c:v>
                </c:pt>
                <c:pt idx="84">
                  <c:v>1</c:v>
                </c:pt>
                <c:pt idx="85">
                  <c:v>1</c:v>
                </c:pt>
                <c:pt idx="86">
                  <c:v>2</c:v>
                </c:pt>
                <c:pt idx="87">
                  <c:v>1</c:v>
                </c:pt>
                <c:pt idx="88">
                  <c:v>1</c:v>
                </c:pt>
                <c:pt idx="89">
                  <c:v>1</c:v>
                </c:pt>
                <c:pt idx="90">
                  <c:v>2</c:v>
                </c:pt>
                <c:pt idx="91">
                  <c:v>1</c:v>
                </c:pt>
                <c:pt idx="92">
                  <c:v>1</c:v>
                </c:pt>
                <c:pt idx="93">
                  <c:v>1</c:v>
                </c:pt>
                <c:pt idx="94">
                  <c:v>2</c:v>
                </c:pt>
                <c:pt idx="95">
                  <c:v>3</c:v>
                </c:pt>
                <c:pt idx="96">
                  <c:v>1</c:v>
                </c:pt>
                <c:pt idx="97">
                  <c:v>1</c:v>
                </c:pt>
                <c:pt idx="98">
                  <c:v>1</c:v>
                </c:pt>
                <c:pt idx="99">
                  <c:v>6</c:v>
                </c:pt>
                <c:pt idx="100">
                  <c:v>2</c:v>
                </c:pt>
                <c:pt idx="101">
                  <c:v>1</c:v>
                </c:pt>
                <c:pt idx="102">
                  <c:v>3</c:v>
                </c:pt>
                <c:pt idx="103">
                  <c:v>1</c:v>
                </c:pt>
                <c:pt idx="104">
                  <c:v>1</c:v>
                </c:pt>
                <c:pt idx="105">
                  <c:v>3</c:v>
                </c:pt>
                <c:pt idx="106">
                  <c:v>1</c:v>
                </c:pt>
                <c:pt idx="107">
                  <c:v>1</c:v>
                </c:pt>
                <c:pt idx="108">
                  <c:v>1</c:v>
                </c:pt>
                <c:pt idx="109">
                  <c:v>1</c:v>
                </c:pt>
                <c:pt idx="110">
                  <c:v>1</c:v>
                </c:pt>
                <c:pt idx="111">
                  <c:v>1</c:v>
                </c:pt>
                <c:pt idx="112">
                  <c:v>1</c:v>
                </c:pt>
                <c:pt idx="113">
                  <c:v>1</c:v>
                </c:pt>
              </c:numCache>
            </c:numRef>
          </c:val>
        </c:ser>
        <c:axId val="37890618"/>
        <c:axId val="5471243"/>
      </c:barChart>
      <c:catAx>
        <c:axId val="37890618"/>
        <c:scaling>
          <c:orientation val="minMax"/>
        </c:scaling>
        <c:axPos val="b"/>
        <c:delete val="0"/>
        <c:numFmt formatCode="General" sourceLinked="1"/>
        <c:majorTickMark val="out"/>
        <c:minorTickMark val="none"/>
        <c:tickLblPos val="nextTo"/>
        <c:crossAx val="5471243"/>
        <c:crosses val="autoZero"/>
        <c:auto val="1"/>
        <c:lblOffset val="100"/>
        <c:noMultiLvlLbl val="0"/>
      </c:catAx>
      <c:valAx>
        <c:axId val="5471243"/>
        <c:scaling>
          <c:orientation val="minMax"/>
        </c:scaling>
        <c:axPos val="l"/>
        <c:majorGridlines/>
        <c:delete val="0"/>
        <c:numFmt formatCode="General" sourceLinked="1"/>
        <c:majorTickMark val="out"/>
        <c:minorTickMark val="none"/>
        <c:tickLblPos val="nextTo"/>
        <c:crossAx val="378906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355882"/>
        <c:axId val="658619"/>
      </c:barChart>
      <c:catAx>
        <c:axId val="373558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8619"/>
        <c:crosses val="autoZero"/>
        <c:auto val="1"/>
        <c:lblOffset val="100"/>
        <c:noMultiLvlLbl val="0"/>
      </c:catAx>
      <c:valAx>
        <c:axId val="658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55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27572"/>
        <c:axId val="53348149"/>
      </c:barChart>
      <c:catAx>
        <c:axId val="59275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348149"/>
        <c:crosses val="autoZero"/>
        <c:auto val="1"/>
        <c:lblOffset val="100"/>
        <c:noMultiLvlLbl val="0"/>
      </c:catAx>
      <c:valAx>
        <c:axId val="53348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7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371294"/>
        <c:axId val="26232783"/>
      </c:barChart>
      <c:catAx>
        <c:axId val="103712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232783"/>
        <c:crosses val="autoZero"/>
        <c:auto val="1"/>
        <c:lblOffset val="100"/>
        <c:noMultiLvlLbl val="0"/>
      </c:catAx>
      <c:valAx>
        <c:axId val="26232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71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768456"/>
        <c:axId val="44480649"/>
      </c:barChart>
      <c:catAx>
        <c:axId val="347684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480649"/>
        <c:crosses val="autoZero"/>
        <c:auto val="1"/>
        <c:lblOffset val="100"/>
        <c:noMultiLvlLbl val="0"/>
      </c:catAx>
      <c:valAx>
        <c:axId val="44480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68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781522"/>
        <c:axId val="46162787"/>
      </c:barChart>
      <c:catAx>
        <c:axId val="647815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162787"/>
        <c:crosses val="autoZero"/>
        <c:auto val="1"/>
        <c:lblOffset val="100"/>
        <c:noMultiLvlLbl val="0"/>
      </c:catAx>
      <c:valAx>
        <c:axId val="46162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81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811900"/>
        <c:axId val="48198237"/>
      </c:barChart>
      <c:catAx>
        <c:axId val="128119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198237"/>
        <c:crosses val="autoZero"/>
        <c:auto val="1"/>
        <c:lblOffset val="100"/>
        <c:noMultiLvlLbl val="0"/>
      </c:catAx>
      <c:valAx>
        <c:axId val="48198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11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130950"/>
        <c:axId val="11743095"/>
      </c:barChart>
      <c:catAx>
        <c:axId val="311309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743095"/>
        <c:crosses val="autoZero"/>
        <c:auto val="1"/>
        <c:lblOffset val="100"/>
        <c:noMultiLvlLbl val="0"/>
      </c:catAx>
      <c:valAx>
        <c:axId val="11743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30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578992"/>
        <c:axId val="11666609"/>
      </c:barChart>
      <c:catAx>
        <c:axId val="38578992"/>
        <c:scaling>
          <c:orientation val="minMax"/>
        </c:scaling>
        <c:axPos val="b"/>
        <c:delete val="1"/>
        <c:majorTickMark val="out"/>
        <c:minorTickMark val="none"/>
        <c:tickLblPos val="none"/>
        <c:crossAx val="11666609"/>
        <c:crosses val="autoZero"/>
        <c:auto val="1"/>
        <c:lblOffset val="100"/>
        <c:noMultiLvlLbl val="0"/>
      </c:catAx>
      <c:valAx>
        <c:axId val="11666609"/>
        <c:scaling>
          <c:orientation val="minMax"/>
        </c:scaling>
        <c:axPos val="l"/>
        <c:delete val="1"/>
        <c:majorTickMark val="out"/>
        <c:minorTickMark val="none"/>
        <c:tickLblPos val="none"/>
        <c:crossAx val="385789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6" refreshedBy="Marc Smith" refreshedVersion="5">
  <cacheSource type="worksheet">
    <worksheetSource ref="A2:BL19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8">
        <m/>
        <s v="worldwildlifeday sedona wildlife"/>
        <s v="travelsuncorked coffee sedona film films sedonaaz sedonafilmfestival2019 reflection coffeeholic coffeetime coffeelover follow"/>
        <s v="travelsuncorked sedona sedonaaz redrocks az arizona visitsedona bluesky nature naturephotography naturephoto natureporn outdoors"/>
        <s v="khsbicycles"/>
        <s v="az fishing tucson scottsdale sedonaaz sedonaarizona surpriseaz surprisearizona asu"/>
        <s v="sedona sedonaaz southwest southwestdecor redrocks sedonalandscapes devilsbridge sedonadecor sedonametalprints visitsedona sedonadevilsbridge sedonaart arizonadecor visitarizona"/>
        <s v="sedona arizona sedonaescape visitarizona redrockcountry cntraveler sedonaaz arizonahiking exploreaz redrocks sedona"/>
        <s v="sedonaaz tarmadesigns tarmatravels lovetheactivelife"/>
        <s v="indiancliffs sedonaaz realestate"/>
        <s v="inaguralartistresidencyfellow boballenfamilyfoundationvp"/>
        <s v="jeffreygoeswest sedona"/>
        <s v="jelly"/>
        <s v="adventures confidence newplaces beyourbestyou bosslady beautyboss avonrep livingitup sedonaaz arizona fabulous outdoors hiking"/>
        <s v="sedonaaz toocoldhere rhodastakearizona missingsunshine warmweather vacation blueskies"/>
        <s v="sedonavortex travel arizona sedonaaz vortexenergy vortexes tourism sedona bellrock cathedralrock traveltips"/>
        <s v="healingenergy vortex meditation guidedmeditation spiritcoach mindfulness sedonaaz"/>
        <s v="sedona sedonaarizona sedonaaz"/>
        <s v="pinkjeeptour sedonaaz travel photography"/>
        <s v="sedonaaz familytravel"/>
        <s v="sedonaaz"/>
        <s v="beertime microbeer letsdrinkabeer beer beerlovers haveabeer"/>
        <s v="sedonaescape"/>
        <s v="loveart"/>
        <s v="sedonaaz sugarloaflodge postcard arizona"/>
        <s v="sedona springequinox 5d sedonaaz"/>
        <s v="sedona"/>
        <s v="azawesome"/>
        <s v="sundayfunday"/>
        <s v="roadclosures"/>
        <s v="rvlife rvlifestyle boondocking sedonaaz arizona sedonaweather"/>
        <s v="worldwildlifeday sedona wildlife sedonaaz sedonaarizona redrocks nature adventure hiking"/>
        <s v="sedonaaz arizona redrocks hiking vortex adventure"/>
        <s v="arabellahotelsedona"/>
        <s v="خواهر"/>
        <s v="sedona vortex healing meditation arizona energy traveltips spirituality spiritual"/>
        <s v="mountains desert adventure"/>
        <s v="running marathontraining trailrunning"/>
        <s v="sevensacredpools sedonahiking ilovesedona sedona beautiful nature sedonaaz"/>
        <s v="sedonaaz chimneyrock hikesedona sedona sedonaprime arizonagram az ilovesedona"/>
        <s v="bookdirect sedonaaz sedona ilovesedona luxlife"/>
        <s v="touringsedona antelopecanyon chartertours ilovesedona sedonaaz exploreaz"/>
        <s v="bookdirect sedonaaz sedona vacationrental relax shoplocal explorearizona ilovesedona"/>
        <s v="sevencanyonsgolfclub sedonarealestate sedonarealestate sedonahomesales"/>
        <s v="azsuntoshare"/>
        <s v="strawfreesedona"/>
        <s v="travel arizona"/>
        <s v="hmstudio ss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6">
        <d v="2019-03-02T00:44:40.000"/>
        <d v="2019-03-03T04:51:19.000"/>
        <d v="2019-03-03T08:21:57.000"/>
        <d v="2019-03-02T16:55:19.000"/>
        <d v="2019-03-03T17:20:22.000"/>
        <d v="2019-03-04T00:08:29.000"/>
        <d v="2019-03-04T03:17:52.000"/>
        <d v="2019-03-04T04:47:33.000"/>
        <d v="2019-03-04T01:00:25.000"/>
        <d v="2019-03-04T11:00:01.000"/>
        <d v="2019-03-04T19:24:27.000"/>
        <d v="2019-03-04T20:10:04.000"/>
        <d v="2019-03-05T12:50:05.000"/>
        <d v="2019-03-05T12:57:07.000"/>
        <d v="2019-03-05T13:30:54.000"/>
        <d v="2019-03-05T13:30:59.000"/>
        <d v="2019-03-05T13:38:19.000"/>
        <d v="2019-03-05T13:38:25.000"/>
        <d v="2019-03-05T16:51:06.000"/>
        <d v="2019-03-05T20:01:12.000"/>
        <d v="2019-03-06T12:19:15.000"/>
        <d v="2019-03-06T18:57:38.000"/>
        <d v="2019-03-06T19:00:14.000"/>
        <d v="2019-03-05T00:24:47.000"/>
        <d v="2019-03-06T19:40:50.000"/>
        <d v="2019-03-06T20:23:30.000"/>
        <d v="2019-03-06T23:52:59.000"/>
        <d v="2019-03-07T04:16:43.000"/>
        <d v="2019-03-05T03:16:42.000"/>
        <d v="2019-03-07T04:36:54.000"/>
        <d v="2019-03-07T16:08:03.000"/>
        <d v="2019-03-08T11:52:29.000"/>
        <d v="2019-03-08T15:02:02.000"/>
        <d v="2019-03-08T15:38:47.000"/>
        <d v="2019-03-06T16:50:27.000"/>
        <d v="2019-03-06T19:01:30.000"/>
        <d v="2019-03-06T19:04:04.000"/>
        <d v="2019-03-08T15:44:19.000"/>
        <d v="2019-03-08T17:50:04.000"/>
        <d v="2019-03-08T17:54:41.000"/>
        <d v="2019-03-08T19:32:01.000"/>
        <d v="2019-03-08T22:46:11.000"/>
        <d v="2019-03-03T20:59:15.000"/>
        <d v="2019-03-03T21:17:54.000"/>
        <d v="2019-03-04T01:23:00.000"/>
        <d v="2019-03-04T16:26:32.000"/>
        <d v="2019-03-08T23:08:01.000"/>
        <d v="2019-03-08T23:37:06.000"/>
        <d v="2019-03-09T01:53:32.000"/>
        <d v="2019-03-09T01:54:48.000"/>
        <d v="2019-02-28T14:19:40.000"/>
        <d v="2019-03-09T03:35:44.000"/>
        <d v="2019-03-09T07:49:04.000"/>
        <d v="2019-03-09T10:59:30.000"/>
        <d v="2019-03-09T11:00:52.000"/>
        <d v="2019-03-09T11:52:35.000"/>
        <d v="2019-03-09T12:03:27.000"/>
        <d v="2019-03-09T13:22:02.000"/>
        <d v="2019-03-09T14:22:45.000"/>
        <d v="2019-03-09T15:03:21.000"/>
        <d v="2019-03-10T00:26:50.000"/>
        <d v="2019-03-10T01:51:04.000"/>
        <d v="2019-03-09T20:16:34.000"/>
        <d v="2019-03-09T20:21:37.000"/>
        <d v="2019-03-10T01:51:25.000"/>
        <d v="2019-03-10T01:53:46.000"/>
        <d v="2019-03-10T02:27:47.000"/>
        <d v="2019-03-03T16:05:09.000"/>
        <d v="2019-03-09T16:25:09.000"/>
        <d v="2019-03-08T22:26:00.000"/>
        <d v="2019-03-10T02:33:40.000"/>
        <d v="2019-03-10T02:41:38.000"/>
        <d v="2019-03-08T16:50:56.000"/>
        <d v="2019-03-10T02:51:10.000"/>
        <d v="2019-03-09T04:12:21.000"/>
        <d v="2019-03-09T04:25:30.000"/>
        <d v="2019-03-09T10:30:25.000"/>
        <d v="2019-03-10T05:14:52.000"/>
        <d v="2019-03-10T20:31:59.000"/>
        <d v="2019-03-11T00:36:24.000"/>
        <d v="2019-03-11T05:19:30.000"/>
        <d v="2019-03-09T00:00:02.000"/>
        <d v="2019-03-11T14:00:17.000"/>
        <d v="2019-03-11T17:14:32.000"/>
        <d v="2019-03-11T17:21:57.000"/>
        <d v="2019-03-11T17:26:44.000"/>
        <d v="2019-03-11T18:23:35.000"/>
        <d v="2019-03-11T19:29:10.000"/>
        <d v="2019-03-11T20:01:53.000"/>
        <d v="2019-03-03T04:50:01.000"/>
        <d v="2019-03-11T20:27:00.000"/>
        <d v="2019-03-11T20:51:32.000"/>
        <d v="2019-03-11T16:43:40.000"/>
        <d v="2019-03-11T23:58:07.000"/>
        <d v="2019-03-11T23:54:07.000"/>
        <d v="2019-03-11T23:58:37.000"/>
        <d v="2019-03-12T00:00:09.000"/>
        <d v="2019-03-12T00:13:04.000"/>
        <d v="2019-03-10T20:28:56.000"/>
        <d v="2019-03-03T23:43:00.000"/>
        <d v="2019-03-11T23:31:15.000"/>
        <d v="2019-03-12T00:31:08.000"/>
        <d v="2019-03-06T16:52:44.000"/>
        <d v="2019-03-12T12:32:53.000"/>
        <d v="2019-03-12T12:35:52.000"/>
        <d v="2019-03-12T17:17:12.000"/>
        <d v="2019-03-04T18:06:52.000"/>
        <d v="2019-03-08T22:44:33.000"/>
        <d v="2019-03-12T17:50:39.000"/>
        <d v="2019-03-12T18:53:42.000"/>
        <d v="2019-03-12T19:04:12.000"/>
        <d v="2019-03-12T21:28:19.000"/>
        <d v="2019-03-13T00:49:06.000"/>
        <d v="2019-03-03T08:19:01.000"/>
        <d v="2019-03-05T20:23:01.000"/>
        <d v="2019-03-11T23:15:01.000"/>
        <d v="2019-03-13T01:33:01.000"/>
        <d v="2019-03-13T04:21:27.000"/>
        <d v="2019-03-13T08:48:23.000"/>
        <d v="2019-03-02T00:01:15.000"/>
        <d v="2019-03-05T15:01:13.000"/>
        <d v="2019-03-10T14:01:14.000"/>
        <d v="2019-03-13T14:01:14.000"/>
        <d v="2019-03-13T17:12:59.000"/>
        <d v="2019-03-13T14:48:39.000"/>
        <d v="2019-03-13T18:00:03.000"/>
        <d v="2019-03-13T20:28:06.000"/>
        <d v="2019-03-13T21:41:26.000"/>
        <d v="2019-03-13T21:51:31.000"/>
        <d v="2019-03-13T21:51:13.000"/>
        <d v="2019-03-14T01:23:17.000"/>
        <d v="2019-03-14T05:31:58.000"/>
        <d v="2019-03-14T14:30:43.000"/>
        <d v="2019-03-14T18:36:53.000"/>
        <d v="2019-03-14T19:43:57.000"/>
        <d v="2019-03-14T20:18:53.000"/>
        <d v="2019-03-08T16:42:59.000"/>
        <d v="2019-03-08T16:45:35.000"/>
        <d v="2019-03-11T18:10:35.000"/>
        <d v="2019-03-14T20:54:04.000"/>
        <d v="2019-03-11T12:36:46.000"/>
        <d v="2019-03-11T13:21:04.000"/>
        <d v="2019-02-22T21:51:02.000"/>
        <d v="2019-03-04T05:41:11.000"/>
        <d v="2019-03-07T01:38:28.000"/>
        <d v="2019-03-08T01:59:23.000"/>
        <d v="2019-03-11T00:49:00.000"/>
        <d v="2019-03-13T00:17:03.000"/>
        <d v="2019-03-15T01:10:02.000"/>
        <d v="2019-03-15T02:09:15.000"/>
        <d v="2019-03-15T02:43:26.000"/>
        <d v="2019-03-15T02:25:47.000"/>
        <d v="2019-03-15T04:12:18.000"/>
        <d v="2019-03-05T12:43:52.000"/>
        <d v="2019-03-05T12:44:48.000"/>
        <d v="2019-03-15T12:43:16.000"/>
        <d v="2019-03-05T16:23:27.000"/>
        <d v="2019-03-05T16:23:33.000"/>
        <d v="2019-03-15T17:09:57.000"/>
        <d v="2019-03-15T19:09:55.000"/>
        <d v="2019-03-04T16:14:11.000"/>
        <d v="2019-03-04T16:19:23.000"/>
        <d v="2019-03-04T16:24:26.000"/>
        <d v="2019-03-06T16:30:14.000"/>
        <d v="2019-03-05T22:48:39.000"/>
        <d v="2019-03-06T18:40:03.000"/>
        <d v="2019-03-06T18:49:15.000"/>
        <d v="2019-03-08T14:56:48.000"/>
        <d v="2019-03-08T15:00:44.000"/>
        <d v="2019-03-13T16:30:54.000"/>
        <d v="2019-03-08T15:25:22.000"/>
        <d v="2019-03-08T16:52:32.000"/>
        <d v="2019-03-08T15:57:22.000"/>
        <d v="2019-03-11T18:53:05.000"/>
        <d v="2019-03-12T00:00:53.000"/>
        <d v="2019-03-14T16:35:33.000"/>
        <d v="2019-03-14T16:34:14.000"/>
        <d v="2019-03-14T16:36:29.000"/>
        <d v="2019-03-06T17:07:48.000"/>
        <d v="2019-03-11T23:37:24.000"/>
        <d v="2019-03-06T18:21:30.000"/>
        <d v="2019-03-14T16:36:34.000"/>
        <d v="2019-03-14T18:05:28.000"/>
        <d v="2019-03-15T00:10:18.000"/>
        <d v="2019-03-14T20:49:00.000"/>
        <d v="2019-03-15T20:45:08.000"/>
        <d v="2019-03-01T23:07:46.000"/>
        <d v="2019-03-15T16:48:18.000"/>
        <d v="2019-03-04T23:31:05.000"/>
        <d v="2019-03-06T18:42:39.000"/>
        <d v="2019-03-11T17:02:55.000"/>
        <d v="2019-03-13T20:24:56.000"/>
        <d v="2019-03-14T16:42:05.000"/>
        <d v="2019-03-14T16:48:53.000"/>
        <d v="2019-03-15T22:36:11.000"/>
        <d v="2019-03-15T23:10:29.000"/>
      </sharedItems>
      <fieldGroup par="66" base="22">
        <rangePr groupBy="hours" autoEnd="1" autoStart="1" startDate="2019-02-22T21:51:02.000" endDate="2019-03-15T23:10:29.000"/>
        <groupItems count="26">
          <s v="&lt;2/22/2019"/>
          <s v="12 AM"/>
          <s v="1 AM"/>
          <s v="2 AM"/>
          <s v="3 AM"/>
          <s v="4 AM"/>
          <s v="5 AM"/>
          <s v="6 AM"/>
          <s v="7 AM"/>
          <s v="8 AM"/>
          <s v="9 AM"/>
          <s v="10 AM"/>
          <s v="11 AM"/>
          <s v="12 PM"/>
          <s v="1 PM"/>
          <s v="2 PM"/>
          <s v="3 PM"/>
          <s v="4 PM"/>
          <s v="5 PM"/>
          <s v="6 PM"/>
          <s v="7 PM"/>
          <s v="8 PM"/>
          <s v="9 PM"/>
          <s v="10 PM"/>
          <s v="11 PM"/>
          <s v="&gt;3/15/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22T21:51:02.000" endDate="2019-03-15T23:10:29.000"/>
        <groupItems count="368">
          <s v="&lt;2/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5/2019"/>
        </groupItems>
      </fieldGroup>
    </cacheField>
    <cacheField name="Months" databaseField="0">
      <sharedItems containsMixedTypes="0" count="0"/>
      <fieldGroup base="22">
        <rangePr groupBy="months" autoEnd="1" autoStart="1" startDate="2019-02-22T21:51:02.000" endDate="2019-03-15T23:10:29.000"/>
        <groupItems count="14">
          <s v="&lt;2/22/2019"/>
          <s v="Jan"/>
          <s v="Feb"/>
          <s v="Mar"/>
          <s v="Apr"/>
          <s v="May"/>
          <s v="Jun"/>
          <s v="Jul"/>
          <s v="Aug"/>
          <s v="Sep"/>
          <s v="Oct"/>
          <s v="Nov"/>
          <s v="Dec"/>
          <s v="&gt;3/15/2019"/>
        </groupItems>
      </fieldGroup>
    </cacheField>
    <cacheField name="Years" databaseField="0">
      <sharedItems containsMixedTypes="0" count="0"/>
      <fieldGroup base="22">
        <rangePr groupBy="years" autoEnd="1" autoStart="1" startDate="2019-02-22T21:51:02.000" endDate="2019-03-15T23:10:29.000"/>
        <groupItems count="3">
          <s v="&lt;2/22/2019"/>
          <s v="2019"/>
          <s v="&gt;3/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6">
  <r>
    <s v="fettkeven"/>
    <s v="travelbugsworld"/>
    <m/>
    <m/>
    <m/>
    <m/>
    <m/>
    <m/>
    <m/>
    <m/>
    <s v="No"/>
    <n v="3"/>
    <m/>
    <m/>
    <x v="0"/>
    <d v="2019-03-02T00:44:40.000"/>
    <s v="RT @MyVirtualVaca: @RoadtripC @monstervoyage @MattsRoadTrip @MadHattersNYC @TouringTastebud @JulesHalvy @HHLifestyleTrav @TravelBugsWorld @…"/>
    <m/>
    <m/>
    <x v="0"/>
    <m/>
    <s v="http://pbs.twimg.com/profile_images/833164243767853056/o2dAJMXS_normal.jpg"/>
    <x v="0"/>
    <s v="https://twitter.com/#!/fettkeven/status/1101644457257119744"/>
    <m/>
    <m/>
    <s v="1101644457257119744"/>
    <m/>
    <b v="0"/>
    <n v="0"/>
    <s v=""/>
    <b v="0"/>
    <s v="en"/>
    <m/>
    <s v=""/>
    <b v="0"/>
    <n v="7"/>
    <s v="1101124782635003904"/>
    <s v="Twitter Web Client"/>
    <b v="0"/>
    <s v="1101124782635003904"/>
    <s v="Tweet"/>
    <n v="0"/>
    <n v="0"/>
    <m/>
    <m/>
    <m/>
    <m/>
    <m/>
    <m/>
    <m/>
    <m/>
    <n v="1"/>
    <s v="6"/>
    <s v="6"/>
    <m/>
    <m/>
    <m/>
    <m/>
    <m/>
    <m/>
    <m/>
    <m/>
    <m/>
  </r>
  <r>
    <s v="11thoffebruary"/>
    <s v="sedonaaz"/>
    <m/>
    <m/>
    <m/>
    <m/>
    <m/>
    <m/>
    <m/>
    <m/>
    <s v="No"/>
    <n v="12"/>
    <m/>
    <m/>
    <x v="0"/>
    <d v="2019-03-03T04:51:19.000"/>
    <s v="RT @SedonaAZ: Get info on 9 easy hikes when you purchase our '9 Easy Hikes in Sedona' book for $8. Did we mention that all the proceeds areâ€¦"/>
    <m/>
    <m/>
    <x v="0"/>
    <m/>
    <s v="http://pbs.twimg.com/profile_images/429782981595508736/o0iTNP_T_normal.jpeg"/>
    <x v="1"/>
    <s v="https://twitter.com/#!/11thoffebruary/status/1102068913242865671"/>
    <m/>
    <m/>
    <s v="1102068913242865671"/>
    <m/>
    <b v="0"/>
    <n v="0"/>
    <s v=""/>
    <b v="0"/>
    <s v="en"/>
    <m/>
    <s v=""/>
    <b v="0"/>
    <n v="4"/>
    <s v="1101620070822768640"/>
    <s v="Twitter Web Client"/>
    <b v="0"/>
    <s v="1101620070822768640"/>
    <s v="Tweet"/>
    <n v="0"/>
    <n v="0"/>
    <m/>
    <m/>
    <m/>
    <m/>
    <m/>
    <m/>
    <m/>
    <m/>
    <n v="1"/>
    <s v="1"/>
    <s v="1"/>
    <n v="2"/>
    <n v="7.142857142857143"/>
    <n v="0"/>
    <n v="0"/>
    <n v="0"/>
    <n v="0"/>
    <n v="26"/>
    <n v="92.85714285714286"/>
    <n v="28"/>
  </r>
  <r>
    <s v="wildlingtravels"/>
    <s v="arabella_hotel"/>
    <m/>
    <m/>
    <m/>
    <m/>
    <m/>
    <m/>
    <m/>
    <m/>
    <s v="No"/>
    <n v="13"/>
    <m/>
    <m/>
    <x v="0"/>
    <d v="2019-03-03T08:21:57.000"/>
    <s v="RT @Arabella_Hotel: Happy #WorldWildlifeDay! When you're out on the trails in #Sedona, keep an eye out for local #wildlife like red tail ha…"/>
    <m/>
    <m/>
    <x v="1"/>
    <m/>
    <s v="http://pbs.twimg.com/profile_images/984134720458915840/CEEpDv_o_normal.jpg"/>
    <x v="2"/>
    <s v="https://twitter.com/#!/wildlingtravels/status/1102121923696316417"/>
    <m/>
    <m/>
    <s v="1102121923696316417"/>
    <m/>
    <b v="0"/>
    <n v="0"/>
    <s v=""/>
    <b v="0"/>
    <s v="en"/>
    <m/>
    <s v=""/>
    <b v="0"/>
    <n v="1"/>
    <s v="1102121183883997184"/>
    <s v="WIldling Travels"/>
    <b v="0"/>
    <s v="1102121183883997184"/>
    <s v="Tweet"/>
    <n v="0"/>
    <n v="0"/>
    <m/>
    <m/>
    <m/>
    <m/>
    <m/>
    <m/>
    <m/>
    <m/>
    <n v="1"/>
    <s v="20"/>
    <s v="20"/>
    <n v="2"/>
    <n v="8.695652173913043"/>
    <n v="0"/>
    <n v="0"/>
    <n v="0"/>
    <n v="0"/>
    <n v="21"/>
    <n v="91.30434782608695"/>
    <n v="23"/>
  </r>
  <r>
    <s v="travelsuncorked"/>
    <s v="lasposadas"/>
    <m/>
    <m/>
    <m/>
    <m/>
    <m/>
    <m/>
    <m/>
    <m/>
    <s v="No"/>
    <n v="14"/>
    <m/>
    <m/>
    <x v="0"/>
    <d v="2019-03-02T16:55:19.000"/>
    <s v="🎥🍿 More @SedonaFilmFest today! But first, coffee and some morning reflection at @lasposadas. ☕️ _x000a__x000a_#travelsuncorked #coffee #sedona #film #films #sedonaaz #sedonafilmfestival2019 #reflection #coffeeholic #coffeetime #coffeelover #follow https://t.co/tN2FV8VykM"/>
    <m/>
    <m/>
    <x v="2"/>
    <s v="https://pbs.twimg.com/media/D0qx9GNU4AAFM31.jpg"/>
    <s v="https://pbs.twimg.com/media/D0qx9GNU4AAFM31.jpg"/>
    <x v="3"/>
    <s v="https://twitter.com/#!/travelsuncorked/status/1101888729428312064"/>
    <m/>
    <m/>
    <s v="1101888729428312064"/>
    <m/>
    <b v="0"/>
    <n v="1"/>
    <s v=""/>
    <b v="0"/>
    <s v="en"/>
    <m/>
    <s v=""/>
    <b v="0"/>
    <n v="0"/>
    <s v=""/>
    <s v="Twitter for iPhone"/>
    <b v="0"/>
    <s v="1101888729428312064"/>
    <s v="Tweet"/>
    <n v="0"/>
    <n v="0"/>
    <s v="-111.76265675584872,34.77311217007326 _x000a_-111.76265675584872,34.77311217007326 _x000a_-111.76265675584872,34.77311217007326 _x000a_-111.76265675584872,34.77311217007326"/>
    <m/>
    <m/>
    <s v="Las Posadas of Sedona"/>
    <s v="07d9c9ae80083001"/>
    <s v="Las Posadas of Sedona"/>
    <s v="poi"/>
    <s v="https://api.twitter.com/1.1/geo/id/07d9c9ae80083001.json"/>
    <n v="1"/>
    <s v="13"/>
    <s v="13"/>
    <m/>
    <m/>
    <m/>
    <m/>
    <m/>
    <m/>
    <m/>
    <m/>
    <m/>
  </r>
  <r>
    <s v="travelsuncorked"/>
    <s v="travelsuncorked"/>
    <m/>
    <m/>
    <m/>
    <m/>
    <m/>
    <m/>
    <m/>
    <m/>
    <s v="No"/>
    <n v="16"/>
    <m/>
    <m/>
    <x v="1"/>
    <d v="2019-03-03T17:20:22.000"/>
    <s v="🌞 Good morning beautiful. Stay grounded. _x000a__x000a_#travelsuncorked #sedona #sedonaaz #redrocks #az #arizona #visitsedona #bluesky #nature #naturephotography #naturephoto #natureporn #outdoors… https://t.co/v06enT1CEA"/>
    <s v="https://www.instagram.com/p/BujegDXnUlN/?utm_source=ig_twitter_share&amp;igshid=iw7v4v2hkrgq"/>
    <s v="instagram.com"/>
    <x v="3"/>
    <m/>
    <s v="http://pbs.twimg.com/profile_images/1054369617399795712/FLkaA9hX_normal.jpg"/>
    <x v="4"/>
    <s v="https://twitter.com/#!/travelsuncorked/status/1102257420846465026"/>
    <n v="34.8599"/>
    <n v="-111.789"/>
    <s v="1102257420846465026"/>
    <m/>
    <b v="0"/>
    <n v="0"/>
    <s v=""/>
    <b v="0"/>
    <s v="en"/>
    <m/>
    <s v=""/>
    <b v="0"/>
    <n v="0"/>
    <s v=""/>
    <s v="Instagram"/>
    <b v="0"/>
    <s v="1102257420846465026"/>
    <s v="Tweet"/>
    <n v="0"/>
    <n v="0"/>
    <s v="-111.825536,34.826391 _x000a_-111.748704,34.826391 _x000a_-111.748704,34.890168 _x000a_-111.825536,34.890168"/>
    <s v="United States"/>
    <s v="US"/>
    <s v="Sedona, AZ"/>
    <s v="29f35f3726f9a043"/>
    <s v="Sedona"/>
    <s v="city"/>
    <s v="https://api.twitter.com/1.1/geo/id/29f35f3726f9a043.json"/>
    <n v="1"/>
    <s v="13"/>
    <s v="13"/>
    <n v="2"/>
    <n v="11.11111111111111"/>
    <n v="0"/>
    <n v="0"/>
    <n v="0"/>
    <n v="0"/>
    <n v="16"/>
    <n v="88.88888888888889"/>
    <n v="18"/>
  </r>
  <r>
    <s v="loganbinggeli"/>
    <s v="khsbicycles"/>
    <m/>
    <m/>
    <m/>
    <m/>
    <m/>
    <m/>
    <m/>
    <m/>
    <s v="No"/>
    <n v="17"/>
    <m/>
    <m/>
    <x v="0"/>
    <d v="2019-03-04T00:08:29.000"/>
    <s v="@SedonaAZ MTB #khsbicycles @KHSbicycles https://t.co/Sga4uv1zl6"/>
    <m/>
    <m/>
    <x v="4"/>
    <s v="https://pbs.twimg.com/ext_tw_video_thumb/1102360036737609728/pu/img/5OQSA9VBTCpK2k7m.jpg"/>
    <s v="https://pbs.twimg.com/ext_tw_video_thumb/1102360036737609728/pu/img/5OQSA9VBTCpK2k7m.jpg"/>
    <x v="5"/>
    <s v="https://twitter.com/#!/loganbinggeli/status/1102360126663479296"/>
    <m/>
    <m/>
    <s v="1102360126663479296"/>
    <m/>
    <b v="0"/>
    <n v="1"/>
    <s v="17194244"/>
    <b v="0"/>
    <s v="und"/>
    <m/>
    <s v=""/>
    <b v="0"/>
    <n v="0"/>
    <s v=""/>
    <s v="Twitter for iPhone"/>
    <b v="0"/>
    <s v="1102360126663479296"/>
    <s v="Tweet"/>
    <n v="0"/>
    <n v="0"/>
    <m/>
    <m/>
    <m/>
    <m/>
    <m/>
    <m/>
    <m/>
    <m/>
    <n v="1"/>
    <s v="19"/>
    <s v="19"/>
    <n v="0"/>
    <n v="0"/>
    <n v="0"/>
    <n v="0"/>
    <n v="0"/>
    <n v="0"/>
    <n v="4"/>
    <n v="100"/>
    <n v="4"/>
  </r>
  <r>
    <s v="lethumanismring"/>
    <s v="aclu"/>
    <m/>
    <m/>
    <m/>
    <m/>
    <m/>
    <m/>
    <m/>
    <m/>
    <s v="No"/>
    <n v="19"/>
    <m/>
    <m/>
    <x v="0"/>
    <d v="2019-03-04T03:17:52.000"/>
    <s v="#AZ cop who tasered Handcuffed man_x000a_had illegally Demanded ID from him, though he was only_x000a_a Passenger._x000a__x000a_The whole stop was a  #Fishing-Expedition_x000a__x000a_This is why we have @ACLU_x000a__x000a_https://t.co/jNIjlwTK9u …_x000a_ #Tucson_x000a_#Scottsdale #SedonaAZ #SedonaArizona_x000a_#SurpriseAZ #SurpriseArizona #ASU"/>
    <s v="https://www.youtube.com/watch?v=Icf55nJxBQU"/>
    <s v="youtube.com"/>
    <x v="5"/>
    <m/>
    <s v="http://pbs.twimg.com/profile_images/823789355026104320/xjW-osJT_normal.jpg"/>
    <x v="6"/>
    <s v="https://twitter.com/#!/lethumanismring/status/1102407786468642816"/>
    <m/>
    <m/>
    <s v="1102407786468642816"/>
    <m/>
    <b v="0"/>
    <n v="1"/>
    <s v=""/>
    <b v="0"/>
    <s v="en"/>
    <m/>
    <s v=""/>
    <b v="0"/>
    <n v="0"/>
    <s v=""/>
    <s v="Twitter Web Client"/>
    <b v="0"/>
    <s v="1102407786468642816"/>
    <s v="Tweet"/>
    <n v="0"/>
    <n v="0"/>
    <m/>
    <m/>
    <m/>
    <m/>
    <m/>
    <m/>
    <m/>
    <m/>
    <n v="1"/>
    <s v="18"/>
    <s v="18"/>
    <n v="0"/>
    <n v="0"/>
    <n v="1"/>
    <n v="2.6315789473684212"/>
    <n v="0"/>
    <n v="0"/>
    <n v="37"/>
    <n v="97.36842105263158"/>
    <n v="38"/>
  </r>
  <r>
    <s v="bear8photo"/>
    <s v="bear8photo"/>
    <m/>
    <m/>
    <m/>
    <m/>
    <m/>
    <m/>
    <m/>
    <m/>
    <s v="No"/>
    <n v="20"/>
    <m/>
    <m/>
    <x v="1"/>
    <d v="2019-03-04T04:47:33.000"/>
    <s v="Devil’s Bridge_x000a_Sedona, AZ_x000a__x000a_Prints: https://t.co/Q8zZDL70Sw_x000a__x000a_#sedona #sedonaaz #southwest #southwestdecor #redrocks #sedonalandscapes #devilsbridge #sedonadecor #sedonametalprints #visitsedona #sedonadevilsbridge #sedonaart #arizonadecor #visitarizona https://t.co/ar09dOC2Qm"/>
    <s v="https://www.etsy.com/listing/495206854"/>
    <s v="etsy.com"/>
    <x v="6"/>
    <s v="https://pbs.twimg.com/media/D0yeeVsVYAAI-pE.jpg"/>
    <s v="https://pbs.twimg.com/media/D0yeeVsVYAAI-pE.jpg"/>
    <x v="7"/>
    <s v="https://twitter.com/#!/bear8photo/status/1102430357004021761"/>
    <m/>
    <m/>
    <s v="1102430357004021761"/>
    <m/>
    <b v="0"/>
    <n v="1"/>
    <s v=""/>
    <b v="0"/>
    <s v="en"/>
    <m/>
    <s v=""/>
    <b v="0"/>
    <n v="0"/>
    <s v=""/>
    <s v="Twitter Web Client"/>
    <b v="0"/>
    <s v="1102430357004021761"/>
    <s v="Tweet"/>
    <n v="0"/>
    <n v="0"/>
    <s v="-111.825536,34.826391 _x000a_-111.748704,34.826391 _x000a_-111.748704,34.890168 _x000a_-111.825536,34.890168"/>
    <s v="United States"/>
    <s v="US"/>
    <s v="Sedona, AZ"/>
    <s v="29f35f3726f9a043"/>
    <s v="Sedona"/>
    <s v="city"/>
    <s v="https://api.twitter.com/1.1/geo/id/29f35f3726f9a043.json"/>
    <n v="1"/>
    <s v="3"/>
    <s v="3"/>
    <n v="0"/>
    <n v="0"/>
    <n v="1"/>
    <n v="5"/>
    <n v="0"/>
    <n v="0"/>
    <n v="19"/>
    <n v="95"/>
    <n v="20"/>
  </r>
  <r>
    <s v="samstravblog"/>
    <s v="samstravblog"/>
    <m/>
    <m/>
    <m/>
    <m/>
    <m/>
    <m/>
    <m/>
    <m/>
    <s v="No"/>
    <n v="21"/>
    <m/>
    <m/>
    <x v="1"/>
    <d v="2019-03-04T01:00:25.000"/>
    <s v="#Sedona #Arizona, is one of the most exquisite places in the southwest. Views are amazing. https://t.co/tSxSkUw542 Read more about our visit on my travel blog post. #sedonaescape #visitarizona #redrockcountry #cntraveler #sedonaaz #arizonahiking #exploreaz #redrocks #sedona https://t.co/5yxIPE7Dqk"/>
    <s v="http://ourtravelingblog.com/?p=6437"/>
    <s v="ourtravelingblog.com"/>
    <x v="7"/>
    <s v="https://pbs.twimg.com/media/D0xqlBhXcAAOH8J.jpg"/>
    <s v="https://pbs.twimg.com/media/D0xqlBhXcAAOH8J.jpg"/>
    <x v="8"/>
    <s v="https://twitter.com/#!/samstravblog/status/1102373194806317056"/>
    <m/>
    <m/>
    <s v="1102373194806317056"/>
    <m/>
    <b v="0"/>
    <n v="3"/>
    <s v=""/>
    <b v="0"/>
    <s v="en"/>
    <m/>
    <s v=""/>
    <b v="0"/>
    <n v="0"/>
    <s v=""/>
    <s v="Hootsuite Inc."/>
    <b v="0"/>
    <s v="1102373194806317056"/>
    <s v="Tweet"/>
    <n v="0"/>
    <n v="0"/>
    <m/>
    <m/>
    <m/>
    <m/>
    <m/>
    <m/>
    <m/>
    <m/>
    <n v="2"/>
    <s v="3"/>
    <s v="3"/>
    <n v="2"/>
    <n v="5.882352941176471"/>
    <n v="0"/>
    <n v="0"/>
    <n v="0"/>
    <n v="0"/>
    <n v="32"/>
    <n v="94.11764705882354"/>
    <n v="34"/>
  </r>
  <r>
    <s v="samstravblog"/>
    <s v="samstravblog"/>
    <m/>
    <m/>
    <m/>
    <m/>
    <m/>
    <m/>
    <m/>
    <m/>
    <s v="No"/>
    <n v="22"/>
    <m/>
    <m/>
    <x v="1"/>
    <d v="2019-03-04T11:00:01.000"/>
    <s v="#Sedona #Arizona, is one of the most exquisite places in the southwest. Views are amazing. https://t.co/KUrh5Sdioz Read more about our visit on my travel blog post. #sedonaescape #visitarizona #redrockcountry #cntraveler #sedonaaz #arizonahiking #exploreaz #redrocks #sedona https://t.co/Fc5cn4QfiK"/>
    <s v="https://wp.me/p6b5TA-1FP"/>
    <s v="wp.me"/>
    <x v="7"/>
    <s v="https://pbs.twimg.com/media/D0zz0UwXQAEqX4u.jpg"/>
    <s v="https://pbs.twimg.com/media/D0zz0UwXQAEqX4u.jpg"/>
    <x v="9"/>
    <s v="https://twitter.com/#!/samstravblog/status/1102524090638917632"/>
    <m/>
    <m/>
    <s v="1102524090638917632"/>
    <m/>
    <b v="0"/>
    <n v="0"/>
    <s v=""/>
    <b v="0"/>
    <s v="en"/>
    <m/>
    <s v=""/>
    <b v="0"/>
    <n v="0"/>
    <s v=""/>
    <s v="Buffer"/>
    <b v="0"/>
    <s v="1102524090638917632"/>
    <s v="Tweet"/>
    <n v="0"/>
    <n v="0"/>
    <m/>
    <m/>
    <m/>
    <m/>
    <m/>
    <m/>
    <m/>
    <m/>
    <n v="2"/>
    <s v="3"/>
    <s v="3"/>
    <n v="2"/>
    <n v="5.882352941176471"/>
    <n v="0"/>
    <n v="0"/>
    <n v="0"/>
    <n v="0"/>
    <n v="32"/>
    <n v="94.11764705882354"/>
    <n v="34"/>
  </r>
  <r>
    <s v="alexjivani"/>
    <s v="elitedaily"/>
    <m/>
    <m/>
    <m/>
    <m/>
    <m/>
    <m/>
    <m/>
    <m/>
    <s v="No"/>
    <n v="23"/>
    <m/>
    <m/>
    <x v="0"/>
    <d v="2019-03-04T19:24:27.000"/>
    <s v="@SedonaAZ @EliteDaily Yes on all 5 however 6 months to 8 months a year.Sedona to hot In summer Lake Tahoe to cold in winter."/>
    <m/>
    <m/>
    <x v="0"/>
    <m/>
    <s v="http://pbs.twimg.com/profile_images/997483534280310784/_lG76Y_i_normal.jpg"/>
    <x v="10"/>
    <s v="https://twitter.com/#!/alexjivani/status/1102651036345532417"/>
    <m/>
    <m/>
    <s v="1102651036345532417"/>
    <s v="1102605730027233282"/>
    <b v="0"/>
    <n v="0"/>
    <s v="17194244"/>
    <b v="0"/>
    <s v="en"/>
    <m/>
    <s v=""/>
    <b v="0"/>
    <n v="0"/>
    <s v=""/>
    <s v="Twitter for Android"/>
    <b v="0"/>
    <s v="1102605730027233282"/>
    <s v="Tweet"/>
    <n v="0"/>
    <n v="0"/>
    <m/>
    <m/>
    <m/>
    <m/>
    <m/>
    <m/>
    <m/>
    <m/>
    <n v="1"/>
    <s v="1"/>
    <s v="1"/>
    <n v="1"/>
    <n v="4"/>
    <n v="1"/>
    <n v="4"/>
    <n v="0"/>
    <n v="0"/>
    <n v="23"/>
    <n v="92"/>
    <n v="25"/>
  </r>
  <r>
    <s v="tarma_designs"/>
    <s v="tarma_designs"/>
    <m/>
    <m/>
    <m/>
    <m/>
    <m/>
    <m/>
    <m/>
    <m/>
    <s v="No"/>
    <n v="25"/>
    <m/>
    <m/>
    <x v="1"/>
    <d v="2019-03-04T20:10:04.000"/>
    <s v="Our Content Specialist made a trip to #SedonaAZ last week and brought some of her favorite #TarmaDesigns along for the adventure! 🌵_x000a_._x000a_#TarmaTravels #LoveTheActiveLife https://t.co/HfSFkQ2H1u"/>
    <m/>
    <m/>
    <x v="8"/>
    <s v="https://pbs.twimg.com/media/D01xtfnWkAY-UiQ.jpg"/>
    <s v="https://pbs.twimg.com/media/D01xtfnWkAY-UiQ.jpg"/>
    <x v="11"/>
    <s v="https://twitter.com/#!/tarma_designs/status/1102662512422649856"/>
    <m/>
    <m/>
    <s v="1102662512422649856"/>
    <m/>
    <b v="0"/>
    <n v="2"/>
    <s v=""/>
    <b v="0"/>
    <s v="en"/>
    <m/>
    <s v=""/>
    <b v="0"/>
    <n v="1"/>
    <s v=""/>
    <s v="Buffer"/>
    <b v="0"/>
    <s v="1102662512422649856"/>
    <s v="Tweet"/>
    <n v="0"/>
    <n v="0"/>
    <m/>
    <m/>
    <m/>
    <m/>
    <m/>
    <m/>
    <m/>
    <m/>
    <n v="1"/>
    <s v="3"/>
    <s v="3"/>
    <n v="1"/>
    <n v="4.3478260869565215"/>
    <n v="0"/>
    <n v="0"/>
    <n v="0"/>
    <n v="0"/>
    <n v="22"/>
    <n v="95.65217391304348"/>
    <n v="23"/>
  </r>
  <r>
    <s v="sedonaquail"/>
    <s v="sedonaaz"/>
    <m/>
    <m/>
    <m/>
    <m/>
    <m/>
    <m/>
    <m/>
    <m/>
    <s v="No"/>
    <n v="26"/>
    <m/>
    <m/>
    <x v="0"/>
    <d v="2019-03-05T12:50:05.000"/>
    <s v="RT @SedonaAZ: Get info on 9 easy hikes when you purchase our '9 Easy Hikes in Sedona' book for $8. Did we mention that all the proceeds are…"/>
    <m/>
    <m/>
    <x v="0"/>
    <m/>
    <s v="http://pbs.twimg.com/profile_images/1089936451846848517/frJhTdGH_normal.jpg"/>
    <x v="12"/>
    <s v="https://twitter.com/#!/sedonaquail/status/1102914177872457728"/>
    <m/>
    <m/>
    <s v="1102914177872457728"/>
    <m/>
    <b v="0"/>
    <n v="0"/>
    <s v=""/>
    <b v="0"/>
    <s v="en"/>
    <m/>
    <s v=""/>
    <b v="0"/>
    <n v="9"/>
    <s v="1101620070822768640"/>
    <s v="Twitter Web Client"/>
    <b v="0"/>
    <s v="1101620070822768640"/>
    <s v="Tweet"/>
    <n v="0"/>
    <n v="0"/>
    <m/>
    <m/>
    <m/>
    <m/>
    <m/>
    <m/>
    <m/>
    <m/>
    <n v="2"/>
    <s v="1"/>
    <s v="1"/>
    <n v="2"/>
    <n v="7.142857142857143"/>
    <n v="0"/>
    <n v="0"/>
    <n v="0"/>
    <n v="0"/>
    <n v="26"/>
    <n v="92.85714285714286"/>
    <n v="28"/>
  </r>
  <r>
    <s v="sedonaquail"/>
    <s v="sedonaaz"/>
    <m/>
    <m/>
    <m/>
    <m/>
    <m/>
    <m/>
    <m/>
    <m/>
    <s v="No"/>
    <n v="27"/>
    <m/>
    <m/>
    <x v="0"/>
    <d v="2019-03-05T12:57:07.000"/>
    <s v="RT @SedonaAZ: Get off the beaten path and explore hidden gems: _x000a_https://t.co/HRA2NBZ2zE https://t.co/2sxL8chVct"/>
    <s v="http://www.SedonaSecret7.com"/>
    <s v="sedonasecret7.com"/>
    <x v="0"/>
    <s v="https://pbs.twimg.com/media/D02fpd-V4AAvmOi.jpg"/>
    <s v="https://pbs.twimg.com/media/D02fpd-V4AAvmOi.jpg"/>
    <x v="13"/>
    <s v="https://twitter.com/#!/sedonaquail/status/1102915945897517058"/>
    <m/>
    <m/>
    <s v="1102915945897517058"/>
    <m/>
    <b v="0"/>
    <n v="0"/>
    <s v=""/>
    <b v="0"/>
    <s v="en"/>
    <m/>
    <s v=""/>
    <b v="0"/>
    <n v="9"/>
    <s v="1102713099969159169"/>
    <s v="Twitter Web Client"/>
    <b v="0"/>
    <s v="1102713099969159169"/>
    <s v="Tweet"/>
    <n v="0"/>
    <n v="0"/>
    <m/>
    <m/>
    <m/>
    <m/>
    <m/>
    <m/>
    <m/>
    <m/>
    <n v="2"/>
    <s v="1"/>
    <s v="1"/>
    <n v="1"/>
    <n v="9.090909090909092"/>
    <n v="0"/>
    <n v="0"/>
    <n v="0"/>
    <n v="0"/>
    <n v="10"/>
    <n v="90.9090909090909"/>
    <n v="11"/>
  </r>
  <r>
    <s v="eamcintire"/>
    <s v="sedonaaz"/>
    <m/>
    <m/>
    <m/>
    <m/>
    <m/>
    <m/>
    <m/>
    <m/>
    <s v="No"/>
    <n v="28"/>
    <m/>
    <m/>
    <x v="0"/>
    <d v="2019-03-05T13:30:54.000"/>
    <s v="RT @SedonaAZ: Get info on 9 easy hikes when you purchase our '9 Easy Hikes in Sedona' book for $8. Did we mention that all the proceeds are…"/>
    <m/>
    <m/>
    <x v="0"/>
    <m/>
    <s v="http://pbs.twimg.com/profile_images/839955146033397760/aIn3g-E0_normal.jpg"/>
    <x v="14"/>
    <s v="https://twitter.com/#!/eamcintire/status/1102924448787648513"/>
    <m/>
    <m/>
    <s v="1102924448787648513"/>
    <m/>
    <b v="0"/>
    <n v="0"/>
    <s v=""/>
    <b v="0"/>
    <s v="en"/>
    <m/>
    <s v=""/>
    <b v="0"/>
    <n v="9"/>
    <s v="1101620070822768640"/>
    <s v="Twitter Web Client"/>
    <b v="0"/>
    <s v="1101620070822768640"/>
    <s v="Tweet"/>
    <n v="0"/>
    <n v="0"/>
    <m/>
    <m/>
    <m/>
    <m/>
    <m/>
    <m/>
    <m/>
    <m/>
    <n v="2"/>
    <s v="1"/>
    <s v="1"/>
    <n v="2"/>
    <n v="7.142857142857143"/>
    <n v="0"/>
    <n v="0"/>
    <n v="0"/>
    <n v="0"/>
    <n v="26"/>
    <n v="92.85714285714286"/>
    <n v="28"/>
  </r>
  <r>
    <s v="eamcintire"/>
    <s v="sedonaaz"/>
    <m/>
    <m/>
    <m/>
    <m/>
    <m/>
    <m/>
    <m/>
    <m/>
    <s v="No"/>
    <n v="29"/>
    <m/>
    <m/>
    <x v="0"/>
    <d v="2019-03-05T13:30:59.000"/>
    <s v="RT @SedonaAZ: Get off the beaten path and explore hidden gems: _x000a_https://t.co/HRA2NBZ2zE https://t.co/2sxL8chVct"/>
    <s v="http://www.SedonaSecret7.com"/>
    <s v="sedonasecret7.com"/>
    <x v="0"/>
    <s v="https://pbs.twimg.com/media/D02fpd-V4AAvmOi.jpg"/>
    <s v="https://pbs.twimg.com/media/D02fpd-V4AAvmOi.jpg"/>
    <x v="15"/>
    <s v="https://twitter.com/#!/eamcintire/status/1102924468853194754"/>
    <m/>
    <m/>
    <s v="1102924468853194754"/>
    <m/>
    <b v="0"/>
    <n v="0"/>
    <s v=""/>
    <b v="0"/>
    <s v="en"/>
    <m/>
    <s v=""/>
    <b v="0"/>
    <n v="9"/>
    <s v="1102713099969159169"/>
    <s v="Twitter Web Client"/>
    <b v="0"/>
    <s v="1102713099969159169"/>
    <s v="Tweet"/>
    <n v="0"/>
    <n v="0"/>
    <m/>
    <m/>
    <m/>
    <m/>
    <m/>
    <m/>
    <m/>
    <m/>
    <n v="2"/>
    <s v="1"/>
    <s v="1"/>
    <n v="1"/>
    <n v="9.090909090909092"/>
    <n v="0"/>
    <n v="0"/>
    <n v="0"/>
    <n v="0"/>
    <n v="10"/>
    <n v="90.9090909090909"/>
    <n v="11"/>
  </r>
  <r>
    <s v="sedonasunflower"/>
    <s v="sedonaaz"/>
    <m/>
    <m/>
    <m/>
    <m/>
    <m/>
    <m/>
    <m/>
    <m/>
    <s v="No"/>
    <n v="30"/>
    <m/>
    <m/>
    <x v="0"/>
    <d v="2019-03-05T13:38:19.000"/>
    <s v="RT @SedonaAZ: Get off the beaten path and explore hidden gems: _x000a_https://t.co/HRA2NBZ2zE https://t.co/2sxL8chVct"/>
    <s v="http://www.SedonaSecret7.com"/>
    <s v="sedonasecret7.com"/>
    <x v="0"/>
    <s v="https://pbs.twimg.com/media/D02fpd-V4AAvmOi.jpg"/>
    <s v="https://pbs.twimg.com/media/D02fpd-V4AAvmOi.jpg"/>
    <x v="16"/>
    <s v="https://twitter.com/#!/sedonasunflower/status/1102926314162380800"/>
    <m/>
    <m/>
    <s v="1102926314162380800"/>
    <m/>
    <b v="0"/>
    <n v="0"/>
    <s v=""/>
    <b v="0"/>
    <s v="en"/>
    <m/>
    <s v=""/>
    <b v="0"/>
    <n v="9"/>
    <s v="1102713099969159169"/>
    <s v="Twitter Web Client"/>
    <b v="0"/>
    <s v="1102713099969159169"/>
    <s v="Tweet"/>
    <n v="0"/>
    <n v="0"/>
    <m/>
    <m/>
    <m/>
    <m/>
    <m/>
    <m/>
    <m/>
    <m/>
    <n v="2"/>
    <s v="1"/>
    <s v="1"/>
    <n v="1"/>
    <n v="9.090909090909092"/>
    <n v="0"/>
    <n v="0"/>
    <n v="0"/>
    <n v="0"/>
    <n v="10"/>
    <n v="90.9090909090909"/>
    <n v="11"/>
  </r>
  <r>
    <s v="sedonasunflower"/>
    <s v="sedonaaz"/>
    <m/>
    <m/>
    <m/>
    <m/>
    <m/>
    <m/>
    <m/>
    <m/>
    <s v="No"/>
    <n v="31"/>
    <m/>
    <m/>
    <x v="0"/>
    <d v="2019-03-05T13:38:25.000"/>
    <s v="RT @SedonaAZ: Get info on 9 easy hikes when you purchase our '9 Easy Hikes in Sedona' book for $8. Did we mention that all the proceeds are…"/>
    <m/>
    <m/>
    <x v="0"/>
    <m/>
    <s v="http://pbs.twimg.com/profile_images/459059393422577665/aF9Oe2Dn_normal.jpeg"/>
    <x v="17"/>
    <s v="https://twitter.com/#!/sedonasunflower/status/1102926341987491840"/>
    <m/>
    <m/>
    <s v="1102926341987491840"/>
    <m/>
    <b v="0"/>
    <n v="0"/>
    <s v=""/>
    <b v="0"/>
    <s v="en"/>
    <m/>
    <s v=""/>
    <b v="0"/>
    <n v="9"/>
    <s v="1101620070822768640"/>
    <s v="Twitter Web Client"/>
    <b v="0"/>
    <s v="1101620070822768640"/>
    <s v="Tweet"/>
    <n v="0"/>
    <n v="0"/>
    <m/>
    <m/>
    <m/>
    <m/>
    <m/>
    <m/>
    <m/>
    <m/>
    <n v="2"/>
    <s v="1"/>
    <s v="1"/>
    <n v="2"/>
    <n v="7.142857142857143"/>
    <n v="0"/>
    <n v="0"/>
    <n v="0"/>
    <n v="0"/>
    <n v="26"/>
    <n v="92.85714285714286"/>
    <n v="28"/>
  </r>
  <r>
    <s v="gcseca"/>
    <s v="sedonaaz"/>
    <m/>
    <m/>
    <m/>
    <m/>
    <m/>
    <m/>
    <m/>
    <m/>
    <s v="No"/>
    <n v="32"/>
    <m/>
    <m/>
    <x v="0"/>
    <d v="2019-03-05T16:51:06.000"/>
    <s v="@ArchDigest chose @SedonaAZ as the &quot;Prettiest Town&quot; in AZ. Have you visited there recently? https://t.co/l7jdDAUoo0"/>
    <s v="https://www.architecturaldigest.com/gallery/prettiest-town-every-us-state"/>
    <s v="architecturaldigest.com"/>
    <x v="0"/>
    <m/>
    <s v="http://pbs.twimg.com/profile_images/1060605877437100032/8kbII7ga_normal.jpg"/>
    <x v="18"/>
    <s v="https://twitter.com/#!/gcseca/status/1102974828938752001"/>
    <m/>
    <m/>
    <s v="1102974828938752001"/>
    <m/>
    <b v="0"/>
    <n v="0"/>
    <s v="26576457"/>
    <b v="0"/>
    <s v="en"/>
    <m/>
    <s v=""/>
    <b v="0"/>
    <n v="0"/>
    <s v=""/>
    <s v="Sprout Social"/>
    <b v="0"/>
    <s v="1102974828938752001"/>
    <s v="Tweet"/>
    <n v="0"/>
    <n v="0"/>
    <m/>
    <m/>
    <m/>
    <m/>
    <m/>
    <m/>
    <m/>
    <m/>
    <n v="1"/>
    <s v="1"/>
    <s v="1"/>
    <m/>
    <m/>
    <m/>
    <m/>
    <m/>
    <m/>
    <m/>
    <m/>
    <m/>
  </r>
  <r>
    <s v="yourpremierteam"/>
    <s v="yourpremierteam"/>
    <m/>
    <m/>
    <m/>
    <m/>
    <m/>
    <m/>
    <m/>
    <m/>
    <s v="No"/>
    <n v="34"/>
    <m/>
    <m/>
    <x v="1"/>
    <d v="2019-03-05T20:01:12.000"/>
    <s v="Elevate Your View in This Beautiful Single Level Home in #IndianCliffs!_x000a_355 Indian Cliffs Rd, #SedonaAZ - $650,000 #realestate _x000a_https://t.co/RKgaE0iZZX https://t.co/nmantRhbQ7"/>
    <s v="https://www.ilovesedonarealestate.com/property/355-indian-cliffs-rd-sedona-arizona-519009"/>
    <s v="ilovesedonarealestate.com"/>
    <x v="9"/>
    <s v="https://pbs.twimg.com/media/D065EnIUYAE2wEb.jpg"/>
    <s v="https://pbs.twimg.com/media/D065EnIUYAE2wEb.jpg"/>
    <x v="19"/>
    <s v="https://twitter.com/#!/yourpremierteam/status/1103022669803356160"/>
    <m/>
    <m/>
    <s v="1103022669803356160"/>
    <m/>
    <b v="0"/>
    <n v="0"/>
    <s v=""/>
    <b v="0"/>
    <s v="en"/>
    <m/>
    <s v=""/>
    <b v="0"/>
    <n v="0"/>
    <s v=""/>
    <s v="Twitter Web Client"/>
    <b v="0"/>
    <s v="1103022669803356160"/>
    <s v="Tweet"/>
    <n v="0"/>
    <n v="0"/>
    <m/>
    <m/>
    <m/>
    <m/>
    <m/>
    <m/>
    <m/>
    <m/>
    <n v="1"/>
    <s v="3"/>
    <s v="3"/>
    <n v="2"/>
    <n v="10.526315789473685"/>
    <n v="0"/>
    <n v="0"/>
    <n v="0"/>
    <n v="0"/>
    <n v="17"/>
    <n v="89.47368421052632"/>
    <n v="19"/>
  </r>
  <r>
    <s v="yourcausesorg"/>
    <s v="lc3media"/>
    <m/>
    <m/>
    <m/>
    <m/>
    <m/>
    <m/>
    <m/>
    <m/>
    <s v="No"/>
    <n v="35"/>
    <m/>
    <m/>
    <x v="0"/>
    <d v="2019-03-06T12:19:15.000"/>
    <s v="@DjerassiProgram @AshevilleChefs  @AshevilleFM  @papomanleyenda @SedonaAZ @SedonaArtsCentr #InaguralArtistResidencyFellow @lisadahlstudio l#CreativityCommunionFood @artistresidency @ZSRFoundation @secftweets @ImpactInvestUS #BobAllenFamilyFoundationVP @CALICOKateLC3 @DalaiLama @lc3media"/>
    <m/>
    <m/>
    <x v="10"/>
    <m/>
    <s v="http://pbs.twimg.com/profile_images/845601600248991744/iRaEJq0W_normal.jpg"/>
    <x v="20"/>
    <s v="https://twitter.com/#!/yourcausesorg/status/1103268804199632896"/>
    <m/>
    <m/>
    <s v="1103268804199632896"/>
    <s v="1103149640457711616"/>
    <b v="0"/>
    <n v="1"/>
    <s v="2546931000"/>
    <b v="0"/>
    <s v="en"/>
    <m/>
    <s v=""/>
    <b v="0"/>
    <n v="0"/>
    <s v=""/>
    <s v="Twitter for iPhone"/>
    <b v="0"/>
    <s v="1103149640457711616"/>
    <s v="Tweet"/>
    <n v="0"/>
    <n v="0"/>
    <m/>
    <m/>
    <m/>
    <m/>
    <m/>
    <m/>
    <m/>
    <m/>
    <n v="1"/>
    <s v="5"/>
    <s v="5"/>
    <m/>
    <m/>
    <m/>
    <m/>
    <m/>
    <m/>
    <m/>
    <m/>
    <m/>
  </r>
  <r>
    <s v="drjeffreyp"/>
    <s v="sedonaaz"/>
    <m/>
    <m/>
    <m/>
    <m/>
    <m/>
    <m/>
    <m/>
    <m/>
    <s v="No"/>
    <n v="48"/>
    <m/>
    <m/>
    <x v="0"/>
    <d v="2019-03-06T18:57:38.000"/>
    <s v="#JeffreyGoesWest Now bound for Phoenix on @SouthwestAir and then driving to @SedonaAZ #Sedona https://t.co/Bd3XIYRlgn https://t.co/ElpeOduqTp"/>
    <s v="https://instagram.com/p/BurXhbmAO28/"/>
    <s v="instagram.com"/>
    <x v="11"/>
    <s v="https://pbs.twimg.com/media/D0_zqdVU4AEsr6r.jpg"/>
    <s v="https://pbs.twimg.com/media/D0_zqdVU4AEsr6r.jpg"/>
    <x v="21"/>
    <s v="https://twitter.com/#!/drjeffreyp/status/1103369059964346368"/>
    <m/>
    <m/>
    <s v="1103369059964346368"/>
    <m/>
    <b v="0"/>
    <n v="1"/>
    <s v=""/>
    <b v="0"/>
    <s v="en"/>
    <m/>
    <s v=""/>
    <b v="0"/>
    <n v="0"/>
    <s v=""/>
    <s v="Twitter for iPhone"/>
    <b v="0"/>
    <s v="1103369059964346368"/>
    <s v="Tweet"/>
    <n v="0"/>
    <n v="0"/>
    <m/>
    <m/>
    <m/>
    <m/>
    <m/>
    <m/>
    <m/>
    <m/>
    <n v="1"/>
    <s v="1"/>
    <s v="1"/>
    <m/>
    <m/>
    <m/>
    <m/>
    <m/>
    <m/>
    <m/>
    <m/>
    <m/>
  </r>
  <r>
    <s v="jeffreynyc"/>
    <s v="southwestair"/>
    <m/>
    <m/>
    <m/>
    <m/>
    <m/>
    <m/>
    <m/>
    <m/>
    <s v="No"/>
    <n v="50"/>
    <m/>
    <m/>
    <x v="0"/>
    <d v="2019-03-06T19:00:14.000"/>
    <s v="#JeffreyGoesWest Now bound for Phoenix on @SouthwestAir and then driving to @SedonaAZ #Sedona https://t.co/4ACydseVjN https://t.co/a6wK4Y9ZJA"/>
    <s v="https://instagram.com/p/BurXhbmAO28/"/>
    <s v="instagram.com"/>
    <x v="11"/>
    <s v="https://pbs.twimg.com/media/D0_0vNSUYAAkAot.jpg"/>
    <s v="https://pbs.twimg.com/media/D0_0vNSUYAAkAot.jpg"/>
    <x v="22"/>
    <s v="https://twitter.com/#!/jeffreynyc/status/1103369714275823616"/>
    <m/>
    <m/>
    <s v="1103369714275823616"/>
    <m/>
    <b v="0"/>
    <n v="0"/>
    <s v=""/>
    <b v="0"/>
    <s v="en"/>
    <m/>
    <s v=""/>
    <b v="0"/>
    <n v="0"/>
    <s v=""/>
    <s v="Twitter for iPhone"/>
    <b v="0"/>
    <s v="1103369714275823616"/>
    <s v="Tweet"/>
    <n v="0"/>
    <n v="0"/>
    <m/>
    <m/>
    <m/>
    <m/>
    <m/>
    <m/>
    <m/>
    <m/>
    <n v="1"/>
    <s v="1"/>
    <s v="1"/>
    <m/>
    <m/>
    <m/>
    <m/>
    <m/>
    <m/>
    <m/>
    <m/>
    <m/>
  </r>
  <r>
    <s v="rebecca17005954"/>
    <s v="sedonaaz"/>
    <m/>
    <m/>
    <m/>
    <m/>
    <m/>
    <m/>
    <m/>
    <m/>
    <s v="No"/>
    <n v="52"/>
    <m/>
    <m/>
    <x v="0"/>
    <d v="2019-03-05T00:24:47.000"/>
    <s v="RT @SedonaAZ: Get off the beaten path and explore hidden gems: _x000a_https://t.co/HRA2NBZ2zE https://t.co/2sxL8chVct"/>
    <s v="http://www.SedonaSecret7.com"/>
    <s v="sedonasecret7.com"/>
    <x v="0"/>
    <s v="https://pbs.twimg.com/media/D02fpd-V4AAvmOi.jpg"/>
    <s v="https://pbs.twimg.com/media/D02fpd-V4AAvmOi.jpg"/>
    <x v="23"/>
    <s v="https://twitter.com/#!/rebecca17005954/status/1102726615769919489"/>
    <m/>
    <m/>
    <s v="1102726615769919489"/>
    <m/>
    <b v="0"/>
    <n v="0"/>
    <s v=""/>
    <b v="0"/>
    <s v="en"/>
    <m/>
    <s v=""/>
    <b v="0"/>
    <n v="9"/>
    <s v="1102713099969159169"/>
    <s v="Twitter Web App"/>
    <b v="0"/>
    <s v="1102713099969159169"/>
    <s v="Tweet"/>
    <n v="0"/>
    <n v="0"/>
    <m/>
    <m/>
    <m/>
    <m/>
    <m/>
    <m/>
    <m/>
    <m/>
    <n v="2"/>
    <s v="1"/>
    <s v="1"/>
    <n v="1"/>
    <n v="9.090909090909092"/>
    <n v="0"/>
    <n v="0"/>
    <n v="0"/>
    <n v="0"/>
    <n v="10"/>
    <n v="90.9090909090909"/>
    <n v="11"/>
  </r>
  <r>
    <s v="rebecca17005954"/>
    <s v="msnlifestyle"/>
    <m/>
    <m/>
    <m/>
    <m/>
    <m/>
    <m/>
    <m/>
    <m/>
    <s v="No"/>
    <n v="53"/>
    <m/>
    <m/>
    <x v="0"/>
    <d v="2019-03-06T19:40:50.000"/>
    <s v="RT @SedonaAZ: Sedona is on @MSNLifestyle list of 51 AMAZINGLY BEAUTIFUL destinations!! https://t.co/Jxru8MirJ8 https://t.co/a7iQkXxFBr"/>
    <s v="https://www.msn.com/en-us/travel/news/our-list-of-the-worlds-most-beautiful-places-will-surprise-you/ss-BBU7zva#image=25"/>
    <s v="msn.com"/>
    <x v="0"/>
    <s v="https://pbs.twimg.com/media/D0_SjTsUcAEjjBj.jpg"/>
    <s v="https://pbs.twimg.com/media/D0_SjTsUcAEjjBj.jpg"/>
    <x v="24"/>
    <s v="https://twitter.com/#!/rebecca17005954/status/1103379933559050240"/>
    <m/>
    <m/>
    <s v="1103379933559050240"/>
    <m/>
    <b v="0"/>
    <n v="0"/>
    <s v=""/>
    <b v="0"/>
    <s v="en"/>
    <m/>
    <s v=""/>
    <b v="0"/>
    <n v="3"/>
    <s v="1103331968471584769"/>
    <s v="Twitter Web App"/>
    <b v="0"/>
    <s v="1103331968471584769"/>
    <s v="Tweet"/>
    <n v="0"/>
    <n v="0"/>
    <m/>
    <m/>
    <m/>
    <m/>
    <m/>
    <m/>
    <m/>
    <m/>
    <n v="1"/>
    <s v="1"/>
    <s v="1"/>
    <n v="2"/>
    <n v="16.666666666666668"/>
    <n v="0"/>
    <n v="0"/>
    <n v="0"/>
    <n v="0"/>
    <n v="10"/>
    <n v="83.33333333333333"/>
    <n v="12"/>
  </r>
  <r>
    <s v="clevelandchick"/>
    <s v="clevelandchick"/>
    <m/>
    <m/>
    <m/>
    <m/>
    <m/>
    <m/>
    <m/>
    <m/>
    <s v="No"/>
    <n v="55"/>
    <m/>
    <m/>
    <x v="1"/>
    <d v="2019-03-06T20:23:30.000"/>
    <s v="I will be enjoying the sun and no snow tomorrow in Sedona! https://t.co/3A0yAdOE1r"/>
    <s v="https://twitter.com/SedonaAZ/status/1103365291487092736"/>
    <s v="twitter.com"/>
    <x v="0"/>
    <m/>
    <s v="http://pbs.twimg.com/profile_images/746057878411296768/9w8siZra_normal.jpg"/>
    <x v="25"/>
    <s v="https://twitter.com/#!/clevelandchick/status/1103390672084557824"/>
    <m/>
    <m/>
    <s v="1103390672084557824"/>
    <m/>
    <b v="0"/>
    <n v="6"/>
    <s v=""/>
    <b v="1"/>
    <s v="en"/>
    <m/>
    <s v="1103365291487092736"/>
    <b v="0"/>
    <n v="0"/>
    <s v=""/>
    <s v="Twitter for Android"/>
    <b v="0"/>
    <s v="1103390672084557824"/>
    <s v="Tweet"/>
    <n v="0"/>
    <n v="0"/>
    <m/>
    <m/>
    <m/>
    <m/>
    <m/>
    <m/>
    <m/>
    <m/>
    <n v="1"/>
    <s v="3"/>
    <s v="3"/>
    <n v="1"/>
    <n v="8.333333333333334"/>
    <n v="0"/>
    <n v="0"/>
    <n v="0"/>
    <n v="0"/>
    <n v="11"/>
    <n v="91.66666666666667"/>
    <n v="12"/>
  </r>
  <r>
    <s v="korsyoung"/>
    <s v="sedonaaz"/>
    <m/>
    <m/>
    <m/>
    <m/>
    <m/>
    <m/>
    <m/>
    <m/>
    <s v="No"/>
    <n v="56"/>
    <m/>
    <m/>
    <x v="0"/>
    <d v="2019-03-06T23:52:59.000"/>
    <s v="Warm goat cheese with #jelly_x000a__x000a_Good appetizer. _x000a__x000a_Grapes in Jerome near @SedonaAZ"/>
    <m/>
    <m/>
    <x v="12"/>
    <m/>
    <s v="http://pbs.twimg.com/profile_images/1104880305494622208/YU0T7oDV_normal.jpg"/>
    <x v="26"/>
    <s v="https://twitter.com/#!/korsyoung/status/1103443387514970115"/>
    <m/>
    <m/>
    <s v="1103443387514970115"/>
    <m/>
    <b v="0"/>
    <n v="0"/>
    <s v=""/>
    <b v="0"/>
    <s v="en"/>
    <m/>
    <s v=""/>
    <b v="0"/>
    <n v="0"/>
    <s v=""/>
    <s v="Twitter for Android"/>
    <b v="0"/>
    <s v="1103443387514970115"/>
    <s v="Tweet"/>
    <n v="0"/>
    <n v="0"/>
    <m/>
    <m/>
    <m/>
    <m/>
    <m/>
    <m/>
    <m/>
    <m/>
    <n v="1"/>
    <s v="1"/>
    <s v="1"/>
    <n v="2"/>
    <n v="16.666666666666668"/>
    <n v="0"/>
    <n v="0"/>
    <n v="0"/>
    <n v="0"/>
    <n v="10"/>
    <n v="83.33333333333333"/>
    <n v="12"/>
  </r>
  <r>
    <s v="eatpraycoffee"/>
    <s v="sedonatv"/>
    <m/>
    <m/>
    <m/>
    <m/>
    <m/>
    <m/>
    <m/>
    <m/>
    <s v="No"/>
    <n v="57"/>
    <m/>
    <m/>
    <x v="0"/>
    <d v="2019-03-07T04:16:43.000"/>
    <s v="@Tessence01 Just take a drive to Sedona @ILoveSedonaVR @SedonaAZ @SedonaTV"/>
    <m/>
    <m/>
    <x v="0"/>
    <m/>
    <s v="http://pbs.twimg.com/profile_images/1097668157483827200/dX4-VDR-_normal.jpg"/>
    <x v="27"/>
    <s v="https://twitter.com/#!/eatpraycoffee/status/1103509757875216385"/>
    <m/>
    <m/>
    <s v="1103509757875216385"/>
    <s v="1103507561989304321"/>
    <b v="0"/>
    <n v="0"/>
    <s v="592973180"/>
    <b v="0"/>
    <s v="en"/>
    <m/>
    <s v=""/>
    <b v="0"/>
    <n v="0"/>
    <s v=""/>
    <s v="Twitter for iPhone"/>
    <b v="0"/>
    <s v="1103507561989304321"/>
    <s v="Tweet"/>
    <n v="0"/>
    <n v="0"/>
    <m/>
    <m/>
    <m/>
    <m/>
    <m/>
    <m/>
    <m/>
    <m/>
    <n v="1"/>
    <s v="4"/>
    <s v="4"/>
    <m/>
    <m/>
    <m/>
    <m/>
    <m/>
    <m/>
    <m/>
    <m/>
    <m/>
  </r>
  <r>
    <s v="kaitlynrosemore"/>
    <s v="kaitlynrosemore"/>
    <m/>
    <m/>
    <m/>
    <m/>
    <m/>
    <m/>
    <m/>
    <m/>
    <s v="No"/>
    <n v="61"/>
    <m/>
    <m/>
    <x v="1"/>
    <d v="2019-03-05T03:16:42.000"/>
    <s v="Just a girl, the dirt, and the sun! ☀️🌵_x000a_._x000a_._x000a_._x000a_😎_x000a_#Adventures #Confidence #NewPlaces #BeYourBestYou #BossLady #BeautyBoss #AvonRep #LivingItUp #SedonaAz #Arizona #Fabulous #Outdoors #Hiking… https://t.co/nLodp9mCXN"/>
    <s v="https://www.instagram.com/p/BunHiuYH5uf/?utm_source=ig_twitter_share&amp;igshid=rvo8ium9g89q"/>
    <s v="instagram.com"/>
    <x v="13"/>
    <m/>
    <s v="http://pbs.twimg.com/profile_images/891672397442580480/-akqwiSV_normal.jpg"/>
    <x v="28"/>
    <s v="https://twitter.com/#!/kaitlynrosemore/status/1102769879168491520"/>
    <n v="34.79064623"/>
    <n v="-111.76244561"/>
    <s v="1102769879168491520"/>
    <m/>
    <b v="0"/>
    <n v="0"/>
    <s v=""/>
    <b v="0"/>
    <s v="en"/>
    <m/>
    <s v=""/>
    <b v="0"/>
    <n v="0"/>
    <s v=""/>
    <s v="Instagram"/>
    <b v="0"/>
    <s v="1102769879168491520"/>
    <s v="Tweet"/>
    <n v="0"/>
    <n v="0"/>
    <s v="-111.794851,34.761821 _x000a_-111.748666,34.761821 _x000a_-111.748666,34.790803 _x000a_-111.794851,34.790803"/>
    <s v="United States"/>
    <s v="US"/>
    <s v="Oak Creek, AZ"/>
    <s v="0101d0b229668acc"/>
    <s v="Oak Creek"/>
    <s v="city"/>
    <s v="https://api.twitter.com/1.1/geo/id/0101d0b229668acc.json"/>
    <n v="2"/>
    <s v="3"/>
    <s v="3"/>
    <n v="2"/>
    <n v="9.523809523809524"/>
    <n v="1"/>
    <n v="4.761904761904762"/>
    <n v="0"/>
    <n v="0"/>
    <n v="18"/>
    <n v="85.71428571428571"/>
    <n v="21"/>
  </r>
  <r>
    <s v="kaitlynrosemore"/>
    <s v="kaitlynrosemore"/>
    <m/>
    <m/>
    <m/>
    <m/>
    <m/>
    <m/>
    <m/>
    <m/>
    <s v="No"/>
    <n v="62"/>
    <m/>
    <m/>
    <x v="1"/>
    <d v="2019-03-07T04:36:54.000"/>
    <s v="💛...take me back....💛_x000a_._x000a_._x000a_._x000a_._x000a_#SedonaAz #TooColdHere #RhodasTakeArizona #MissingSunshine #WarmWeather #Vacation #BlueSkies @ Sedona, Arizona https://t.co/POIXJT3cyb"/>
    <s v="https://www.instagram.com/p/BusaT6Gnwqn/?utm_source=ig_twitter_share&amp;igshid=5okg3t5v9yky"/>
    <s v="instagram.com"/>
    <x v="14"/>
    <m/>
    <s v="http://pbs.twimg.com/profile_images/891672397442580480/-akqwiSV_normal.jpg"/>
    <x v="29"/>
    <s v="https://twitter.com/#!/kaitlynrosemore/status/1103514839295520768"/>
    <n v="34.8599"/>
    <n v="-111.789"/>
    <s v="1103514839295520768"/>
    <m/>
    <b v="0"/>
    <n v="0"/>
    <s v=""/>
    <b v="0"/>
    <s v="en"/>
    <m/>
    <s v=""/>
    <b v="0"/>
    <n v="0"/>
    <s v=""/>
    <s v="Instagram"/>
    <b v="0"/>
    <s v="1103514839295520768"/>
    <s v="Tweet"/>
    <n v="0"/>
    <n v="0"/>
    <s v="-111.825536,34.826391 _x000a_-111.748704,34.826391 _x000a_-111.748704,34.890168 _x000a_-111.825536,34.890168"/>
    <s v="United States"/>
    <s v="US"/>
    <s v="Sedona, AZ"/>
    <s v="29f35f3726f9a043"/>
    <s v="Sedona"/>
    <s v="city"/>
    <s v="https://api.twitter.com/1.1/geo/id/29f35f3726f9a043.json"/>
    <n v="2"/>
    <s v="3"/>
    <s v="3"/>
    <n v="0"/>
    <n v="0"/>
    <n v="0"/>
    <n v="0"/>
    <n v="0"/>
    <n v="0"/>
    <n v="12"/>
    <n v="100"/>
    <n v="12"/>
  </r>
  <r>
    <s v="azgandtcoops"/>
    <s v="archdigest"/>
    <m/>
    <m/>
    <m/>
    <m/>
    <m/>
    <m/>
    <m/>
    <m/>
    <s v="No"/>
    <n v="63"/>
    <m/>
    <m/>
    <x v="2"/>
    <d v="2019-03-07T16:08:03.000"/>
    <s v="@ArchDigest chose @SedonaAZ as the &quot;Prettiest Town&quot; in AZ. Have you visited there recently? https://t.co/gkIyZD8Vae https://t.co/Vk2RMK45Kq"/>
    <s v="https://www.architecturaldigest.com/gallery/prettiest-town-every-us-state"/>
    <s v="architecturaldigest.com"/>
    <x v="0"/>
    <s v="https://pbs.twimg.com/media/D1EXFm5WwAEHtNg.jpg"/>
    <s v="https://pbs.twimg.com/media/D1EXFm5WwAEHtNg.jpg"/>
    <x v="30"/>
    <s v="https://twitter.com/#!/azgandtcoops/status/1103688773018226688"/>
    <m/>
    <m/>
    <s v="1103688773018226688"/>
    <m/>
    <b v="0"/>
    <n v="1"/>
    <s v="26576457"/>
    <b v="0"/>
    <s v="en"/>
    <m/>
    <s v=""/>
    <b v="0"/>
    <n v="0"/>
    <s v=""/>
    <s v="Sprout Social"/>
    <b v="0"/>
    <s v="1103688773018226688"/>
    <s v="Tweet"/>
    <n v="0"/>
    <n v="0"/>
    <m/>
    <m/>
    <m/>
    <m/>
    <m/>
    <m/>
    <m/>
    <m/>
    <n v="1"/>
    <s v="1"/>
    <s v="1"/>
    <m/>
    <m/>
    <m/>
    <m/>
    <m/>
    <m/>
    <m/>
    <m/>
    <m/>
  </r>
  <r>
    <s v="denimo9"/>
    <s v="ilovesedonavr"/>
    <m/>
    <m/>
    <m/>
    <m/>
    <m/>
    <m/>
    <m/>
    <m/>
    <s v="No"/>
    <n v="65"/>
    <m/>
    <m/>
    <x v="0"/>
    <d v="2019-03-08T11:52:29.000"/>
    <s v="RT @ILoveSedonaVR: First Class Charter Tours offers private and small group tours led by expert guides that are incredibly knowledgeable ab…"/>
    <m/>
    <m/>
    <x v="0"/>
    <m/>
    <s v="http://pbs.twimg.com/profile_images/1028240295324991488/l-2ZuXEG_normal.jpg"/>
    <x v="31"/>
    <s v="https://twitter.com/#!/denimo9/status/1103986843664728065"/>
    <m/>
    <m/>
    <s v="1103986843664728065"/>
    <m/>
    <b v="0"/>
    <n v="0"/>
    <s v=""/>
    <b v="0"/>
    <s v="en"/>
    <m/>
    <s v=""/>
    <b v="0"/>
    <n v="2"/>
    <s v="1103837587310034951"/>
    <s v="Twitter for Android"/>
    <b v="0"/>
    <s v="1103837587310034951"/>
    <s v="Tweet"/>
    <n v="0"/>
    <n v="0"/>
    <m/>
    <m/>
    <m/>
    <m/>
    <m/>
    <m/>
    <m/>
    <m/>
    <n v="1"/>
    <s v="4"/>
    <s v="4"/>
    <n v="3"/>
    <n v="14.285714285714286"/>
    <n v="0"/>
    <n v="0"/>
    <n v="0"/>
    <n v="0"/>
    <n v="18"/>
    <n v="85.71428571428571"/>
    <n v="21"/>
  </r>
  <r>
    <s v="glennnelson357"/>
    <s v="ilovesedonavr"/>
    <m/>
    <m/>
    <m/>
    <m/>
    <m/>
    <m/>
    <m/>
    <m/>
    <s v="No"/>
    <n v="66"/>
    <m/>
    <m/>
    <x v="0"/>
    <d v="2019-03-08T15:02:02.000"/>
    <s v="RT @ILoveSedonaVR: First Class Charter Tours offers private and small group tours led by expert guides that are incredibly knowledgeable ab…"/>
    <m/>
    <m/>
    <x v="0"/>
    <m/>
    <s v="http://pbs.twimg.com/profile_images/622164721353912320/nBBhJzXE_normal.jpg"/>
    <x v="32"/>
    <s v="https://twitter.com/#!/glennnelson357/status/1104034546742222849"/>
    <m/>
    <m/>
    <s v="1104034546742222849"/>
    <m/>
    <b v="0"/>
    <n v="0"/>
    <s v=""/>
    <b v="0"/>
    <s v="en"/>
    <m/>
    <s v=""/>
    <b v="0"/>
    <n v="2"/>
    <s v="1103837587310034951"/>
    <s v="Twitter for Android"/>
    <b v="0"/>
    <s v="1103837587310034951"/>
    <s v="Tweet"/>
    <n v="0"/>
    <n v="0"/>
    <m/>
    <m/>
    <m/>
    <m/>
    <m/>
    <m/>
    <m/>
    <m/>
    <n v="1"/>
    <s v="4"/>
    <s v="4"/>
    <n v="3"/>
    <n v="14.285714285714286"/>
    <n v="0"/>
    <n v="0"/>
    <n v="0"/>
    <n v="0"/>
    <n v="18"/>
    <n v="85.71428571428571"/>
    <n v="21"/>
  </r>
  <r>
    <s v="joe_vernier"/>
    <s v="dallasnews"/>
    <m/>
    <m/>
    <m/>
    <m/>
    <m/>
    <m/>
    <m/>
    <m/>
    <s v="No"/>
    <n v="67"/>
    <m/>
    <m/>
    <x v="0"/>
    <d v="2019-03-08T15:38:47.000"/>
    <s v="@SedonaAZ @dallasnews Mescal Mountain is a beautiful ride that I immensely miss."/>
    <m/>
    <m/>
    <x v="0"/>
    <m/>
    <s v="http://abs.twimg.com/sticky/default_profile_images/default_profile_normal.png"/>
    <x v="33"/>
    <s v="https://twitter.com/#!/joe_vernier/status/1104043793223802880"/>
    <m/>
    <m/>
    <s v="1104043793223802880"/>
    <s v="1104040416460984320"/>
    <b v="0"/>
    <n v="1"/>
    <s v="17194244"/>
    <b v="0"/>
    <s v="en"/>
    <m/>
    <s v=""/>
    <b v="0"/>
    <n v="0"/>
    <s v=""/>
    <s v="Twitter Web Client"/>
    <b v="0"/>
    <s v="1104040416460984320"/>
    <s v="Tweet"/>
    <n v="0"/>
    <n v="0"/>
    <m/>
    <m/>
    <m/>
    <m/>
    <m/>
    <m/>
    <m/>
    <m/>
    <n v="1"/>
    <s v="1"/>
    <s v="1"/>
    <n v="1"/>
    <n v="8.333333333333334"/>
    <n v="1"/>
    <n v="8.333333333333334"/>
    <n v="0"/>
    <n v="0"/>
    <n v="10"/>
    <n v="83.33333333333333"/>
    <n v="12"/>
  </r>
  <r>
    <s v="staskosgirl"/>
    <s v="msnlifestyle"/>
    <m/>
    <m/>
    <m/>
    <m/>
    <m/>
    <m/>
    <m/>
    <m/>
    <s v="No"/>
    <n v="69"/>
    <m/>
    <m/>
    <x v="0"/>
    <d v="2019-03-06T16:50:27.000"/>
    <s v="RT @SedonaAZ: Sedona is on @MSNLifestyle list of 51 AMAZINGLY BEAUTIFUL destinations!! https://t.co/Jxru8MirJ8 https://t.co/a7iQkXxFBr"/>
    <s v="https://www.msn.com/en-us/travel/news/our-list-of-the-worlds-most-beautiful-places-will-surprise-you/ss-BBU7zva#image=25"/>
    <s v="msn.com"/>
    <x v="0"/>
    <s v="https://pbs.twimg.com/media/D0_SjTsUcAEjjBj.jpg"/>
    <s v="https://pbs.twimg.com/media/D0_SjTsUcAEjjBj.jpg"/>
    <x v="34"/>
    <s v="https://twitter.com/#!/staskosgirl/status/1103337052899344385"/>
    <m/>
    <m/>
    <s v="1103337052899344385"/>
    <m/>
    <b v="0"/>
    <n v="0"/>
    <s v=""/>
    <b v="0"/>
    <s v="en"/>
    <m/>
    <s v=""/>
    <b v="0"/>
    <n v="3"/>
    <s v="1103331968471584769"/>
    <s v="Twitter for iPhone"/>
    <b v="0"/>
    <s v="1103331968471584769"/>
    <s v="Tweet"/>
    <n v="0"/>
    <n v="0"/>
    <m/>
    <m/>
    <m/>
    <m/>
    <m/>
    <m/>
    <m/>
    <m/>
    <n v="1"/>
    <s v="2"/>
    <s v="1"/>
    <m/>
    <m/>
    <m/>
    <m/>
    <m/>
    <m/>
    <m/>
    <m/>
    <m/>
  </r>
  <r>
    <s v="staskosgirl"/>
    <s v="kacie_mc"/>
    <m/>
    <m/>
    <m/>
    <m/>
    <m/>
    <m/>
    <m/>
    <m/>
    <s v="No"/>
    <n v="71"/>
    <m/>
    <m/>
    <x v="0"/>
    <d v="2019-03-06T19:01:30.000"/>
    <s v="@ArizonaTourism @SedonaAZ @kacie_mc Omg it was the best trip ever! My kids loved it so much! https://t.co/wsaMAaAiWV"/>
    <m/>
    <m/>
    <x v="0"/>
    <s v="https://pbs.twimg.com/media/D0_1MlyWoAI9EHz.jpg"/>
    <s v="https://pbs.twimg.com/media/D0_1MlyWoAI9EHz.jpg"/>
    <x v="35"/>
    <s v="https://twitter.com/#!/staskosgirl/status/1103370033697312775"/>
    <m/>
    <m/>
    <s v="1103370033697312775"/>
    <s v="1103064812701941760"/>
    <b v="0"/>
    <n v="1"/>
    <s v="7113852"/>
    <b v="0"/>
    <s v="en"/>
    <m/>
    <s v=""/>
    <b v="0"/>
    <n v="0"/>
    <s v=""/>
    <s v="Twitter for iPhone"/>
    <b v="0"/>
    <s v="1103064812701941760"/>
    <s v="Tweet"/>
    <n v="0"/>
    <n v="0"/>
    <m/>
    <m/>
    <m/>
    <m/>
    <m/>
    <m/>
    <m/>
    <m/>
    <n v="2"/>
    <s v="2"/>
    <s v="2"/>
    <m/>
    <m/>
    <m/>
    <m/>
    <m/>
    <m/>
    <m/>
    <m/>
    <m/>
  </r>
  <r>
    <s v="staskosgirl"/>
    <s v="kacie_mc"/>
    <m/>
    <m/>
    <m/>
    <m/>
    <m/>
    <m/>
    <m/>
    <m/>
    <s v="No"/>
    <n v="74"/>
    <m/>
    <m/>
    <x v="0"/>
    <d v="2019-03-06T19:04:04.000"/>
    <s v="@ArizonaTourism @SedonaAZ @kacie_mc Can’t DM you 🤷‍♀️"/>
    <m/>
    <m/>
    <x v="0"/>
    <m/>
    <s v="http://pbs.twimg.com/profile_images/1098963951721873414/yJmDGXB__normal.jpg"/>
    <x v="36"/>
    <s v="https://twitter.com/#!/staskosgirl/status/1103370681708888064"/>
    <m/>
    <m/>
    <s v="1103370681708888064"/>
    <s v="1103064812701941760"/>
    <b v="0"/>
    <n v="0"/>
    <s v="7113852"/>
    <b v="0"/>
    <s v="en"/>
    <m/>
    <s v=""/>
    <b v="0"/>
    <n v="0"/>
    <s v=""/>
    <s v="Twitter for iPhone"/>
    <b v="0"/>
    <s v="1103064812701941760"/>
    <s v="Tweet"/>
    <n v="0"/>
    <n v="0"/>
    <m/>
    <m/>
    <m/>
    <m/>
    <m/>
    <m/>
    <m/>
    <m/>
    <n v="2"/>
    <s v="2"/>
    <s v="2"/>
    <m/>
    <m/>
    <m/>
    <m/>
    <m/>
    <m/>
    <m/>
    <m/>
    <m/>
  </r>
  <r>
    <s v="staskosgirl"/>
    <s v="sedonaaz"/>
    <m/>
    <m/>
    <m/>
    <m/>
    <m/>
    <m/>
    <m/>
    <m/>
    <s v="No"/>
    <n v="77"/>
    <m/>
    <m/>
    <x v="0"/>
    <d v="2019-03-08T15:44:19.000"/>
    <s v="@bluerosepat @SedonaAZ Yes!"/>
    <m/>
    <m/>
    <x v="0"/>
    <m/>
    <s v="http://pbs.twimg.com/profile_images/1098963951721873414/yJmDGXB__normal.jpg"/>
    <x v="37"/>
    <s v="https://twitter.com/#!/staskosgirl/status/1104045186806628352"/>
    <m/>
    <m/>
    <s v="1104045186806628352"/>
    <s v="1103366952288964609"/>
    <b v="0"/>
    <n v="1"/>
    <s v="218951639"/>
    <b v="0"/>
    <s v="und"/>
    <m/>
    <s v=""/>
    <b v="0"/>
    <n v="0"/>
    <s v=""/>
    <s v="Twitter for iPhone"/>
    <b v="0"/>
    <s v="1103366952288964609"/>
    <s v="Tweet"/>
    <n v="0"/>
    <n v="0"/>
    <m/>
    <m/>
    <m/>
    <m/>
    <m/>
    <m/>
    <m/>
    <m/>
    <n v="4"/>
    <s v="2"/>
    <s v="1"/>
    <m/>
    <m/>
    <m/>
    <m/>
    <m/>
    <m/>
    <m/>
    <m/>
    <m/>
  </r>
  <r>
    <s v="tajody"/>
    <s v="tajody"/>
    <m/>
    <m/>
    <m/>
    <m/>
    <m/>
    <m/>
    <m/>
    <m/>
    <s v="No"/>
    <n v="79"/>
    <m/>
    <m/>
    <x v="1"/>
    <d v="2019-03-08T17:50:04.000"/>
    <s v="#SedonaVortex #travel #Arizona #SedonaAZ #vortexenergy #vortexes #tourism #Sedona #BellRock #CathedralRock_x000a_#traveltips_x000a_https://t.co/uYTKwdU7DX https://t.co/0HUcrT5QlX"/>
    <s v="http://www.jodystravel.com/the-mystical-sedona-vortex/"/>
    <s v="jodystravel.com"/>
    <x v="15"/>
    <s v="https://pbs.twimg.com/media/D1J38rwX0AAGR_f.jpg"/>
    <s v="https://pbs.twimg.com/media/D1J38rwX0AAGR_f.jpg"/>
    <x v="38"/>
    <s v="https://twitter.com/#!/tajody/status/1104076832444506113"/>
    <m/>
    <m/>
    <s v="1104076832444506113"/>
    <m/>
    <b v="0"/>
    <n v="0"/>
    <s v=""/>
    <b v="0"/>
    <s v="und"/>
    <m/>
    <s v=""/>
    <b v="0"/>
    <n v="0"/>
    <s v=""/>
    <s v="Twitter Web Client"/>
    <b v="0"/>
    <s v="1104076832444506113"/>
    <s v="Tweet"/>
    <n v="0"/>
    <n v="0"/>
    <m/>
    <m/>
    <m/>
    <m/>
    <m/>
    <m/>
    <m/>
    <m/>
    <n v="2"/>
    <s v="3"/>
    <s v="3"/>
    <n v="0"/>
    <n v="0"/>
    <n v="0"/>
    <n v="0"/>
    <n v="0"/>
    <n v="0"/>
    <n v="11"/>
    <n v="100"/>
    <n v="11"/>
  </r>
  <r>
    <s v="tajody"/>
    <s v="tajody"/>
    <m/>
    <m/>
    <m/>
    <m/>
    <m/>
    <m/>
    <m/>
    <m/>
    <s v="No"/>
    <n v="80"/>
    <m/>
    <m/>
    <x v="1"/>
    <d v="2019-03-08T17:54:41.000"/>
    <s v="#SedonaVortex #travel #Arizona #SedonaAZ #vortexenergy #vortexes #tourism #Sedona #BellRock #CathedralRock_x000a_#traveltips https://t.co/4g90rW3Jsv"/>
    <s v="https://lnkd.in/gWE59Yw"/>
    <s v="lnkd.in"/>
    <x v="15"/>
    <m/>
    <s v="http://pbs.twimg.com/profile_images/677642021885091840/lZdItZuP_normal.jpg"/>
    <x v="39"/>
    <s v="https://twitter.com/#!/tajody/status/1104077994719535104"/>
    <m/>
    <m/>
    <s v="1104077994719535104"/>
    <m/>
    <b v="0"/>
    <n v="1"/>
    <s v=""/>
    <b v="0"/>
    <s v="und"/>
    <m/>
    <s v=""/>
    <b v="0"/>
    <n v="0"/>
    <s v=""/>
    <s v="LinkedIn"/>
    <b v="0"/>
    <s v="1104077994719535104"/>
    <s v="Tweet"/>
    <n v="0"/>
    <n v="0"/>
    <m/>
    <m/>
    <m/>
    <m/>
    <m/>
    <m/>
    <m/>
    <m/>
    <n v="2"/>
    <s v="3"/>
    <s v="3"/>
    <n v="0"/>
    <n v="0"/>
    <n v="0"/>
    <n v="0"/>
    <n v="0"/>
    <n v="0"/>
    <n v="11"/>
    <n v="100"/>
    <n v="11"/>
  </r>
  <r>
    <s v="spiritcoachtalk"/>
    <s v="spiritcoachtalk"/>
    <m/>
    <m/>
    <m/>
    <m/>
    <m/>
    <m/>
    <m/>
    <m/>
    <s v="No"/>
    <n v="81"/>
    <m/>
    <m/>
    <x v="1"/>
    <d v="2019-03-08T19:32:01.000"/>
    <s v="Take a moment to connect to the healing power &amp;amp; presence of the #HealingEnergy coming from this Sedona #Vortex._x000a__x000a_Drink it in &amp;amp; let it fill you with grace for your day with this guided #meditation: https://t.co/2SKVLucbMn_x000a__x000a_#GuidedMeditation #SpiritCoach #Mindfulness #SedonaAZ https://t.co/Orl5k2sW2n"/>
    <s v="https://www.youtube.com/watch?v=VHAZDe9EizE&amp;feature=youtu.be"/>
    <s v="youtube.com"/>
    <x v="16"/>
    <s v="https://pbs.twimg.com/media/D1KPXKYXcAE7YeR.jpg"/>
    <s v="https://pbs.twimg.com/media/D1KPXKYXcAE7YeR.jpg"/>
    <x v="40"/>
    <s v="https://twitter.com/#!/spiritcoachtalk/status/1104102489866100738"/>
    <m/>
    <m/>
    <s v="1104102489866100738"/>
    <m/>
    <b v="0"/>
    <n v="0"/>
    <s v=""/>
    <b v="0"/>
    <s v="en"/>
    <m/>
    <s v=""/>
    <b v="0"/>
    <n v="0"/>
    <s v=""/>
    <s v="Sprout Social"/>
    <b v="0"/>
    <s v="1104102489866100738"/>
    <s v="Tweet"/>
    <n v="0"/>
    <n v="0"/>
    <m/>
    <m/>
    <m/>
    <m/>
    <m/>
    <m/>
    <m/>
    <m/>
    <n v="1"/>
    <s v="3"/>
    <s v="3"/>
    <n v="1"/>
    <n v="2.5"/>
    <n v="0"/>
    <n v="0"/>
    <n v="0"/>
    <n v="0"/>
    <n v="39"/>
    <n v="97.5"/>
    <n v="40"/>
  </r>
  <r>
    <s v="sedonadotbiz"/>
    <s v="sedonadotbiz"/>
    <m/>
    <m/>
    <m/>
    <m/>
    <m/>
    <m/>
    <m/>
    <m/>
    <s v="No"/>
    <n v="82"/>
    <m/>
    <m/>
    <x v="1"/>
    <d v="2019-03-08T22:46:11.000"/>
    <s v="St. Patrick's Parade https://t.co/TM5AENdbOX"/>
    <s v="http://www.sedonaaz.gov/Home/Components/Calendar/Event/7740/359"/>
    <s v="sedonaaz.gov"/>
    <x v="0"/>
    <m/>
    <s v="http://pbs.twimg.com/profile_images/1671511789/Sedona_Biz_Avatar_normal.jpg"/>
    <x v="41"/>
    <s v="https://twitter.com/#!/sedonadotbiz/status/1104151353759281152"/>
    <m/>
    <m/>
    <s v="1104151353759281152"/>
    <m/>
    <b v="0"/>
    <n v="0"/>
    <s v=""/>
    <b v="0"/>
    <s v="en"/>
    <m/>
    <s v=""/>
    <b v="0"/>
    <n v="0"/>
    <s v=""/>
    <s v="Facebook"/>
    <b v="0"/>
    <s v="1104151353759281152"/>
    <s v="Tweet"/>
    <n v="0"/>
    <n v="0"/>
    <m/>
    <m/>
    <m/>
    <m/>
    <m/>
    <m/>
    <m/>
    <m/>
    <n v="1"/>
    <s v="3"/>
    <s v="3"/>
    <n v="0"/>
    <n v="0"/>
    <n v="0"/>
    <n v="0"/>
    <n v="0"/>
    <n v="0"/>
    <n v="3"/>
    <n v="100"/>
    <n v="3"/>
  </r>
  <r>
    <s v="earthwindstonew"/>
    <s v="earthwindstonew"/>
    <m/>
    <m/>
    <m/>
    <m/>
    <m/>
    <m/>
    <m/>
    <m/>
    <s v="No"/>
    <n v="83"/>
    <m/>
    <m/>
    <x v="1"/>
    <d v="2019-03-03T20:59:15.000"/>
    <s v="Got up on the roof today. Things are looking good from up here. #sedona #sedonaarizona #sedonaaz @ Sedona, Arizona https://t.co/gBSvONsPGX"/>
    <s v="https://www.instagram.com/p/Buj3jQZA38w/?utm_source=ig_twitter_share&amp;igshid=d9h342eo05o6"/>
    <s v="instagram.com"/>
    <x v="17"/>
    <m/>
    <s v="http://pbs.twimg.com/profile_images/720682532937666560/sF8hgfWE_normal.jpg"/>
    <x v="42"/>
    <s v="https://twitter.com/#!/earthwindstonew/status/1102312501725736960"/>
    <n v="34.8599"/>
    <n v="-111.789"/>
    <s v="1102312501725736960"/>
    <m/>
    <b v="0"/>
    <n v="1"/>
    <s v=""/>
    <b v="0"/>
    <s v="en"/>
    <m/>
    <s v=""/>
    <b v="0"/>
    <n v="0"/>
    <s v=""/>
    <s v="Instagram"/>
    <b v="0"/>
    <s v="1102312501725736960"/>
    <s v="Tweet"/>
    <n v="0"/>
    <n v="0"/>
    <s v="-111.825536,34.826391 _x000a_-111.748704,34.826391 _x000a_-111.748704,34.890168 _x000a_-111.825536,34.890168"/>
    <s v="United States"/>
    <s v="US"/>
    <s v="Sedona, AZ"/>
    <s v="29f35f3726f9a043"/>
    <s v="Sedona"/>
    <s v="city"/>
    <s v="https://api.twitter.com/1.1/geo/id/29f35f3726f9a043.json"/>
    <n v="2"/>
    <s v="4"/>
    <s v="4"/>
    <n v="1"/>
    <n v="5.555555555555555"/>
    <n v="0"/>
    <n v="0"/>
    <n v="0"/>
    <n v="0"/>
    <n v="17"/>
    <n v="94.44444444444444"/>
    <n v="18"/>
  </r>
  <r>
    <s v="earthwindstonew"/>
    <s v="earthwindstonew"/>
    <m/>
    <m/>
    <m/>
    <m/>
    <m/>
    <m/>
    <m/>
    <m/>
    <s v="No"/>
    <n v="84"/>
    <m/>
    <m/>
    <x v="1"/>
    <d v="2019-03-03T21:17:54.000"/>
    <s v="Got up on the roof today. Things are looking good from up here. #sedona #sedonaarizona #sedonaaz https://t.co/ffWKy5IN4k https://t.co/3fHNg33uQW"/>
    <s v="https://www.instagram.com/p/Buj3jQZA38w/"/>
    <s v="instagram.com"/>
    <x v="17"/>
    <s v="https://pbs.twimg.com/media/D0w3pe5WoAAmyBN.jpg"/>
    <s v="https://pbs.twimg.com/media/D0w3pe5WoAAmyBN.jpg"/>
    <x v="43"/>
    <s v="https://twitter.com/#!/earthwindstonew/status/1102317196070567936"/>
    <m/>
    <m/>
    <s v="1102317196070567936"/>
    <m/>
    <b v="0"/>
    <n v="2"/>
    <s v=""/>
    <b v="0"/>
    <s v="en"/>
    <m/>
    <s v=""/>
    <b v="0"/>
    <n v="1"/>
    <s v=""/>
    <s v="IFTTT"/>
    <b v="0"/>
    <s v="1102317196070567936"/>
    <s v="Tweet"/>
    <n v="0"/>
    <n v="0"/>
    <m/>
    <m/>
    <m/>
    <m/>
    <m/>
    <m/>
    <m/>
    <m/>
    <n v="2"/>
    <s v="4"/>
    <s v="4"/>
    <n v="1"/>
    <n v="6.25"/>
    <n v="0"/>
    <n v="0"/>
    <n v="0"/>
    <n v="0"/>
    <n v="15"/>
    <n v="93.75"/>
    <n v="16"/>
  </r>
  <r>
    <s v="dsoltesz"/>
    <s v="earthwindstonew"/>
    <m/>
    <m/>
    <m/>
    <m/>
    <m/>
    <m/>
    <m/>
    <m/>
    <s v="No"/>
    <n v="85"/>
    <m/>
    <m/>
    <x v="0"/>
    <d v="2019-03-04T01:23:00.000"/>
    <s v="RT @EarthWindStonew: Got up on the roof today. Things are looking good from up here. #sedona #sedonaarizona #sedonaaz https://t.co/ffWKy5IN…"/>
    <m/>
    <m/>
    <x v="17"/>
    <m/>
    <s v="http://pbs.twimg.com/profile_images/1010697272/peaks_theView_4x6_normal.jpg"/>
    <x v="44"/>
    <s v="https://twitter.com/#!/dsoltesz/status/1102378879300325376"/>
    <m/>
    <m/>
    <s v="1102378879300325376"/>
    <m/>
    <b v="0"/>
    <n v="0"/>
    <s v=""/>
    <b v="0"/>
    <s v="en"/>
    <m/>
    <s v=""/>
    <b v="0"/>
    <n v="1"/>
    <s v="1102317196070567936"/>
    <s v="Buffer"/>
    <b v="0"/>
    <s v="1102317196070567936"/>
    <s v="Tweet"/>
    <n v="0"/>
    <n v="0"/>
    <m/>
    <m/>
    <m/>
    <m/>
    <m/>
    <m/>
    <m/>
    <m/>
    <n v="1"/>
    <s v="4"/>
    <s v="4"/>
    <n v="1"/>
    <n v="5.555555555555555"/>
    <n v="0"/>
    <n v="0"/>
    <n v="0"/>
    <n v="0"/>
    <n v="17"/>
    <n v="94.44444444444444"/>
    <n v="18"/>
  </r>
  <r>
    <s v="dsoltesz"/>
    <s v="sedonaaz"/>
    <m/>
    <m/>
    <m/>
    <m/>
    <m/>
    <m/>
    <m/>
    <m/>
    <s v="No"/>
    <n v="86"/>
    <m/>
    <m/>
    <x v="0"/>
    <d v="2019-03-04T16:26:32.000"/>
    <s v="RT @AdamBanton: @SedonaAZ  was the place to be over the weekend.  📷-dirty https://t.co/g0V7N6zQdC"/>
    <m/>
    <m/>
    <x v="0"/>
    <s v="https://pbs.twimg.com/media/D007uHcVsAA1Uxg.jpg"/>
    <s v="https://pbs.twimg.com/media/D007uHcVsAA1Uxg.jpg"/>
    <x v="45"/>
    <s v="https://twitter.com/#!/dsoltesz/status/1102606260686381057"/>
    <m/>
    <m/>
    <s v="1102606260686381057"/>
    <m/>
    <b v="0"/>
    <n v="0"/>
    <s v=""/>
    <b v="0"/>
    <s v="en"/>
    <m/>
    <s v=""/>
    <b v="0"/>
    <n v="2"/>
    <s v="1102603151310376960"/>
    <s v="TweetDeck"/>
    <b v="0"/>
    <s v="1102603151310376960"/>
    <s v="Tweet"/>
    <n v="0"/>
    <n v="0"/>
    <m/>
    <m/>
    <m/>
    <m/>
    <m/>
    <m/>
    <m/>
    <m/>
    <n v="1"/>
    <s v="4"/>
    <s v="1"/>
    <m/>
    <m/>
    <m/>
    <m/>
    <m/>
    <m/>
    <m/>
    <m/>
    <m/>
  </r>
  <r>
    <s v="dsoltesz"/>
    <s v="ilovesedonavr"/>
    <m/>
    <m/>
    <m/>
    <m/>
    <m/>
    <m/>
    <m/>
    <m/>
    <s v="No"/>
    <n v="88"/>
    <m/>
    <m/>
    <x v="0"/>
    <d v="2019-03-08T23:08:01.000"/>
    <s v="RT @ILoveSedonaVR: The Seven Sacred Pools were naturally carved out of ocher colored sandstone and fed by a seasonal stream. _x000a_#SevenSacredP…"/>
    <m/>
    <m/>
    <x v="0"/>
    <m/>
    <s v="http://pbs.twimg.com/profile_images/1010697272/peaks_theView_4x6_normal.jpg"/>
    <x v="46"/>
    <s v="https://twitter.com/#!/dsoltesz/status/1104156846141640704"/>
    <m/>
    <m/>
    <s v="1104156846141640704"/>
    <m/>
    <b v="0"/>
    <n v="0"/>
    <s v=""/>
    <b v="0"/>
    <s v="en"/>
    <m/>
    <s v=""/>
    <b v="0"/>
    <n v="6"/>
    <s v="1099064045108449281"/>
    <s v="Buffer"/>
    <b v="0"/>
    <s v="1099064045108449281"/>
    <s v="Tweet"/>
    <n v="0"/>
    <n v="0"/>
    <m/>
    <m/>
    <m/>
    <m/>
    <m/>
    <m/>
    <m/>
    <m/>
    <n v="1"/>
    <s v="4"/>
    <s v="4"/>
    <n v="0"/>
    <n v="0"/>
    <n v="0"/>
    <n v="0"/>
    <n v="0"/>
    <n v="0"/>
    <n v="21"/>
    <n v="100"/>
    <n v="21"/>
  </r>
  <r>
    <s v="harleybird2004"/>
    <s v="ilovesedonavr"/>
    <m/>
    <m/>
    <m/>
    <m/>
    <m/>
    <m/>
    <m/>
    <m/>
    <s v="No"/>
    <n v="89"/>
    <m/>
    <m/>
    <x v="0"/>
    <d v="2019-03-08T23:37:06.000"/>
    <s v="RT @ILoveSedonaVR: The Seven Sacred Pools were naturally carved out of ocher colored sandstone and fed by a seasonal stream. _x000a_#SevenSacredP…"/>
    <m/>
    <m/>
    <x v="0"/>
    <m/>
    <s v="http://pbs.twimg.com/profile_images/1058045030797963264/h4nlF_bI_normal.jpg"/>
    <x v="47"/>
    <s v="https://twitter.com/#!/harleybird2004/status/1104164168725225472"/>
    <m/>
    <m/>
    <s v="1104164168725225472"/>
    <m/>
    <b v="0"/>
    <n v="0"/>
    <s v=""/>
    <b v="0"/>
    <s v="en"/>
    <m/>
    <s v=""/>
    <b v="0"/>
    <n v="6"/>
    <s v="1099064045108449281"/>
    <s v="Twitter for iPhone"/>
    <b v="0"/>
    <s v="1099064045108449281"/>
    <s v="Tweet"/>
    <n v="0"/>
    <n v="0"/>
    <m/>
    <m/>
    <m/>
    <m/>
    <m/>
    <m/>
    <m/>
    <m/>
    <n v="1"/>
    <s v="4"/>
    <s v="4"/>
    <n v="0"/>
    <n v="0"/>
    <n v="0"/>
    <n v="0"/>
    <n v="0"/>
    <n v="0"/>
    <n v="21"/>
    <n v="100"/>
    <n v="21"/>
  </r>
  <r>
    <s v="golsoncharles"/>
    <s v="ilovesedonavr"/>
    <m/>
    <m/>
    <m/>
    <m/>
    <m/>
    <m/>
    <m/>
    <m/>
    <s v="No"/>
    <n v="90"/>
    <m/>
    <m/>
    <x v="0"/>
    <d v="2019-03-09T01:53:32.000"/>
    <s v="RT @ILoveSedonaVR: The Seven Sacred Pools were naturally carved out of ocher colored sandstone and fed by a seasonal stream. _x000a_#SevenSacredP…"/>
    <m/>
    <m/>
    <x v="0"/>
    <m/>
    <s v="http://pbs.twimg.com/profile_images/968631753643405313/Eg0sQzfF_normal.jpg"/>
    <x v="48"/>
    <s v="https://twitter.com/#!/golsoncharles/status/1104198501586460672"/>
    <m/>
    <m/>
    <s v="1104198501586460672"/>
    <m/>
    <b v="0"/>
    <n v="0"/>
    <s v=""/>
    <b v="0"/>
    <s v="en"/>
    <m/>
    <s v=""/>
    <b v="0"/>
    <n v="6"/>
    <s v="1099064045108449281"/>
    <s v="Twitter Web App"/>
    <b v="0"/>
    <s v="1099064045108449281"/>
    <s v="Tweet"/>
    <n v="0"/>
    <n v="0"/>
    <m/>
    <m/>
    <m/>
    <m/>
    <m/>
    <m/>
    <m/>
    <m/>
    <n v="1"/>
    <s v="4"/>
    <s v="4"/>
    <n v="0"/>
    <n v="0"/>
    <n v="0"/>
    <n v="0"/>
    <n v="0"/>
    <n v="0"/>
    <n v="21"/>
    <n v="100"/>
    <n v="21"/>
  </r>
  <r>
    <s v="llcoola60"/>
    <s v="ilovesedonavr"/>
    <m/>
    <m/>
    <m/>
    <m/>
    <m/>
    <m/>
    <m/>
    <m/>
    <s v="No"/>
    <n v="91"/>
    <m/>
    <m/>
    <x v="0"/>
    <d v="2019-03-09T01:54:48.000"/>
    <s v="RT @ILoveSedonaVR: The Seven Sacred Pools were naturally carved out of ocher colored sandstone and fed by a seasonal stream. _x000a_#SevenSacredP…"/>
    <m/>
    <m/>
    <x v="0"/>
    <m/>
    <s v="http://pbs.twimg.com/profile_images/1082061198059700224/iB--0tJR_normal.jpg"/>
    <x v="49"/>
    <s v="https://twitter.com/#!/llcoola60/status/1104198821779714048"/>
    <m/>
    <m/>
    <s v="1104198821779714048"/>
    <m/>
    <b v="0"/>
    <n v="0"/>
    <s v=""/>
    <b v="0"/>
    <s v="en"/>
    <m/>
    <s v=""/>
    <b v="0"/>
    <n v="6"/>
    <s v="1099064045108449281"/>
    <s v="Twitter Web Client"/>
    <b v="0"/>
    <s v="1099064045108449281"/>
    <s v="Tweet"/>
    <n v="0"/>
    <n v="0"/>
    <m/>
    <m/>
    <m/>
    <m/>
    <m/>
    <m/>
    <m/>
    <m/>
    <n v="1"/>
    <s v="4"/>
    <s v="4"/>
    <n v="0"/>
    <n v="0"/>
    <n v="0"/>
    <n v="0"/>
    <n v="0"/>
    <n v="0"/>
    <n v="21"/>
    <n v="100"/>
    <n v="21"/>
  </r>
  <r>
    <s v="myvirtualvaca"/>
    <s v="southernersays"/>
    <m/>
    <m/>
    <m/>
    <m/>
    <m/>
    <m/>
    <m/>
    <m/>
    <s v="No"/>
    <n v="92"/>
    <m/>
    <m/>
    <x v="0"/>
    <d v="2019-02-28T14:19:40.000"/>
    <s v="@RoadtripC @monstervoyage @MattsRoadTrip @MadHattersNYC @TouringTastebud @JulesHalvy @HHLifestyleTrav @TravelBugsWorld @suziday123 @SouthernerSays Oh!! I love panoramics! I took one while we were on our #PinkJeepTour in #SedonaAZ. It was a cloudy day but the red rocks were still beautiful! #travel #photography https://t.co/zR38NgAYog"/>
    <m/>
    <m/>
    <x v="18"/>
    <s v="https://pbs.twimg.com/media/D0f662hWkAAb0g7.jpg"/>
    <s v="https://pbs.twimg.com/media/D0f662hWkAAb0g7.jpg"/>
    <x v="50"/>
    <s v="https://twitter.com/#!/myvirtualvaca/status/1101124782635003904"/>
    <m/>
    <m/>
    <s v="1101124782635003904"/>
    <s v="1101043383869485057"/>
    <b v="0"/>
    <n v="35"/>
    <s v="1368679832"/>
    <b v="0"/>
    <s v="en"/>
    <m/>
    <s v=""/>
    <b v="0"/>
    <n v="7"/>
    <s v=""/>
    <s v="Twitter Web Client"/>
    <b v="0"/>
    <s v="1101043383869485057"/>
    <s v="Retweet"/>
    <n v="0"/>
    <n v="0"/>
    <m/>
    <m/>
    <m/>
    <m/>
    <m/>
    <m/>
    <m/>
    <m/>
    <n v="1"/>
    <s v="6"/>
    <s v="6"/>
    <m/>
    <m/>
    <m/>
    <m/>
    <m/>
    <m/>
    <m/>
    <m/>
    <m/>
  </r>
  <r>
    <s v="myvirtualvaca"/>
    <s v="myvirtualvaca"/>
    <m/>
    <m/>
    <m/>
    <m/>
    <m/>
    <m/>
    <m/>
    <m/>
    <s v="No"/>
    <n v="102"/>
    <m/>
    <m/>
    <x v="1"/>
    <d v="2019-03-09T03:35:44.000"/>
    <s v="Flashback to spectacular Sedona, Arizona. With these views, you won’t want to leave (at least I didn’t!) Taken from the Airport Mesa Vortex, you can see for miles! #SedonaAZ #familytravel… https://t.co/RdainFVfyW"/>
    <s v="https://www.instagram.com/p/Buxc5qYlEuy/?utm_source=ig_twitter_share&amp;igshid=7lf781njbx9l"/>
    <s v="instagram.com"/>
    <x v="19"/>
    <m/>
    <s v="http://pbs.twimg.com/profile_images/683018557278564352/PXAYdsAL_normal.jpg"/>
    <x v="51"/>
    <s v="https://twitter.com/#!/myvirtualvaca/status/1104224221465473026"/>
    <m/>
    <m/>
    <s v="1104224221465473026"/>
    <m/>
    <b v="0"/>
    <n v="1"/>
    <s v=""/>
    <b v="0"/>
    <s v="en"/>
    <m/>
    <s v=""/>
    <b v="0"/>
    <n v="0"/>
    <s v=""/>
    <s v="Instagram"/>
    <b v="0"/>
    <s v="1104224221465473026"/>
    <s v="Tweet"/>
    <n v="0"/>
    <n v="0"/>
    <m/>
    <m/>
    <m/>
    <m/>
    <m/>
    <m/>
    <m/>
    <m/>
    <n v="1"/>
    <s v="6"/>
    <s v="6"/>
    <n v="2"/>
    <n v="6.25"/>
    <n v="0"/>
    <n v="0"/>
    <n v="0"/>
    <n v="0"/>
    <n v="30"/>
    <n v="93.75"/>
    <n v="32"/>
  </r>
  <r>
    <s v="perciva97445687"/>
    <s v="arizonatourism"/>
    <m/>
    <m/>
    <m/>
    <m/>
    <m/>
    <m/>
    <m/>
    <m/>
    <s v="No"/>
    <n v="103"/>
    <m/>
    <m/>
    <x v="0"/>
    <d v="2019-03-09T07:49:04.000"/>
    <s v="RT @LoveArt: When you walk outside and just want to call it home. @CloudAppSoc @EarthandClouds @StormHour @SedonaAZ @ArizonaTourism #lovear…"/>
    <m/>
    <m/>
    <x v="0"/>
    <m/>
    <s v="http://pbs.twimg.com/profile_images/1014620956617084928/4Sxbv-wQ_normal.jpg"/>
    <x v="52"/>
    <s v="https://twitter.com/#!/perciva97445687/status/1104287975616143360"/>
    <m/>
    <m/>
    <s v="1104287975616143360"/>
    <m/>
    <b v="0"/>
    <n v="0"/>
    <s v=""/>
    <b v="0"/>
    <s v="en"/>
    <m/>
    <s v=""/>
    <b v="0"/>
    <n v="14"/>
    <s v="1104233435478908929"/>
    <s v="Twitter for Android"/>
    <b v="0"/>
    <s v="1104233435478908929"/>
    <s v="Tweet"/>
    <n v="0"/>
    <n v="0"/>
    <m/>
    <m/>
    <m/>
    <m/>
    <m/>
    <m/>
    <m/>
    <m/>
    <n v="1"/>
    <s v="2"/>
    <s v="2"/>
    <m/>
    <m/>
    <m/>
    <m/>
    <m/>
    <m/>
    <m/>
    <m/>
    <m/>
  </r>
  <r>
    <s v="goldfinches12"/>
    <s v="arizonatourism"/>
    <m/>
    <m/>
    <m/>
    <m/>
    <m/>
    <m/>
    <m/>
    <m/>
    <s v="No"/>
    <n v="109"/>
    <m/>
    <m/>
    <x v="0"/>
    <d v="2019-03-09T10:59:30.000"/>
    <s v="RT @LoveArt: When you walk outside and just want to call it home. @CloudAppSoc @EarthandClouds @StormHour @SedonaAZ @ArizonaTourism #lovear…"/>
    <m/>
    <m/>
    <x v="0"/>
    <m/>
    <s v="http://pbs.twimg.com/profile_images/1060989010997399552/TfJCTJvj_normal.jpg"/>
    <x v="53"/>
    <s v="https://twitter.com/#!/goldfinches12/status/1104335896726458369"/>
    <m/>
    <m/>
    <s v="1104335896726458369"/>
    <m/>
    <b v="0"/>
    <n v="0"/>
    <s v=""/>
    <b v="0"/>
    <s v="en"/>
    <m/>
    <s v=""/>
    <b v="0"/>
    <n v="14"/>
    <s v="1104233435478908929"/>
    <s v="Twitter Web Client"/>
    <b v="0"/>
    <s v="1104233435478908929"/>
    <s v="Tweet"/>
    <n v="0"/>
    <n v="0"/>
    <m/>
    <m/>
    <m/>
    <m/>
    <m/>
    <m/>
    <m/>
    <m/>
    <n v="1"/>
    <s v="2"/>
    <s v="2"/>
    <m/>
    <m/>
    <m/>
    <m/>
    <m/>
    <m/>
    <m/>
    <m/>
    <m/>
  </r>
  <r>
    <s v="tomfulop"/>
    <s v="arizonatourism"/>
    <m/>
    <m/>
    <m/>
    <m/>
    <m/>
    <m/>
    <m/>
    <m/>
    <s v="No"/>
    <n v="115"/>
    <m/>
    <m/>
    <x v="0"/>
    <d v="2019-03-09T11:00:52.000"/>
    <s v="RT @LoveArt: When you walk outside and just want to call it home. @CloudAppSoc @EarthandClouds @StormHour @SedonaAZ @ArizonaTourism #lovear…"/>
    <m/>
    <m/>
    <x v="0"/>
    <m/>
    <s v="http://pbs.twimg.com/profile_images/1084365737324466176/Z77pC-x0_normal.jpg"/>
    <x v="54"/>
    <s v="https://twitter.com/#!/tomfulop/status/1104336243381268480"/>
    <m/>
    <m/>
    <s v="1104336243381268480"/>
    <m/>
    <b v="0"/>
    <n v="0"/>
    <s v=""/>
    <b v="0"/>
    <s v="en"/>
    <m/>
    <s v=""/>
    <b v="0"/>
    <n v="14"/>
    <s v="1104233435478908929"/>
    <s v="Twitter for Android"/>
    <b v="0"/>
    <s v="1104233435478908929"/>
    <s v="Tweet"/>
    <n v="0"/>
    <n v="0"/>
    <m/>
    <m/>
    <m/>
    <m/>
    <m/>
    <m/>
    <m/>
    <m/>
    <n v="1"/>
    <s v="2"/>
    <s v="2"/>
    <m/>
    <m/>
    <m/>
    <m/>
    <m/>
    <m/>
    <m/>
    <m/>
    <m/>
  </r>
  <r>
    <s v="kaka_meyer"/>
    <s v="arizonatourism"/>
    <m/>
    <m/>
    <m/>
    <m/>
    <m/>
    <m/>
    <m/>
    <m/>
    <s v="No"/>
    <n v="121"/>
    <m/>
    <m/>
    <x v="0"/>
    <d v="2019-03-09T11:52:35.000"/>
    <s v="RT @LoveArt: When you walk outside and just want to call it home. @CloudAppSoc @EarthandClouds @StormHour @SedonaAZ @ArizonaTourism #lovear…"/>
    <m/>
    <m/>
    <x v="0"/>
    <m/>
    <s v="http://pbs.twimg.com/profile_images/1080206506623225857/j504vVfG_normal.jpg"/>
    <x v="55"/>
    <s v="https://twitter.com/#!/kaka_meyer/status/1104349257413414917"/>
    <m/>
    <m/>
    <s v="1104349257413414917"/>
    <m/>
    <b v="0"/>
    <n v="0"/>
    <s v=""/>
    <b v="0"/>
    <s v="en"/>
    <m/>
    <s v=""/>
    <b v="0"/>
    <n v="14"/>
    <s v="1104233435478908929"/>
    <s v="Twitter for Android"/>
    <b v="0"/>
    <s v="1104233435478908929"/>
    <s v="Tweet"/>
    <n v="0"/>
    <n v="0"/>
    <m/>
    <m/>
    <m/>
    <m/>
    <m/>
    <m/>
    <m/>
    <m/>
    <n v="1"/>
    <s v="2"/>
    <s v="2"/>
    <m/>
    <m/>
    <m/>
    <m/>
    <m/>
    <m/>
    <m/>
    <m/>
    <m/>
  </r>
  <r>
    <s v="ar6skhfncpy6uoj"/>
    <s v="arizonatourism"/>
    <m/>
    <m/>
    <m/>
    <m/>
    <m/>
    <m/>
    <m/>
    <m/>
    <s v="No"/>
    <n v="127"/>
    <m/>
    <m/>
    <x v="0"/>
    <d v="2019-03-09T12:03:27.000"/>
    <s v="RT @LoveArt: When you walk outside and just want to call it home. @CloudAppSoc @EarthandClouds @StormHour @SedonaAZ @ArizonaTourism #lovear…"/>
    <m/>
    <m/>
    <x v="0"/>
    <m/>
    <s v="http://pbs.twimg.com/profile_images/1080662727381508096/FHss5MM2_normal.jpg"/>
    <x v="56"/>
    <s v="https://twitter.com/#!/ar6skhfncpy6uoj/status/1104351994238496768"/>
    <m/>
    <m/>
    <s v="1104351994238496768"/>
    <m/>
    <b v="0"/>
    <n v="0"/>
    <s v=""/>
    <b v="0"/>
    <s v="en"/>
    <m/>
    <s v=""/>
    <b v="0"/>
    <n v="14"/>
    <s v="1104233435478908929"/>
    <s v="Twitter for Android"/>
    <b v="0"/>
    <s v="1104233435478908929"/>
    <s v="Tweet"/>
    <n v="0"/>
    <n v="0"/>
    <m/>
    <m/>
    <m/>
    <m/>
    <m/>
    <m/>
    <m/>
    <m/>
    <n v="1"/>
    <s v="2"/>
    <s v="2"/>
    <m/>
    <m/>
    <m/>
    <m/>
    <m/>
    <m/>
    <m/>
    <m/>
    <m/>
  </r>
  <r>
    <s v="rik_ace"/>
    <s v="arizonatourism"/>
    <m/>
    <m/>
    <m/>
    <m/>
    <m/>
    <m/>
    <m/>
    <m/>
    <s v="No"/>
    <n v="133"/>
    <m/>
    <m/>
    <x v="0"/>
    <d v="2019-03-09T13:22:02.000"/>
    <s v="RT @LoveArt: When you walk outside and just want to call it home. @CloudAppSoc @EarthandClouds @StormHour @SedonaAZ @ArizonaTourism #lovear…"/>
    <m/>
    <m/>
    <x v="0"/>
    <m/>
    <s v="http://pbs.twimg.com/profile_images/1089066146853212161/wtQcZ0Iz_normal.jpg"/>
    <x v="57"/>
    <s v="https://twitter.com/#!/rik_ace/status/1104371768788172801"/>
    <m/>
    <m/>
    <s v="1104371768788172801"/>
    <m/>
    <b v="0"/>
    <n v="0"/>
    <s v=""/>
    <b v="0"/>
    <s v="en"/>
    <m/>
    <s v=""/>
    <b v="0"/>
    <n v="14"/>
    <s v="1104233435478908929"/>
    <s v="Twitter for Android"/>
    <b v="0"/>
    <s v="1104233435478908929"/>
    <s v="Tweet"/>
    <n v="0"/>
    <n v="0"/>
    <m/>
    <m/>
    <m/>
    <m/>
    <m/>
    <m/>
    <m/>
    <m/>
    <n v="1"/>
    <s v="2"/>
    <s v="2"/>
    <m/>
    <m/>
    <m/>
    <m/>
    <m/>
    <m/>
    <m/>
    <m/>
    <m/>
  </r>
  <r>
    <s v="jansylor"/>
    <s v="arizonatourism"/>
    <m/>
    <m/>
    <m/>
    <m/>
    <m/>
    <m/>
    <m/>
    <m/>
    <s v="No"/>
    <n v="139"/>
    <m/>
    <m/>
    <x v="0"/>
    <d v="2019-03-09T14:22:45.000"/>
    <s v="RT @LoveArt: When you walk outside and just want to call it home. @CloudAppSoc @EarthandClouds @StormHour @SedonaAZ @ArizonaTourism #lovear…"/>
    <m/>
    <m/>
    <x v="0"/>
    <m/>
    <s v="http://pbs.twimg.com/profile_images/990092032017420288/JJPxQ71T_normal.jpg"/>
    <x v="58"/>
    <s v="https://twitter.com/#!/jansylor/status/1104387046301417472"/>
    <m/>
    <m/>
    <s v="1104387046301417472"/>
    <m/>
    <b v="0"/>
    <n v="0"/>
    <s v=""/>
    <b v="0"/>
    <s v="en"/>
    <m/>
    <s v=""/>
    <b v="0"/>
    <n v="14"/>
    <s v="1104233435478908929"/>
    <s v="Twitter for Android"/>
    <b v="0"/>
    <s v="1104233435478908929"/>
    <s v="Tweet"/>
    <n v="0"/>
    <n v="0"/>
    <m/>
    <m/>
    <m/>
    <m/>
    <m/>
    <m/>
    <m/>
    <m/>
    <n v="1"/>
    <s v="2"/>
    <s v="2"/>
    <m/>
    <m/>
    <m/>
    <m/>
    <m/>
    <m/>
    <m/>
    <m/>
    <m/>
  </r>
  <r>
    <s v="countrylarry"/>
    <s v="arizonadot"/>
    <m/>
    <m/>
    <m/>
    <m/>
    <m/>
    <m/>
    <m/>
    <m/>
    <s v="No"/>
    <n v="145"/>
    <m/>
    <m/>
    <x v="2"/>
    <d v="2019-03-09T15:03:21.000"/>
    <s v="@ArizonaDOT, @SedonaAZ, Oak Creek flow at Cave Springs Campground. Barely making it under bridge. https://t.co/tJtxHVBByl"/>
    <m/>
    <m/>
    <x v="0"/>
    <s v="https://pbs.twimg.com/ext_tw_video_thumb/1104397155614126080/pu/img/wC53z01jORd6RGxP.jpg"/>
    <s v="https://pbs.twimg.com/ext_tw_video_thumb/1104397155614126080/pu/img/wC53z01jORd6RGxP.jpg"/>
    <x v="59"/>
    <s v="https://twitter.com/#!/countrylarry/status/1104397265471336448"/>
    <m/>
    <m/>
    <s v="1104397265471336448"/>
    <m/>
    <b v="0"/>
    <n v="0"/>
    <s v="16221481"/>
    <b v="0"/>
    <s v="en"/>
    <m/>
    <s v=""/>
    <b v="0"/>
    <n v="0"/>
    <s v=""/>
    <s v="Twitter for iPhone"/>
    <b v="0"/>
    <s v="1104397265471336448"/>
    <s v="Tweet"/>
    <n v="0"/>
    <n v="0"/>
    <m/>
    <m/>
    <m/>
    <m/>
    <m/>
    <m/>
    <m/>
    <m/>
    <n v="1"/>
    <s v="17"/>
    <s v="17"/>
    <n v="0"/>
    <n v="0"/>
    <n v="1"/>
    <n v="7.142857142857143"/>
    <n v="0"/>
    <n v="0"/>
    <n v="13"/>
    <n v="92.85714285714286"/>
    <n v="14"/>
  </r>
  <r>
    <s v="waynepollard13"/>
    <s v="arizonatourism"/>
    <m/>
    <m/>
    <m/>
    <m/>
    <m/>
    <m/>
    <m/>
    <m/>
    <s v="No"/>
    <n v="147"/>
    <m/>
    <m/>
    <x v="0"/>
    <d v="2019-03-10T00:26:50.000"/>
    <s v="RT @LoveArt: When you walk outside and just want to call it home. @CloudAppSoc @EarthandClouds @StormHour @SedonaAZ @ArizonaTourism #lovear…"/>
    <m/>
    <m/>
    <x v="0"/>
    <m/>
    <s v="http://pbs.twimg.com/profile_images/1083083643097108480/tgugGeqv_normal.jpg"/>
    <x v="60"/>
    <s v="https://twitter.com/#!/waynepollard13/status/1104539069655277570"/>
    <m/>
    <m/>
    <s v="1104539069655277570"/>
    <m/>
    <b v="0"/>
    <n v="0"/>
    <s v=""/>
    <b v="0"/>
    <s v="en"/>
    <m/>
    <s v=""/>
    <b v="0"/>
    <n v="0"/>
    <s v="1104233435478908929"/>
    <s v="Twitter for iPad"/>
    <b v="0"/>
    <s v="1104233435478908929"/>
    <s v="Tweet"/>
    <n v="0"/>
    <n v="0"/>
    <m/>
    <m/>
    <m/>
    <m/>
    <m/>
    <m/>
    <m/>
    <m/>
    <n v="1"/>
    <s v="2"/>
    <s v="2"/>
    <m/>
    <m/>
    <m/>
    <m/>
    <m/>
    <m/>
    <m/>
    <m/>
    <m/>
  </r>
  <r>
    <s v="henckelmh"/>
    <s v="shanghaisweetie"/>
    <m/>
    <m/>
    <m/>
    <m/>
    <m/>
    <m/>
    <m/>
    <m/>
    <s v="No"/>
    <n v="153"/>
    <m/>
    <m/>
    <x v="0"/>
    <d v="2019-03-10T01:51:04.000"/>
    <s v="@PeterSweden7 @ShanghaiSweetie #SedonaAZ"/>
    <m/>
    <m/>
    <x v="20"/>
    <m/>
    <s v="http://pbs.twimg.com/profile_images/999832982188773376/8w1i3RA7_normal.jpg"/>
    <x v="61"/>
    <s v="https://twitter.com/#!/henckelmh/status/1104560267399057409"/>
    <m/>
    <m/>
    <s v="1104560267399057409"/>
    <s v="1104458610275426304"/>
    <b v="0"/>
    <n v="0"/>
    <s v="707231479047315456"/>
    <b v="0"/>
    <s v="und"/>
    <m/>
    <s v=""/>
    <b v="0"/>
    <n v="0"/>
    <s v=""/>
    <s v="Twitter for Android"/>
    <b v="0"/>
    <s v="1104458610275426304"/>
    <s v="Tweet"/>
    <n v="0"/>
    <n v="0"/>
    <m/>
    <m/>
    <m/>
    <m/>
    <m/>
    <m/>
    <m/>
    <m/>
    <n v="1"/>
    <s v="12"/>
    <s v="12"/>
    <m/>
    <m/>
    <m/>
    <m/>
    <m/>
    <m/>
    <m/>
    <m/>
    <m/>
  </r>
  <r>
    <s v="pearldolphin"/>
    <s v="amctheatres"/>
    <m/>
    <m/>
    <m/>
    <m/>
    <m/>
    <m/>
    <m/>
    <m/>
    <s v="No"/>
    <n v="155"/>
    <m/>
    <m/>
    <x v="2"/>
    <d v="2019-03-09T20:16:34.000"/>
    <s v="@AMCTheatres Having a great time in @SedonaAZ https://t.co/V22XqzfrMf"/>
    <m/>
    <m/>
    <x v="0"/>
    <s v="https://pbs.twimg.com/media/D1PjJDzUwAAS0Bd.jpg"/>
    <s v="https://pbs.twimg.com/media/D1PjJDzUwAAS0Bd.jpg"/>
    <x v="62"/>
    <s v="https://twitter.com/#!/pearldolphin/status/1104476090674769921"/>
    <m/>
    <m/>
    <s v="1104476090674769921"/>
    <s v="1104398212289290240"/>
    <b v="0"/>
    <n v="0"/>
    <s v="40245758"/>
    <b v="0"/>
    <s v="en"/>
    <m/>
    <s v=""/>
    <b v="0"/>
    <n v="0"/>
    <s v=""/>
    <s v="Twitter for Android"/>
    <b v="0"/>
    <s v="1104398212289290240"/>
    <s v="Tweet"/>
    <n v="0"/>
    <n v="0"/>
    <m/>
    <m/>
    <m/>
    <m/>
    <m/>
    <m/>
    <m/>
    <m/>
    <n v="1"/>
    <s v="11"/>
    <s v="11"/>
    <n v="1"/>
    <n v="14.285714285714286"/>
    <n v="0"/>
    <n v="0"/>
    <n v="0"/>
    <n v="0"/>
    <n v="6"/>
    <n v="85.71428571428571"/>
    <n v="7"/>
  </r>
  <r>
    <s v="pearldolphin"/>
    <s v="dwanimation"/>
    <m/>
    <m/>
    <m/>
    <m/>
    <m/>
    <m/>
    <m/>
    <m/>
    <s v="No"/>
    <n v="156"/>
    <m/>
    <m/>
    <x v="2"/>
    <d v="2019-03-09T20:21:37.000"/>
    <s v="@DWAnimation Having a great time in @SedonaAZ https://t.co/3vqWnyTpH0"/>
    <m/>
    <m/>
    <x v="0"/>
    <s v="https://pbs.twimg.com/media/D1PkSIcVYAI12Vt.jpg"/>
    <s v="https://pbs.twimg.com/media/D1PkSIcVYAI12Vt.jpg"/>
    <x v="63"/>
    <s v="https://twitter.com/#!/pearldolphin/status/1104477358696751104"/>
    <m/>
    <m/>
    <s v="1104477358696751104"/>
    <s v="1104173056296013824"/>
    <b v="0"/>
    <n v="0"/>
    <s v="25341996"/>
    <b v="0"/>
    <s v="en"/>
    <m/>
    <s v=""/>
    <b v="0"/>
    <n v="0"/>
    <s v=""/>
    <s v="Twitter for Android"/>
    <b v="0"/>
    <s v="1104173056296013824"/>
    <s v="Tweet"/>
    <n v="0"/>
    <n v="0"/>
    <m/>
    <m/>
    <m/>
    <m/>
    <m/>
    <m/>
    <m/>
    <m/>
    <n v="3"/>
    <s v="11"/>
    <s v="11"/>
    <n v="1"/>
    <n v="14.285714285714286"/>
    <n v="0"/>
    <n v="0"/>
    <n v="0"/>
    <n v="0"/>
    <n v="6"/>
    <n v="85.71428571428571"/>
    <n v="7"/>
  </r>
  <r>
    <s v="pearldolphin"/>
    <s v="dwanimation"/>
    <m/>
    <m/>
    <m/>
    <m/>
    <m/>
    <m/>
    <m/>
    <m/>
    <s v="No"/>
    <n v="157"/>
    <m/>
    <m/>
    <x v="2"/>
    <d v="2019-03-10T01:51:25.000"/>
    <s v="@DWAnimation @SedonaAZ Made it to Jerome before dark.... https://t.co/p2zhv5ZeXj"/>
    <m/>
    <m/>
    <x v="0"/>
    <s v="https://pbs.twimg.com/media/D1QvxGgUwAE6-Yd.jpg"/>
    <s v="https://pbs.twimg.com/media/D1QvxGgUwAE6-Yd.jpg"/>
    <x v="64"/>
    <s v="https://twitter.com/#!/pearldolphin/status/1104560357933105152"/>
    <m/>
    <m/>
    <s v="1104560357933105152"/>
    <s v="1104477358696751104"/>
    <b v="0"/>
    <n v="0"/>
    <s v="282912117"/>
    <b v="0"/>
    <s v="en"/>
    <m/>
    <s v=""/>
    <b v="0"/>
    <n v="0"/>
    <s v=""/>
    <s v="Twitter for Android"/>
    <b v="0"/>
    <s v="1104477358696751104"/>
    <s v="Tweet"/>
    <n v="0"/>
    <n v="0"/>
    <m/>
    <m/>
    <m/>
    <m/>
    <m/>
    <m/>
    <m/>
    <m/>
    <n v="3"/>
    <s v="11"/>
    <s v="11"/>
    <n v="0"/>
    <n v="0"/>
    <n v="1"/>
    <n v="12.5"/>
    <n v="0"/>
    <n v="0"/>
    <n v="7"/>
    <n v="87.5"/>
    <n v="8"/>
  </r>
  <r>
    <s v="pearldolphin"/>
    <s v="dwanimation"/>
    <m/>
    <m/>
    <m/>
    <m/>
    <m/>
    <m/>
    <m/>
    <m/>
    <s v="No"/>
    <n v="158"/>
    <m/>
    <m/>
    <x v="2"/>
    <d v="2019-03-10T01:53:46.000"/>
    <s v="@DWAnimation @SedonaAZ At the Audrey Mine: &quot;Don't look down.&quot; https://t.co/mfGhcZno14"/>
    <m/>
    <m/>
    <x v="0"/>
    <s v="https://pbs.twimg.com/media/D1QwT4eU0AAPbaH.jpg"/>
    <s v="https://pbs.twimg.com/media/D1QwT4eU0AAPbaH.jpg"/>
    <x v="65"/>
    <s v="https://twitter.com/#!/pearldolphin/status/1104560949782970368"/>
    <m/>
    <m/>
    <s v="1104560949782970368"/>
    <s v="1104477358696751104"/>
    <b v="0"/>
    <n v="0"/>
    <s v="282912117"/>
    <b v="0"/>
    <s v="en"/>
    <m/>
    <s v=""/>
    <b v="0"/>
    <n v="0"/>
    <s v=""/>
    <s v="Twitter for Android"/>
    <b v="0"/>
    <s v="1104477358696751104"/>
    <s v="Tweet"/>
    <n v="0"/>
    <n v="0"/>
    <m/>
    <m/>
    <m/>
    <m/>
    <m/>
    <m/>
    <m/>
    <m/>
    <n v="3"/>
    <s v="11"/>
    <s v="11"/>
    <n v="0"/>
    <n v="0"/>
    <n v="0"/>
    <n v="0"/>
    <n v="0"/>
    <n v="0"/>
    <n v="9"/>
    <n v="100"/>
    <n v="9"/>
  </r>
  <r>
    <s v="oakcreekgrill"/>
    <s v="oakcreekgrill"/>
    <m/>
    <m/>
    <m/>
    <m/>
    <m/>
    <m/>
    <m/>
    <m/>
    <s v="No"/>
    <n v="163"/>
    <m/>
    <m/>
    <x v="1"/>
    <d v="2019-03-10T02:27:47.000"/>
    <s v="Just a bit of heaven on earth...⠀_x000a_•⠀_x000a_•⠀_x000a_•⠀_x000a_#beertime #microbeer #letsdrinkabeer #beer  #beerlovers #haveabeer… https://t.co/2YRptLbAHg"/>
    <s v="https://twitter.com/i/web/status/1104569509057384450"/>
    <s v="twitter.com"/>
    <x v="21"/>
    <m/>
    <s v="http://pbs.twimg.com/profile_images/929430781398622208/bNhlO7BZ_normal.jpg"/>
    <x v="66"/>
    <s v="https://twitter.com/#!/oakcreekgrill/status/1104569509057384450"/>
    <m/>
    <m/>
    <s v="1104569509057384450"/>
    <m/>
    <b v="0"/>
    <n v="0"/>
    <s v=""/>
    <b v="0"/>
    <s v="en"/>
    <m/>
    <s v=""/>
    <b v="0"/>
    <n v="0"/>
    <s v=""/>
    <s v="IFTTT"/>
    <b v="1"/>
    <s v="1104569509057384450"/>
    <s v="Tweet"/>
    <n v="0"/>
    <n v="0"/>
    <m/>
    <m/>
    <m/>
    <m/>
    <m/>
    <m/>
    <m/>
    <m/>
    <n v="1"/>
    <s v="3"/>
    <s v="3"/>
    <n v="1"/>
    <n v="7.6923076923076925"/>
    <n v="0"/>
    <n v="0"/>
    <n v="0"/>
    <n v="0"/>
    <n v="12"/>
    <n v="92.3076923076923"/>
    <n v="13"/>
  </r>
  <r>
    <s v="tangledfood"/>
    <s v="sedonaaz"/>
    <m/>
    <m/>
    <m/>
    <m/>
    <m/>
    <m/>
    <m/>
    <m/>
    <s v="No"/>
    <n v="164"/>
    <m/>
    <m/>
    <x v="0"/>
    <d v="2019-03-03T16:05:09.000"/>
    <s v="Scenic views and tasty food—what more could you ask for? Here's why @SedonaAZ should be on your travel list: https://t.co/4zBKAbsDE2 #SedonaEscape https://t.co/ykI62mLKFw"/>
    <s v="https://www.tangledupinfood.com/why-sedona-stole-my-heart?platform=hootsuite"/>
    <s v="tangledupinfood.com"/>
    <x v="22"/>
    <s v="https://pbs.twimg.com/media/D0vwERAWkAAROSR.jpg"/>
    <s v="https://pbs.twimg.com/media/D0vwERAWkAAROSR.jpg"/>
    <x v="67"/>
    <s v="https://twitter.com/#!/tangledfood/status/1102238492816535553"/>
    <m/>
    <m/>
    <s v="1102238492816535553"/>
    <m/>
    <b v="0"/>
    <n v="5"/>
    <s v=""/>
    <b v="0"/>
    <s v="en"/>
    <m/>
    <s v=""/>
    <b v="0"/>
    <n v="1"/>
    <s v=""/>
    <s v="Hootsuite Inc."/>
    <b v="0"/>
    <s v="1102238492816535553"/>
    <s v="Tweet"/>
    <n v="0"/>
    <n v="0"/>
    <m/>
    <m/>
    <m/>
    <m/>
    <m/>
    <m/>
    <m/>
    <m/>
    <n v="2"/>
    <s v="1"/>
    <s v="1"/>
    <n v="1"/>
    <n v="4.761904761904762"/>
    <n v="0"/>
    <n v="0"/>
    <n v="0"/>
    <n v="0"/>
    <n v="20"/>
    <n v="95.23809523809524"/>
    <n v="21"/>
  </r>
  <r>
    <s v="tangledfood"/>
    <s v="sedonaaz"/>
    <m/>
    <m/>
    <m/>
    <m/>
    <m/>
    <m/>
    <m/>
    <m/>
    <s v="No"/>
    <n v="165"/>
    <m/>
    <m/>
    <x v="0"/>
    <d v="2019-03-09T16:25:09.000"/>
    <s v="Wondering what @SedonaAZ has to offer?  Here's why this scenic destination stole my heart: https://t.co/r784y9TBS3 #SedonaEscape https://t.co/BdR5RGOcer"/>
    <s v="https://www.tangledupinfood.com/why-sedona-stole-my-heart?platform=hootsuite"/>
    <s v="tangledupinfood.com"/>
    <x v="22"/>
    <s v="https://pbs.twimg.com/media/D1OuLomX4AAXhmA.jpg"/>
    <s v="https://pbs.twimg.com/media/D1OuLomX4AAXhmA.jpg"/>
    <x v="68"/>
    <s v="https://twitter.com/#!/tangledfood/status/1104417851711111168"/>
    <m/>
    <m/>
    <s v="1104417851711111168"/>
    <m/>
    <b v="0"/>
    <n v="0"/>
    <s v=""/>
    <b v="0"/>
    <s v="en"/>
    <m/>
    <s v=""/>
    <b v="0"/>
    <n v="0"/>
    <s v=""/>
    <s v="Hootsuite Inc."/>
    <b v="0"/>
    <s v="1104417851711111168"/>
    <s v="Tweet"/>
    <n v="0"/>
    <n v="0"/>
    <m/>
    <m/>
    <m/>
    <m/>
    <m/>
    <m/>
    <m/>
    <m/>
    <n v="2"/>
    <s v="1"/>
    <s v="1"/>
    <n v="1"/>
    <n v="6.666666666666667"/>
    <n v="1"/>
    <n v="6.666666666666667"/>
    <n v="0"/>
    <n v="0"/>
    <n v="13"/>
    <n v="86.66666666666667"/>
    <n v="15"/>
  </r>
  <r>
    <s v="smtownplussize"/>
    <s v="tangledfood"/>
    <m/>
    <m/>
    <m/>
    <m/>
    <m/>
    <m/>
    <m/>
    <m/>
    <s v="No"/>
    <n v="166"/>
    <m/>
    <m/>
    <x v="0"/>
    <d v="2019-03-08T22:26:00.000"/>
    <s v="RT @tangledfood: Scenic views and tasty food—what more could you ask for? Here's why @SedonaAZ should be on your travel list: https://t.co/…"/>
    <m/>
    <m/>
    <x v="0"/>
    <m/>
    <s v="http://pbs.twimg.com/profile_images/1105084008046751745/nKpfkNZ2_normal.jpg"/>
    <x v="69"/>
    <s v="https://twitter.com/#!/smtownplussize/status/1104146274562031616"/>
    <m/>
    <m/>
    <s v="1104146274562031616"/>
    <m/>
    <b v="0"/>
    <n v="0"/>
    <s v=""/>
    <b v="0"/>
    <s v="en"/>
    <m/>
    <s v=""/>
    <b v="0"/>
    <n v="1"/>
    <s v="1102238492816535553"/>
    <s v="Twitter for iPhone"/>
    <b v="0"/>
    <s v="1102238492816535553"/>
    <s v="Tweet"/>
    <n v="0"/>
    <n v="0"/>
    <m/>
    <m/>
    <m/>
    <m/>
    <m/>
    <m/>
    <m/>
    <m/>
    <n v="2"/>
    <s v="1"/>
    <s v="1"/>
    <m/>
    <m/>
    <m/>
    <m/>
    <m/>
    <m/>
    <m/>
    <m/>
    <m/>
  </r>
  <r>
    <s v="smtownplussize"/>
    <s v="tangledfood"/>
    <m/>
    <m/>
    <m/>
    <m/>
    <m/>
    <m/>
    <m/>
    <m/>
    <s v="No"/>
    <n v="167"/>
    <m/>
    <m/>
    <x v="0"/>
    <d v="2019-03-10T02:33:40.000"/>
    <s v="RT @tangledfood: Wondering what @SedonaAZ has to offer?  Here's why this scenic destination stole my heart: https://t.co/r784y9TBS3 #Sedona…"/>
    <s v="https://www.tangledupinfood.com/why-sedona-stole-my-heart?platform=hootsuite"/>
    <s v="tangledupinfood.com"/>
    <x v="0"/>
    <m/>
    <s v="http://pbs.twimg.com/profile_images/1105084008046751745/nKpfkNZ2_normal.jpg"/>
    <x v="70"/>
    <s v="https://twitter.com/#!/smtownplussize/status/1104570989394956288"/>
    <m/>
    <m/>
    <s v="1104570989394956288"/>
    <m/>
    <b v="0"/>
    <n v="0"/>
    <s v=""/>
    <b v="0"/>
    <s v="en"/>
    <m/>
    <s v=""/>
    <b v="0"/>
    <n v="0"/>
    <s v="1104417851711111168"/>
    <s v="Twitter for iPad"/>
    <b v="0"/>
    <s v="1104417851711111168"/>
    <s v="Tweet"/>
    <n v="0"/>
    <n v="0"/>
    <m/>
    <m/>
    <m/>
    <m/>
    <m/>
    <m/>
    <m/>
    <m/>
    <n v="2"/>
    <s v="1"/>
    <s v="1"/>
    <m/>
    <m/>
    <m/>
    <m/>
    <m/>
    <m/>
    <m/>
    <m/>
    <m/>
  </r>
  <r>
    <s v="roamingtimes"/>
    <s v="arizonatourism"/>
    <m/>
    <m/>
    <m/>
    <m/>
    <m/>
    <m/>
    <m/>
    <m/>
    <s v="No"/>
    <n v="170"/>
    <m/>
    <m/>
    <x v="0"/>
    <d v="2019-03-10T02:41:38.000"/>
    <s v="RT @LoveArt: When you walk outside and just want to call it home. @CloudAppSoc @EarthandClouds @StormHour @SedonaAZ @ArizonaTourism #lovear…"/>
    <m/>
    <m/>
    <x v="0"/>
    <m/>
    <s v="http://pbs.twimg.com/profile_images/655485812293787648/MTaRdpRj_normal.png"/>
    <x v="71"/>
    <s v="https://twitter.com/#!/roamingtimes/status/1104572992535715840"/>
    <m/>
    <m/>
    <s v="1104572992535715840"/>
    <m/>
    <b v="0"/>
    <n v="0"/>
    <s v=""/>
    <b v="0"/>
    <s v="en"/>
    <m/>
    <s v=""/>
    <b v="0"/>
    <n v="0"/>
    <s v="1104233435478908929"/>
    <s v="Twitter Web App"/>
    <b v="0"/>
    <s v="1104233435478908929"/>
    <s v="Tweet"/>
    <n v="0"/>
    <n v="0"/>
    <m/>
    <m/>
    <m/>
    <m/>
    <m/>
    <m/>
    <m/>
    <m/>
    <n v="1"/>
    <s v="2"/>
    <s v="2"/>
    <m/>
    <m/>
    <m/>
    <m/>
    <m/>
    <m/>
    <m/>
    <m/>
    <m/>
  </r>
  <r>
    <s v="enchantmentaz"/>
    <s v="en"/>
    <m/>
    <m/>
    <m/>
    <m/>
    <m/>
    <m/>
    <m/>
    <m/>
    <s v="No"/>
    <n v="176"/>
    <m/>
    <m/>
    <x v="0"/>
    <d v="2019-03-08T16:50:56.000"/>
    <s v="RT @SedonaAZ: Where You Should Go on Spring Break, According to Your Zodiac Sign via @readersdigest | https://t.co/r5ooiOZ2nw featuring @En…"/>
    <s v="https://www.rd.com/advice/travel/spring-break-zodiac-sign/"/>
    <s v="rd.com"/>
    <x v="0"/>
    <m/>
    <s v="http://pbs.twimg.com/profile_images/1059937005549899777/6pTXI10w_normal.jpg"/>
    <x v="72"/>
    <s v="https://twitter.com/#!/enchantmentaz/status/1104061953440473089"/>
    <m/>
    <m/>
    <s v="1104061953440473089"/>
    <m/>
    <b v="0"/>
    <n v="0"/>
    <s v=""/>
    <b v="0"/>
    <s v="en"/>
    <m/>
    <s v=""/>
    <b v="0"/>
    <n v="1"/>
    <s v="1104048470954979330"/>
    <s v="ActiveSocial Production"/>
    <b v="0"/>
    <s v="1104048470954979330"/>
    <s v="Tweet"/>
    <n v="0"/>
    <n v="0"/>
    <m/>
    <m/>
    <m/>
    <m/>
    <m/>
    <m/>
    <m/>
    <m/>
    <n v="1"/>
    <s v="10"/>
    <s v="10"/>
    <m/>
    <m/>
    <m/>
    <m/>
    <m/>
    <m/>
    <m/>
    <m/>
    <m/>
  </r>
  <r>
    <s v="realzenjen"/>
    <s v="en"/>
    <m/>
    <m/>
    <m/>
    <m/>
    <m/>
    <m/>
    <m/>
    <m/>
    <s v="No"/>
    <n v="177"/>
    <m/>
    <m/>
    <x v="0"/>
    <d v="2019-03-10T02:51:10.000"/>
    <s v="RT @SedonaAZ: Where You Should Go on Spring Break, According to Your Zodiac Sign via @readersdigest | https://t.co/r5ooiOZ2nw featuring @En…"/>
    <s v="https://www.rd.com/advice/travel/spring-break-zodiac-sign/"/>
    <s v="rd.com"/>
    <x v="0"/>
    <m/>
    <s v="http://pbs.twimg.com/profile_images/949006624345096192/lU7Vha2e_normal.jpg"/>
    <x v="73"/>
    <s v="https://twitter.com/#!/realzenjen/status/1104575395054051328"/>
    <m/>
    <m/>
    <s v="1104575395054051328"/>
    <m/>
    <b v="0"/>
    <n v="0"/>
    <s v=""/>
    <b v="0"/>
    <s v="en"/>
    <m/>
    <s v=""/>
    <b v="0"/>
    <n v="0"/>
    <s v="1104048470954979330"/>
    <s v="Twitter for iPhone"/>
    <b v="0"/>
    <s v="1104048470954979330"/>
    <s v="Tweet"/>
    <n v="0"/>
    <n v="0"/>
    <m/>
    <m/>
    <m/>
    <m/>
    <m/>
    <m/>
    <m/>
    <m/>
    <n v="1"/>
    <s v="10"/>
    <s v="10"/>
    <m/>
    <m/>
    <m/>
    <m/>
    <m/>
    <m/>
    <m/>
    <m/>
    <m/>
  </r>
  <r>
    <s v="loveart"/>
    <s v="stormhour"/>
    <m/>
    <m/>
    <m/>
    <m/>
    <m/>
    <m/>
    <m/>
    <m/>
    <s v="Yes"/>
    <n v="180"/>
    <m/>
    <m/>
    <x v="0"/>
    <d v="2019-03-09T04:12:21.000"/>
    <s v="When you walk outside and just want to call it home. @CloudAppSoc @EarthandClouds @StormHour @SedonaAZ @ArizonaTourism #loveart https://t.co/AuQQUGWWIU"/>
    <m/>
    <m/>
    <x v="23"/>
    <s v="https://pbs.twimg.com/media/D1MGaO9VAAEWaSe.jpg"/>
    <s v="https://pbs.twimg.com/media/D1MGaO9VAAEWaSe.jpg"/>
    <x v="74"/>
    <s v="https://twitter.com/#!/loveart/status/1104233435478908929"/>
    <m/>
    <m/>
    <s v="1104233435478908929"/>
    <m/>
    <b v="0"/>
    <n v="10"/>
    <s v=""/>
    <b v="0"/>
    <s v="en"/>
    <m/>
    <s v=""/>
    <b v="0"/>
    <n v="2"/>
    <s v=""/>
    <s v="Twitter for iPhone"/>
    <b v="0"/>
    <s v="1104233435478908929"/>
    <s v="Tweet"/>
    <n v="0"/>
    <n v="0"/>
    <s v="-111.76256942082067,34.79171537658995 _x000a_-111.76256942082067,34.79171537658995 _x000a_-111.76256942082067,34.79171537658995 _x000a_-111.76256942082067,34.79171537658995"/>
    <s v="United States"/>
    <s v="US"/>
    <s v="Red Rock Country"/>
    <s v="07d9df928ec87000"/>
    <s v="Red Rock Country"/>
    <s v="poi"/>
    <s v="https://api.twitter.com/1.1/geo/id/07d9df928ec87000.json"/>
    <n v="1"/>
    <s v="2"/>
    <s v="2"/>
    <m/>
    <m/>
    <m/>
    <m/>
    <m/>
    <m/>
    <m/>
    <m/>
    <m/>
  </r>
  <r>
    <s v="stormhour"/>
    <s v="arizonatourism"/>
    <m/>
    <m/>
    <m/>
    <m/>
    <m/>
    <m/>
    <m/>
    <m/>
    <s v="No"/>
    <n v="181"/>
    <m/>
    <m/>
    <x v="0"/>
    <d v="2019-03-09T04:25:30.000"/>
    <s v="RT @LoveArt: When you walk outside and just want to call it home. @CloudAppSoc @EarthandClouds @StormHour @SedonaAZ @ArizonaTourism #lovear…"/>
    <m/>
    <m/>
    <x v="0"/>
    <m/>
    <s v="http://pbs.twimg.com/profile_images/968529103132471298/CfEeXruP_normal.jpg"/>
    <x v="75"/>
    <s v="https://twitter.com/#!/stormhour/status/1104236743929270272"/>
    <m/>
    <m/>
    <s v="1104236743929270272"/>
    <m/>
    <b v="0"/>
    <n v="0"/>
    <s v=""/>
    <b v="0"/>
    <s v="en"/>
    <m/>
    <s v=""/>
    <b v="0"/>
    <n v="2"/>
    <s v="1104233435478908929"/>
    <s v="TweetDeck"/>
    <b v="0"/>
    <s v="1104233435478908929"/>
    <s v="Tweet"/>
    <n v="0"/>
    <n v="0"/>
    <m/>
    <m/>
    <m/>
    <m/>
    <m/>
    <m/>
    <m/>
    <m/>
    <n v="1"/>
    <s v="2"/>
    <s v="2"/>
    <m/>
    <m/>
    <m/>
    <m/>
    <m/>
    <m/>
    <m/>
    <m/>
    <m/>
  </r>
  <r>
    <s v="earthandclouds"/>
    <s v="stormhour"/>
    <m/>
    <m/>
    <m/>
    <m/>
    <m/>
    <m/>
    <m/>
    <m/>
    <s v="Yes"/>
    <n v="186"/>
    <m/>
    <m/>
    <x v="0"/>
    <d v="2019-03-09T10:30:25.000"/>
    <s v="RT @LoveArt: When you walk outside and just want to call it home. @CloudAppSoc @EarthandClouds @StormHour @SedonaAZ @ArizonaTourism #lovear…"/>
    <m/>
    <m/>
    <x v="0"/>
    <m/>
    <s v="http://pbs.twimg.com/profile_images/1099007196296294402/3w1om-Ys_normal.png"/>
    <x v="76"/>
    <s v="https://twitter.com/#!/earthandclouds/status/1104328579746271232"/>
    <m/>
    <m/>
    <s v="1104328579746271232"/>
    <m/>
    <b v="0"/>
    <n v="0"/>
    <s v=""/>
    <b v="0"/>
    <s v="en"/>
    <m/>
    <s v=""/>
    <b v="0"/>
    <n v="14"/>
    <s v="1104233435478908929"/>
    <s v="Twitter Web Client"/>
    <b v="0"/>
    <s v="1104233435478908929"/>
    <s v="Tweet"/>
    <n v="0"/>
    <n v="0"/>
    <m/>
    <m/>
    <m/>
    <m/>
    <m/>
    <m/>
    <m/>
    <m/>
    <n v="1"/>
    <s v="2"/>
    <s v="2"/>
    <m/>
    <m/>
    <m/>
    <m/>
    <m/>
    <m/>
    <m/>
    <m/>
    <m/>
  </r>
  <r>
    <s v="auyumihoshi"/>
    <s v="stormhour"/>
    <m/>
    <m/>
    <m/>
    <m/>
    <m/>
    <m/>
    <m/>
    <m/>
    <s v="No"/>
    <n v="187"/>
    <m/>
    <m/>
    <x v="0"/>
    <d v="2019-03-10T05:14:52.000"/>
    <s v="RT @LoveArt: When you walk outside and just want to call it home. @CloudAppSoc @EarthandClouds @StormHour @SedonaAZ @ArizonaTourism #lovear…"/>
    <m/>
    <m/>
    <x v="0"/>
    <m/>
    <s v="http://pbs.twimg.com/profile_images/894441396383367168/93iNUrdN_normal.jpg"/>
    <x v="77"/>
    <s v="https://twitter.com/#!/auyumihoshi/status/1104611555159683072"/>
    <m/>
    <m/>
    <s v="1104611555159683072"/>
    <m/>
    <b v="0"/>
    <n v="0"/>
    <s v=""/>
    <b v="0"/>
    <s v="en"/>
    <m/>
    <s v=""/>
    <b v="0"/>
    <n v="0"/>
    <s v="1104233435478908929"/>
    <s v="Twitter Web App"/>
    <b v="0"/>
    <s v="1104233435478908929"/>
    <s v="Tweet"/>
    <n v="0"/>
    <n v="0"/>
    <m/>
    <m/>
    <m/>
    <m/>
    <m/>
    <m/>
    <m/>
    <m/>
    <n v="1"/>
    <s v="2"/>
    <s v="2"/>
    <m/>
    <m/>
    <m/>
    <m/>
    <m/>
    <m/>
    <m/>
    <m/>
    <m/>
  </r>
  <r>
    <s v="buddywriterdude"/>
    <s v="sedonaaz"/>
    <m/>
    <m/>
    <m/>
    <m/>
    <m/>
    <m/>
    <m/>
    <m/>
    <s v="No"/>
    <n v="201"/>
    <m/>
    <m/>
    <x v="0"/>
    <d v="2019-03-10T20:31:59.000"/>
    <s v="@courtneyknorris @SedonaAZ Yeah, Sedona is special place."/>
    <m/>
    <m/>
    <x v="0"/>
    <m/>
    <s v="http://pbs.twimg.com/profile_images/981719108940156934/TmLaWhvD_normal.jpg"/>
    <x v="78"/>
    <s v="https://twitter.com/#!/buddywriterdude/status/1104842356099072002"/>
    <m/>
    <m/>
    <s v="1104842356099072002"/>
    <s v="1104841587178127360"/>
    <b v="0"/>
    <n v="0"/>
    <s v="1721619236"/>
    <b v="0"/>
    <s v="en"/>
    <m/>
    <s v=""/>
    <b v="0"/>
    <n v="0"/>
    <s v=""/>
    <s v="Twitter Web Client"/>
    <b v="0"/>
    <s v="1104841587178127360"/>
    <s v="Tweet"/>
    <n v="0"/>
    <n v="0"/>
    <m/>
    <m/>
    <m/>
    <m/>
    <m/>
    <m/>
    <m/>
    <m/>
    <n v="1"/>
    <s v="1"/>
    <s v="1"/>
    <m/>
    <m/>
    <m/>
    <m/>
    <m/>
    <m/>
    <m/>
    <m/>
    <m/>
  </r>
  <r>
    <s v="palmsprgscards"/>
    <s v="ebay"/>
    <m/>
    <m/>
    <m/>
    <m/>
    <m/>
    <m/>
    <m/>
    <m/>
    <s v="No"/>
    <n v="203"/>
    <m/>
    <m/>
    <x v="0"/>
    <d v="2019-03-11T00:36:24.000"/>
    <s v="#SedonaAZ  &quot;The #SugarLoafLodge&quot; #Postcard  #Arizona * FREE US SHIPPING  https://t.co/jMKFAUpBzq via @eBay"/>
    <s v="https://rover.ebay.com/rover/1/711-127632-2357-0/16?itm=233151806926&amp;user_name=palmspringscards&amp;spid=2047675&amp;mpre=https%3A%2F%2Fwww.ebay.com%2Fitm%2FSedona-AZ-The-Sugar-Loaf-Lodge-Postcard-Arizona-FREE-US-SHIPPING-%2F233151806926&amp;swd=3&amp;mplxParams=user_name%2Citm%2Cswd%2Cmpre%2C&amp;sojTags=du%3Dmpre%2Citm%3Ditm%2Cuser_name%3Duser_name%2Csuri%3Dsuri%2Cspid%3Dspid%2Cswd%3Dswd%2C"/>
    <s v="ebay.com"/>
    <x v="24"/>
    <m/>
    <s v="http://pbs.twimg.com/profile_images/1091413415845740544/XJoaFpFA_normal.jpg"/>
    <x v="79"/>
    <s v="https://twitter.com/#!/palmsprgscards/status/1104903866049474560"/>
    <m/>
    <m/>
    <s v="1104903866049474560"/>
    <m/>
    <b v="0"/>
    <n v="0"/>
    <s v=""/>
    <b v="0"/>
    <s v="en"/>
    <m/>
    <s v=""/>
    <b v="0"/>
    <n v="0"/>
    <s v=""/>
    <s v="Twitter for iPad"/>
    <b v="0"/>
    <s v="1104903866049474560"/>
    <s v="Tweet"/>
    <n v="0"/>
    <n v="0"/>
    <m/>
    <m/>
    <m/>
    <m/>
    <m/>
    <m/>
    <m/>
    <m/>
    <n v="1"/>
    <s v="16"/>
    <s v="16"/>
    <n v="1"/>
    <n v="10"/>
    <n v="0"/>
    <n v="0"/>
    <n v="0"/>
    <n v="0"/>
    <n v="9"/>
    <n v="90"/>
    <n v="10"/>
  </r>
  <r>
    <s v="charlesrhusted"/>
    <s v="cityofsedonaaz"/>
    <m/>
    <m/>
    <m/>
    <m/>
    <m/>
    <m/>
    <m/>
    <m/>
    <s v="No"/>
    <n v="204"/>
    <m/>
    <m/>
    <x v="0"/>
    <d v="2019-03-11T05:19:30.000"/>
    <s v="Great addition to the weekend at the @CityofSedonaAZ St. Patrick’s Day Parade - Fun for the entire community… https://t.co/NTEXisYYmM"/>
    <s v="https://twitter.com/i/web/status/1104975111528964103"/>
    <s v="twitter.com"/>
    <x v="0"/>
    <m/>
    <s v="http://pbs.twimg.com/profile_images/937907132292198401/rOEzy6XS_normal.jpg"/>
    <x v="80"/>
    <s v="https://twitter.com/#!/charlesrhusted/status/1104975111528964103"/>
    <m/>
    <m/>
    <s v="1104975111528964103"/>
    <m/>
    <b v="0"/>
    <n v="0"/>
    <s v=""/>
    <b v="0"/>
    <s v="en"/>
    <m/>
    <s v=""/>
    <b v="0"/>
    <n v="0"/>
    <s v=""/>
    <s v="Twitter for iPhone"/>
    <b v="1"/>
    <s v="1104975111528964103"/>
    <s v="Tweet"/>
    <n v="0"/>
    <n v="0"/>
    <m/>
    <m/>
    <m/>
    <m/>
    <m/>
    <m/>
    <m/>
    <m/>
    <n v="1"/>
    <s v="7"/>
    <s v="7"/>
    <n v="2"/>
    <n v="11.11111111111111"/>
    <n v="0"/>
    <n v="0"/>
    <n v="0"/>
    <n v="0"/>
    <n v="16"/>
    <n v="88.88888888888889"/>
    <n v="18"/>
  </r>
  <r>
    <s v="pursuingx"/>
    <s v="supnatadv"/>
    <m/>
    <m/>
    <m/>
    <m/>
    <m/>
    <m/>
    <m/>
    <m/>
    <s v="No"/>
    <n v="205"/>
    <m/>
    <m/>
    <x v="0"/>
    <d v="2019-03-09T00:00:02.000"/>
    <s v="Join us in #Sedona for a 2-day #SpringEquinox Celebration By rejoicing on this day, we will harmonize with the global resonance and together, activate the matrix for #5D ASCENSION!_x000a__x000a_🎫🎟🎫  https://t.co/E7vjH2qTg8 _x000a__x000a_Get 10% OFF with ☀️CODE: PursuingX10 _x000a_@SupNatAdv #SedonaAZ https://t.co/8rjW1e1fd7"/>
    <s v="https://scispi.tv/product/spring-equinox-2019/"/>
    <s v="scispi.tv"/>
    <x v="25"/>
    <s v="https://pbs.twimg.com/media/D1LMtIXWoAA_g1v.jpg"/>
    <s v="https://pbs.twimg.com/media/D1LMtIXWoAA_g1v.jpg"/>
    <x v="81"/>
    <s v="https://twitter.com/#!/pursuingx/status/1104169936887468034"/>
    <m/>
    <m/>
    <s v="1104169936887468034"/>
    <m/>
    <b v="0"/>
    <n v="0"/>
    <s v=""/>
    <b v="0"/>
    <s v="en"/>
    <m/>
    <s v=""/>
    <b v="0"/>
    <n v="0"/>
    <s v=""/>
    <s v="eClincher"/>
    <b v="0"/>
    <s v="1104169936887468034"/>
    <s v="Tweet"/>
    <n v="0"/>
    <n v="0"/>
    <m/>
    <m/>
    <m/>
    <m/>
    <m/>
    <m/>
    <m/>
    <m/>
    <n v="2"/>
    <s v="15"/>
    <s v="15"/>
    <n v="3"/>
    <n v="7.894736842105263"/>
    <n v="0"/>
    <n v="0"/>
    <n v="0"/>
    <n v="0"/>
    <n v="35"/>
    <n v="92.10526315789474"/>
    <n v="38"/>
  </r>
  <r>
    <s v="pursuingx"/>
    <s v="supnatadv"/>
    <m/>
    <m/>
    <m/>
    <m/>
    <m/>
    <m/>
    <m/>
    <m/>
    <s v="No"/>
    <n v="206"/>
    <m/>
    <m/>
    <x v="0"/>
    <d v="2019-03-11T14:00:17.000"/>
    <s v="Join us in #Sedona for a 2-day #SpringEquinox Celebration By rejoicing on this day, we will harmonize with the global resonance and together, activate the matrix for #5D ASCENSION!_x000a__x000a_🎫🎟🎫  https://t.co/E7vjH2qTg8 _x000a__x000a_Get 10% OFF with ☀️CODE: PursuingX10 _x000a_@SupNatAdv #SedonaAZ https://t.co/sdLsM3KDhZ"/>
    <s v="https://scispi.tv/product/spring-equinox-2019/"/>
    <s v="scispi.tv"/>
    <x v="25"/>
    <s v="https://pbs.twimg.com/media/D1YgNIIWoAEIM91.jpg"/>
    <s v="https://pbs.twimg.com/media/D1YgNIIWoAEIM91.jpg"/>
    <x v="82"/>
    <s v="https://twitter.com/#!/pursuingx/status/1105106171059490817"/>
    <m/>
    <m/>
    <s v="1105106171059490817"/>
    <m/>
    <b v="0"/>
    <n v="2"/>
    <s v=""/>
    <b v="0"/>
    <s v="en"/>
    <m/>
    <s v=""/>
    <b v="0"/>
    <n v="0"/>
    <s v=""/>
    <s v="eClincher"/>
    <b v="0"/>
    <s v="1105106171059490817"/>
    <s v="Tweet"/>
    <n v="0"/>
    <n v="0"/>
    <m/>
    <m/>
    <m/>
    <m/>
    <m/>
    <m/>
    <m/>
    <m/>
    <n v="2"/>
    <s v="15"/>
    <s v="15"/>
    <n v="3"/>
    <n v="7.894736842105263"/>
    <n v="0"/>
    <n v="0"/>
    <n v="0"/>
    <n v="0"/>
    <n v="35"/>
    <n v="92.10526315789474"/>
    <n v="38"/>
  </r>
  <r>
    <s v="hikingshack"/>
    <s v="sedonaaz"/>
    <m/>
    <m/>
    <m/>
    <m/>
    <m/>
    <m/>
    <m/>
    <m/>
    <s v="No"/>
    <n v="207"/>
    <m/>
    <m/>
    <x v="0"/>
    <d v="2019-03-11T17:14:32.000"/>
    <s v="RT @SedonaAZ: Plan your #Sedona summer escape and make sure to visit Slide Rock State Park! https://t.co/tZn35evVBU https://t.co/Ot78D6djmF"/>
    <s v="https://www.viamagazine.com/destinations/best-state-parks-west"/>
    <s v="viamagazine.com"/>
    <x v="26"/>
    <s v="https://pbs.twimg.com/media/D1ZJ_Q6VYAACeIQ.jpg"/>
    <s v="https://pbs.twimg.com/media/D1ZJ_Q6VYAACeIQ.jpg"/>
    <x v="83"/>
    <s v="https://twitter.com/#!/hikingshack/status/1105155052983902215"/>
    <m/>
    <m/>
    <s v="1105155052983902215"/>
    <m/>
    <b v="0"/>
    <n v="0"/>
    <s v=""/>
    <b v="0"/>
    <s v="en"/>
    <m/>
    <s v=""/>
    <b v="0"/>
    <n v="0"/>
    <s v="1105152131332399116"/>
    <s v="TweetDeck"/>
    <b v="0"/>
    <s v="1105152131332399116"/>
    <s v="Tweet"/>
    <n v="0"/>
    <n v="0"/>
    <m/>
    <m/>
    <m/>
    <m/>
    <m/>
    <m/>
    <m/>
    <m/>
    <n v="1"/>
    <s v="1"/>
    <s v="1"/>
    <n v="0"/>
    <n v="0"/>
    <n v="0"/>
    <n v="0"/>
    <n v="0"/>
    <n v="0"/>
    <n v="16"/>
    <n v="100"/>
    <n v="16"/>
  </r>
  <r>
    <s v="robdiaz503"/>
    <s v="sedonaaz"/>
    <m/>
    <m/>
    <m/>
    <m/>
    <m/>
    <m/>
    <m/>
    <m/>
    <s v="No"/>
    <n v="208"/>
    <m/>
    <m/>
    <x v="0"/>
    <d v="2019-03-11T17:21:57.000"/>
    <s v="RT @SedonaAZ: Plan your #Sedona summer escape and make sure to visit Slide Rock State Park! https://t.co/tZn35evVBU https://t.co/Ot78D6djmF"/>
    <s v="https://www.viamagazine.com/destinations/best-state-parks-west"/>
    <s v="viamagazine.com"/>
    <x v="26"/>
    <s v="https://pbs.twimg.com/media/D1ZJ_Q6VYAACeIQ.jpg"/>
    <s v="https://pbs.twimg.com/media/D1ZJ_Q6VYAACeIQ.jpg"/>
    <x v="84"/>
    <s v="https://twitter.com/#!/robdiaz503/status/1105156921714106385"/>
    <m/>
    <m/>
    <s v="1105156921714106385"/>
    <m/>
    <b v="0"/>
    <n v="0"/>
    <s v=""/>
    <b v="0"/>
    <s v="en"/>
    <m/>
    <s v=""/>
    <b v="0"/>
    <n v="0"/>
    <s v="1105152131332399116"/>
    <s v="Twitter for iPhone"/>
    <b v="0"/>
    <s v="1105152131332399116"/>
    <s v="Tweet"/>
    <n v="0"/>
    <n v="0"/>
    <m/>
    <m/>
    <m/>
    <m/>
    <m/>
    <m/>
    <m/>
    <m/>
    <n v="1"/>
    <s v="1"/>
    <s v="1"/>
    <n v="0"/>
    <n v="0"/>
    <n v="0"/>
    <n v="0"/>
    <n v="0"/>
    <n v="0"/>
    <n v="16"/>
    <n v="100"/>
    <n v="16"/>
  </r>
  <r>
    <s v="myrockmixtapes"/>
    <s v="charliebonnet3"/>
    <m/>
    <m/>
    <m/>
    <m/>
    <m/>
    <m/>
    <m/>
    <m/>
    <s v="No"/>
    <n v="209"/>
    <m/>
    <m/>
    <x v="0"/>
    <d v="2019-03-11T17:26:44.000"/>
    <s v="@bigdoftn @GrandCanyonNPS @SedonaAZ @CharlieBonnet3 @FolkinGasholes Niceeee! Enjoy your trip! Thanks for sharing your photo🤘🤘"/>
    <m/>
    <m/>
    <x v="0"/>
    <m/>
    <s v="http://pbs.twimg.com/profile_images/1084904802927169536/Dl5Jygnw_normal.jpg"/>
    <x v="85"/>
    <s v="https://twitter.com/#!/myrockmixtapes/status/1105158123533275137"/>
    <m/>
    <m/>
    <s v="1105158123533275137"/>
    <s v="1105147286235996163"/>
    <b v="0"/>
    <n v="0"/>
    <s v="35966546"/>
    <b v="0"/>
    <s v="en"/>
    <m/>
    <s v=""/>
    <b v="0"/>
    <n v="0"/>
    <s v=""/>
    <s v="Twitter for Android"/>
    <b v="0"/>
    <s v="1105147286235996163"/>
    <s v="Tweet"/>
    <n v="0"/>
    <n v="0"/>
    <m/>
    <m/>
    <m/>
    <m/>
    <m/>
    <m/>
    <m/>
    <m/>
    <n v="1"/>
    <s v="9"/>
    <s v="9"/>
    <m/>
    <m/>
    <m/>
    <m/>
    <m/>
    <m/>
    <m/>
    <m/>
    <m/>
  </r>
  <r>
    <s v="k_sneids"/>
    <s v="connorjet"/>
    <m/>
    <m/>
    <m/>
    <m/>
    <m/>
    <m/>
    <m/>
    <m/>
    <s v="No"/>
    <n v="210"/>
    <m/>
    <m/>
    <x v="0"/>
    <d v="2019-03-11T18:23:35.000"/>
    <s v="@SedonaAZ @connorjet"/>
    <m/>
    <m/>
    <x v="0"/>
    <m/>
    <s v="http://pbs.twimg.com/profile_images/868821017698996226/AysqqxQ4_normal.jpg"/>
    <x v="86"/>
    <s v="https://twitter.com/#!/k_sneids/status/1105172430635651072"/>
    <m/>
    <m/>
    <s v="1105172430635651072"/>
    <s v="1105152131332399116"/>
    <b v="0"/>
    <n v="0"/>
    <s v="17194244"/>
    <b v="0"/>
    <s v="und"/>
    <m/>
    <s v=""/>
    <b v="0"/>
    <n v="0"/>
    <s v=""/>
    <s v="Twitter for iPhone"/>
    <b v="0"/>
    <s v="1105152131332399116"/>
    <s v="Tweet"/>
    <n v="0"/>
    <n v="0"/>
    <m/>
    <m/>
    <m/>
    <m/>
    <m/>
    <m/>
    <m/>
    <m/>
    <n v="1"/>
    <s v="14"/>
    <s v="14"/>
    <n v="0"/>
    <n v="0"/>
    <n v="0"/>
    <n v="0"/>
    <n v="0"/>
    <n v="0"/>
    <n v="2"/>
    <n v="100"/>
    <n v="2"/>
  </r>
  <r>
    <s v="azwonders"/>
    <s v="britandco"/>
    <m/>
    <m/>
    <m/>
    <m/>
    <m/>
    <m/>
    <m/>
    <m/>
    <s v="No"/>
    <n v="212"/>
    <m/>
    <m/>
    <x v="0"/>
    <d v="2019-03-11T19:29:10.000"/>
    <s v="RT @SedonaAZ: Start your newlywed life in one of these dream spots. https://t.co/o2hV7xWpHo via @BritandCo_x000a_HINT: #4 sure is romantic!! http…"/>
    <s v="https://www.brit.co/romantic-honeymoon-destinations-in-the-usa/"/>
    <s v="brit.co"/>
    <x v="0"/>
    <m/>
    <s v="http://pbs.twimg.com/profile_images/897944455369457664/0ylZiSou_normal.jpg"/>
    <x v="87"/>
    <s v="https://twitter.com/#!/azwonders/status/1105188935234273280"/>
    <m/>
    <m/>
    <s v="1105188935234273280"/>
    <m/>
    <b v="0"/>
    <n v="0"/>
    <s v=""/>
    <b v="0"/>
    <s v="en"/>
    <m/>
    <s v=""/>
    <b v="0"/>
    <n v="0"/>
    <s v="1105179855363104768"/>
    <s v="Twitter Web Client"/>
    <b v="0"/>
    <s v="1105179855363104768"/>
    <s v="Tweet"/>
    <n v="0"/>
    <n v="0"/>
    <m/>
    <m/>
    <m/>
    <m/>
    <m/>
    <m/>
    <m/>
    <m/>
    <n v="1"/>
    <s v="1"/>
    <s v="1"/>
    <n v="1"/>
    <n v="5"/>
    <n v="0"/>
    <n v="0"/>
    <n v="0"/>
    <n v="0"/>
    <n v="19"/>
    <n v="95"/>
    <n v="20"/>
  </r>
  <r>
    <s v="jessica1pacheco"/>
    <s v="jessica1pacheco"/>
    <m/>
    <m/>
    <m/>
    <m/>
    <m/>
    <m/>
    <m/>
    <m/>
    <s v="No"/>
    <n v="214"/>
    <m/>
    <m/>
    <x v="1"/>
    <d v="2019-03-11T20:01:53.000"/>
    <s v="#AZAwesome https://t.co/uAXjWdbHja"/>
    <s v="https://twitter.com/sedonaaz/status/1105179855363104768"/>
    <s v="twitter.com"/>
    <x v="27"/>
    <m/>
    <s v="http://pbs.twimg.com/profile_images/882752322375254016/iLejfM_c_normal.jpg"/>
    <x v="88"/>
    <s v="https://twitter.com/#!/jessica1pacheco/status/1105197170427191298"/>
    <m/>
    <m/>
    <s v="1105197170427191298"/>
    <m/>
    <b v="0"/>
    <n v="3"/>
    <s v=""/>
    <b v="1"/>
    <s v="und"/>
    <m/>
    <s v="1105179855363104768"/>
    <b v="0"/>
    <n v="0"/>
    <s v=""/>
    <s v="Twitter for iPhone"/>
    <b v="0"/>
    <s v="1105197170427191298"/>
    <s v="Tweet"/>
    <n v="0"/>
    <n v="0"/>
    <m/>
    <m/>
    <m/>
    <m/>
    <m/>
    <m/>
    <m/>
    <m/>
    <n v="1"/>
    <s v="3"/>
    <s v="3"/>
    <n v="0"/>
    <n v="0"/>
    <n v="0"/>
    <n v="0"/>
    <n v="0"/>
    <n v="0"/>
    <n v="1"/>
    <n v="100"/>
    <n v="1"/>
  </r>
  <r>
    <s v="askchefdennis"/>
    <s v="sedonaaz"/>
    <m/>
    <m/>
    <m/>
    <m/>
    <m/>
    <m/>
    <m/>
    <m/>
    <s v="No"/>
    <n v="215"/>
    <m/>
    <m/>
    <x v="0"/>
    <d v="2019-03-03T04:50:01.000"/>
    <s v="RT @SedonaAZ: Get info on 9 easy hikes when you purchase our '9 Easy Hikes in Sedona' book for $8. Did we mention that all the proceeds are…"/>
    <m/>
    <m/>
    <x v="0"/>
    <m/>
    <s v="http://pbs.twimg.com/profile_images/928011309773340672/bQN71F7O_normal.jpg"/>
    <x v="89"/>
    <s v="https://twitter.com/#!/askchefdennis/status/1102068586921820160"/>
    <m/>
    <m/>
    <s v="1102068586921820160"/>
    <m/>
    <b v="0"/>
    <n v="0"/>
    <s v=""/>
    <b v="0"/>
    <s v="en"/>
    <m/>
    <s v=""/>
    <b v="0"/>
    <n v="9"/>
    <s v="1101620070822768640"/>
    <s v="Buffer"/>
    <b v="0"/>
    <s v="1101620070822768640"/>
    <s v="Tweet"/>
    <n v="0"/>
    <n v="0"/>
    <m/>
    <m/>
    <m/>
    <m/>
    <m/>
    <m/>
    <m/>
    <m/>
    <n v="2"/>
    <s v="1"/>
    <s v="1"/>
    <n v="2"/>
    <n v="7.142857142857143"/>
    <n v="0"/>
    <n v="0"/>
    <n v="0"/>
    <n v="0"/>
    <n v="26"/>
    <n v="92.85714285714286"/>
    <n v="28"/>
  </r>
  <r>
    <s v="askchefdennis"/>
    <s v="sedonaaz"/>
    <m/>
    <m/>
    <m/>
    <m/>
    <m/>
    <m/>
    <m/>
    <m/>
    <s v="No"/>
    <n v="216"/>
    <m/>
    <m/>
    <x v="0"/>
    <d v="2019-03-11T20:27:00.000"/>
    <s v="RT @SedonaAZ: Plan your #Sedona summer escape and make sure to visit Slide Rock State Park! https://t.co/tZn35evVBU https://t.co/Ot78D6djmF"/>
    <s v="https://www.viamagazine.com/destinations/best-state-parks-west"/>
    <s v="viamagazine.com"/>
    <x v="26"/>
    <s v="https://pbs.twimg.com/media/D1ZJ_Q6VYAACeIQ.jpg"/>
    <s v="https://pbs.twimg.com/media/D1ZJ_Q6VYAACeIQ.jpg"/>
    <x v="90"/>
    <s v="https://twitter.com/#!/askchefdennis/status/1105203491600039938"/>
    <m/>
    <m/>
    <s v="1105203491600039938"/>
    <m/>
    <b v="0"/>
    <n v="0"/>
    <s v=""/>
    <b v="0"/>
    <s v="en"/>
    <m/>
    <s v=""/>
    <b v="0"/>
    <n v="4"/>
    <s v="1105152131332399116"/>
    <s v="Buffer"/>
    <b v="0"/>
    <s v="1105152131332399116"/>
    <s v="Tweet"/>
    <n v="0"/>
    <n v="0"/>
    <m/>
    <m/>
    <m/>
    <m/>
    <m/>
    <m/>
    <m/>
    <m/>
    <n v="2"/>
    <s v="1"/>
    <s v="1"/>
    <n v="0"/>
    <n v="0"/>
    <n v="0"/>
    <n v="0"/>
    <n v="0"/>
    <n v="0"/>
    <n v="16"/>
    <n v="100"/>
    <n v="16"/>
  </r>
  <r>
    <s v="folkingasholes"/>
    <s v="charl"/>
    <m/>
    <m/>
    <m/>
    <m/>
    <m/>
    <m/>
    <m/>
    <m/>
    <s v="No"/>
    <n v="217"/>
    <m/>
    <m/>
    <x v="0"/>
    <d v="2019-03-11T20:51:32.000"/>
    <s v="RT @bigdoftn: @MyRockMixtapes Thank you - making memories as we speak visiting @GrandCanyonNPS and @SedonaAZ this week! Representing @Charl…"/>
    <m/>
    <m/>
    <x v="0"/>
    <m/>
    <s v="http://pbs.twimg.com/profile_images/895576930396889088/j7m_w7S0_normal.jpg"/>
    <x v="91"/>
    <s v="https://twitter.com/#!/folkingasholes/status/1105209664856383489"/>
    <m/>
    <m/>
    <s v="1105209664856383489"/>
    <m/>
    <b v="0"/>
    <n v="0"/>
    <s v=""/>
    <b v="0"/>
    <s v="en"/>
    <m/>
    <s v=""/>
    <b v="0"/>
    <n v="0"/>
    <s v="1105147286235996163"/>
    <s v="Twitter Web Client"/>
    <b v="0"/>
    <s v="1105147286235996163"/>
    <s v="Tweet"/>
    <n v="0"/>
    <n v="0"/>
    <m/>
    <m/>
    <m/>
    <m/>
    <m/>
    <m/>
    <m/>
    <m/>
    <n v="1"/>
    <s v="9"/>
    <s v="9"/>
    <m/>
    <m/>
    <m/>
    <m/>
    <m/>
    <m/>
    <m/>
    <m/>
    <m/>
  </r>
  <r>
    <s v="bigdoftn"/>
    <s v="grandcanyonnps"/>
    <m/>
    <m/>
    <m/>
    <m/>
    <m/>
    <m/>
    <m/>
    <m/>
    <s v="No"/>
    <n v="218"/>
    <m/>
    <m/>
    <x v="0"/>
    <d v="2019-03-11T16:43:40.000"/>
    <s v="@MyRockMixtapes Thank you - making memories as we speak visiting @GrandCanyonNPS and @SedonaAZ this week! Represent… https://t.co/ihOyY9pFKC"/>
    <s v="https://twitter.com/i/web/status/1105147286235996163"/>
    <s v="twitter.com"/>
    <x v="0"/>
    <m/>
    <s v="http://pbs.twimg.com/profile_images/960260640882483202/ZUjSTWrr_normal.jpg"/>
    <x v="92"/>
    <s v="https://twitter.com/#!/bigdoftn/status/1105147286235996163"/>
    <m/>
    <m/>
    <s v="1105147286235996163"/>
    <s v="1105002835291369472"/>
    <b v="0"/>
    <n v="0"/>
    <s v="718369646152445952"/>
    <b v="0"/>
    <s v="en"/>
    <m/>
    <s v=""/>
    <b v="0"/>
    <n v="0"/>
    <s v=""/>
    <s v="Twitter for iPhone"/>
    <b v="1"/>
    <s v="1105002835291369472"/>
    <s v="Tweet"/>
    <n v="0"/>
    <n v="0"/>
    <m/>
    <m/>
    <m/>
    <m/>
    <m/>
    <m/>
    <m/>
    <m/>
    <n v="1"/>
    <s v="9"/>
    <s v="9"/>
    <n v="1"/>
    <n v="6.666666666666667"/>
    <n v="0"/>
    <n v="0"/>
    <n v="0"/>
    <n v="0"/>
    <n v="14"/>
    <n v="93.33333333333333"/>
    <n v="15"/>
  </r>
  <r>
    <s v="courtneyknorris"/>
    <s v="cubfansince76"/>
    <m/>
    <m/>
    <m/>
    <m/>
    <m/>
    <m/>
    <m/>
    <m/>
    <s v="Yes"/>
    <n v="229"/>
    <m/>
    <m/>
    <x v="2"/>
    <d v="2019-03-11T23:58:07.000"/>
    <s v="@cubfansince76 @SedonaAZ You know it https://t.co/2j1RF1hExa"/>
    <m/>
    <m/>
    <x v="0"/>
    <s v="https://pbs.twimg.com/ext_tw_video_thumb/1105256215687430144/pu/img/SNKNt68zSTVcPDDo.jpg"/>
    <s v="https://pbs.twimg.com/ext_tw_video_thumb/1105256215687430144/pu/img/SNKNt68zSTVcPDDo.jpg"/>
    <x v="93"/>
    <s v="https://twitter.com/#!/courtneyknorris/status/1105256618290307075"/>
    <m/>
    <m/>
    <s v="1105256618290307075"/>
    <s v="1105255612861042689"/>
    <b v="0"/>
    <n v="0"/>
    <s v="728840052"/>
    <b v="0"/>
    <s v="en"/>
    <m/>
    <s v=""/>
    <b v="0"/>
    <n v="0"/>
    <s v=""/>
    <s v="Twitter for iPhone"/>
    <b v="0"/>
    <s v="1105255612861042689"/>
    <s v="Tweet"/>
    <n v="0"/>
    <n v="0"/>
    <m/>
    <m/>
    <m/>
    <m/>
    <m/>
    <m/>
    <m/>
    <m/>
    <n v="1"/>
    <s v="1"/>
    <s v="1"/>
    <n v="0"/>
    <n v="0"/>
    <n v="0"/>
    <n v="0"/>
    <n v="0"/>
    <n v="0"/>
    <n v="5"/>
    <n v="100"/>
    <n v="5"/>
  </r>
  <r>
    <s v="cubfansince76"/>
    <s v="sedonaaz"/>
    <m/>
    <m/>
    <m/>
    <m/>
    <m/>
    <m/>
    <m/>
    <m/>
    <s v="No"/>
    <n v="230"/>
    <m/>
    <m/>
    <x v="0"/>
    <d v="2019-03-11T23:54:07.000"/>
    <s v="@courtneyknorris @SedonaAZ Did you find and energy vortexes? https://t.co/xjKXzOt7jr"/>
    <m/>
    <m/>
    <x v="0"/>
    <s v="https://pbs.twimg.com/tweet_video_thumb/D1aoHhrWsAEP_zD.jpg"/>
    <s v="https://pbs.twimg.com/tweet_video_thumb/D1aoHhrWsAEP_zD.jpg"/>
    <x v="94"/>
    <s v="https://twitter.com/#!/cubfansince76/status/1105255612861042689"/>
    <m/>
    <m/>
    <s v="1105255612861042689"/>
    <s v="1104841587178127360"/>
    <b v="0"/>
    <n v="0"/>
    <s v="1721619236"/>
    <b v="0"/>
    <s v="en"/>
    <m/>
    <s v=""/>
    <b v="0"/>
    <n v="0"/>
    <s v=""/>
    <s v="Twitter for iPhone"/>
    <b v="0"/>
    <s v="1104841587178127360"/>
    <s v="Tweet"/>
    <n v="0"/>
    <n v="0"/>
    <m/>
    <m/>
    <m/>
    <m/>
    <m/>
    <m/>
    <m/>
    <m/>
    <n v="3"/>
    <s v="1"/>
    <s v="1"/>
    <m/>
    <m/>
    <m/>
    <m/>
    <m/>
    <m/>
    <m/>
    <m/>
    <m/>
  </r>
  <r>
    <s v="cubfansince76"/>
    <s v="sedonaaz"/>
    <m/>
    <m/>
    <m/>
    <m/>
    <m/>
    <m/>
    <m/>
    <m/>
    <s v="No"/>
    <n v="232"/>
    <m/>
    <m/>
    <x v="0"/>
    <d v="2019-03-11T23:58:37.000"/>
    <s v="RT @courtneyknorris: @cubfansince76 @SedonaAZ You know it https://t.co/2j1RF1hExa"/>
    <m/>
    <m/>
    <x v="0"/>
    <s v="https://pbs.twimg.com/ext_tw_video_thumb/1105256215687430144/pu/img/SNKNt68zSTVcPDDo.jpg"/>
    <s v="https://pbs.twimg.com/ext_tw_video_thumb/1105256215687430144/pu/img/SNKNt68zSTVcPDDo.jpg"/>
    <x v="95"/>
    <s v="https://twitter.com/#!/cubfansince76/status/1105256744975060993"/>
    <m/>
    <m/>
    <s v="1105256744975060993"/>
    <m/>
    <b v="0"/>
    <n v="0"/>
    <s v=""/>
    <b v="0"/>
    <s v="en"/>
    <m/>
    <s v=""/>
    <b v="0"/>
    <n v="0"/>
    <s v="1105256618290307075"/>
    <s v="Twitter for iPhone"/>
    <b v="0"/>
    <s v="1105256618290307075"/>
    <s v="Tweet"/>
    <n v="0"/>
    <n v="0"/>
    <m/>
    <m/>
    <m/>
    <m/>
    <m/>
    <m/>
    <m/>
    <m/>
    <n v="3"/>
    <s v="1"/>
    <s v="1"/>
    <m/>
    <m/>
    <m/>
    <m/>
    <m/>
    <m/>
    <m/>
    <m/>
    <m/>
  </r>
  <r>
    <s v="cubfansince76"/>
    <s v="sedonaaz"/>
    <m/>
    <m/>
    <m/>
    <m/>
    <m/>
    <m/>
    <m/>
    <m/>
    <s v="No"/>
    <n v="234"/>
    <m/>
    <m/>
    <x v="0"/>
    <d v="2019-03-12T00:00:09.000"/>
    <s v="@courtneyknorris @SedonaAZ It’s a beautiful spot, we went there a lot when I lived in Phoenix...enjoy sunset watching the red rock show with a cocktail. https://t.co/dv82ZbUuRk"/>
    <m/>
    <m/>
    <x v="0"/>
    <s v="https://pbs.twimg.com/tweet_video_thumb/D1apf_YXQAINuVN.jpg"/>
    <s v="https://pbs.twimg.com/tweet_video_thumb/D1apf_YXQAINuVN.jpg"/>
    <x v="96"/>
    <s v="https://twitter.com/#!/cubfansince76/status/1105257131488538625"/>
    <m/>
    <m/>
    <s v="1105257131488538625"/>
    <s v="1105256618290307075"/>
    <b v="0"/>
    <n v="1"/>
    <s v="1721619236"/>
    <b v="0"/>
    <s v="en"/>
    <m/>
    <s v=""/>
    <b v="0"/>
    <n v="0"/>
    <s v=""/>
    <s v="Twitter for iPhone"/>
    <b v="0"/>
    <s v="1105256618290307075"/>
    <s v="Tweet"/>
    <n v="0"/>
    <n v="0"/>
    <m/>
    <m/>
    <m/>
    <m/>
    <m/>
    <m/>
    <m/>
    <m/>
    <n v="3"/>
    <s v="1"/>
    <s v="1"/>
    <m/>
    <m/>
    <m/>
    <m/>
    <m/>
    <m/>
    <m/>
    <m/>
    <m/>
  </r>
  <r>
    <s v="nitenurse2"/>
    <s v="cubfansince76"/>
    <m/>
    <m/>
    <m/>
    <m/>
    <m/>
    <m/>
    <m/>
    <m/>
    <s v="No"/>
    <n v="236"/>
    <m/>
    <m/>
    <x v="0"/>
    <d v="2019-03-12T00:13:04.000"/>
    <s v="RT @courtneyknorris: @cubfansince76 @SedonaAZ You know it https://t.co/2j1RF1hExa"/>
    <m/>
    <m/>
    <x v="0"/>
    <s v="https://pbs.twimg.com/ext_tw_video_thumb/1105256215687430144/pu/img/SNKNt68zSTVcPDDo.jpg"/>
    <s v="https://pbs.twimg.com/ext_tw_video_thumb/1105256215687430144/pu/img/SNKNt68zSTVcPDDo.jpg"/>
    <x v="97"/>
    <s v="https://twitter.com/#!/nitenurse2/status/1105260383412019200"/>
    <m/>
    <m/>
    <s v="1105260383412019200"/>
    <m/>
    <b v="0"/>
    <n v="0"/>
    <s v=""/>
    <b v="0"/>
    <s v="en"/>
    <m/>
    <s v=""/>
    <b v="0"/>
    <n v="2"/>
    <s v="1105256618290307075"/>
    <s v="Twitter for Android"/>
    <b v="0"/>
    <s v="1105256618290307075"/>
    <s v="Tweet"/>
    <n v="0"/>
    <n v="0"/>
    <m/>
    <m/>
    <m/>
    <m/>
    <m/>
    <m/>
    <m/>
    <m/>
    <n v="1"/>
    <s v="1"/>
    <s v="1"/>
    <m/>
    <m/>
    <m/>
    <m/>
    <m/>
    <m/>
    <m/>
    <m/>
    <m/>
  </r>
  <r>
    <s v="courtneyknorris"/>
    <s v="sedonaaz"/>
    <m/>
    <m/>
    <m/>
    <m/>
    <m/>
    <m/>
    <m/>
    <m/>
    <s v="No"/>
    <n v="237"/>
    <m/>
    <m/>
    <x v="0"/>
    <d v="2019-03-10T20:28:56.000"/>
    <s v="#SundayFunday @SedonaAZ https://t.co/vFCQtF5rRK"/>
    <m/>
    <m/>
    <x v="28"/>
    <s v="https://pbs.twimg.com/ext_tw_video_thumb/1104841525626724352/pu/img/i_h-acnDXtP-UhI7.jpg"/>
    <s v="https://pbs.twimg.com/ext_tw_video_thumb/1104841525626724352/pu/img/i_h-acnDXtP-UhI7.jpg"/>
    <x v="98"/>
    <s v="https://twitter.com/#!/courtneyknorris/status/1104841587178127360"/>
    <m/>
    <m/>
    <s v="1104841587178127360"/>
    <m/>
    <b v="0"/>
    <n v="0"/>
    <s v=""/>
    <b v="0"/>
    <s v="und"/>
    <m/>
    <s v=""/>
    <b v="0"/>
    <n v="0"/>
    <s v=""/>
    <s v="Twitter for iPhone"/>
    <b v="0"/>
    <s v="1104841587178127360"/>
    <s v="Tweet"/>
    <n v="0"/>
    <n v="0"/>
    <m/>
    <m/>
    <m/>
    <m/>
    <m/>
    <m/>
    <m/>
    <m/>
    <n v="2"/>
    <s v="1"/>
    <s v="1"/>
    <n v="0"/>
    <n v="0"/>
    <n v="0"/>
    <n v="0"/>
    <n v="0"/>
    <n v="0"/>
    <n v="2"/>
    <n v="100"/>
    <n v="2"/>
  </r>
  <r>
    <s v="govpdfs"/>
    <s v="govpdfs"/>
    <m/>
    <m/>
    <m/>
    <m/>
    <m/>
    <m/>
    <m/>
    <m/>
    <s v="No"/>
    <n v="241"/>
    <m/>
    <m/>
    <x v="1"/>
    <d v="2019-03-03T23:43:00.000"/>
    <s v="Sedona in Motion 90 percent design mailer and flier https://t.co/029noCvk7U https://t.co/2i1uZJSh3r"/>
    <s v="http://sedonaaz.gov http://www.sedonaaz.gov/home/showdocument?id=36782"/>
    <s v="sedonaaz.gov sedonaaz.gov"/>
    <x v="0"/>
    <m/>
    <s v="http://pbs.twimg.com/profile_images/735000459199406080/5LEidwW__normal.jpg"/>
    <x v="99"/>
    <s v="https://twitter.com/#!/govpdfs/status/1102353712390066176"/>
    <m/>
    <m/>
    <s v="1102353712390066176"/>
    <m/>
    <b v="0"/>
    <n v="0"/>
    <s v=""/>
    <b v="0"/>
    <s v="en"/>
    <m/>
    <s v=""/>
    <b v="0"/>
    <n v="0"/>
    <s v=""/>
    <s v="dot gov pdfs"/>
    <b v="0"/>
    <s v="1102353712390066176"/>
    <s v="Tweet"/>
    <n v="0"/>
    <n v="0"/>
    <m/>
    <m/>
    <m/>
    <m/>
    <m/>
    <m/>
    <m/>
    <m/>
    <n v="3"/>
    <s v="3"/>
    <s v="3"/>
    <n v="0"/>
    <n v="0"/>
    <n v="0"/>
    <n v="0"/>
    <n v="0"/>
    <n v="0"/>
    <n v="9"/>
    <n v="100"/>
    <n v="9"/>
  </r>
  <r>
    <s v="govpdfs"/>
    <s v="govpdfs"/>
    <m/>
    <m/>
    <m/>
    <m/>
    <m/>
    <m/>
    <m/>
    <m/>
    <s v="No"/>
    <n v="242"/>
    <m/>
    <m/>
    <x v="1"/>
    <d v="2019-03-11T23:31:15.000"/>
    <s v="independent accountant's report https://t.co/029noCvk7U https://t.co/CUVKTXX1Ib"/>
    <s v="http://sedonaaz.gov http://www.sedonaaz.gov/home/showdocument?id=36532"/>
    <s v="sedonaaz.gov sedonaaz.gov"/>
    <x v="0"/>
    <m/>
    <s v="http://pbs.twimg.com/profile_images/735000459199406080/5LEidwW__normal.jpg"/>
    <x v="100"/>
    <s v="https://twitter.com/#!/govpdfs/status/1105249858951303168"/>
    <m/>
    <m/>
    <s v="1105249858951303168"/>
    <m/>
    <b v="0"/>
    <n v="0"/>
    <s v=""/>
    <b v="0"/>
    <s v="en"/>
    <m/>
    <s v=""/>
    <b v="0"/>
    <n v="0"/>
    <s v=""/>
    <s v="dot gov pdfs"/>
    <b v="0"/>
    <s v="1105249858951303168"/>
    <s v="Tweet"/>
    <n v="0"/>
    <n v="0"/>
    <m/>
    <m/>
    <m/>
    <m/>
    <m/>
    <m/>
    <m/>
    <m/>
    <n v="3"/>
    <s v="3"/>
    <s v="3"/>
    <n v="0"/>
    <n v="0"/>
    <n v="0"/>
    <n v="0"/>
    <n v="0"/>
    <n v="0"/>
    <n v="3"/>
    <n v="100"/>
    <n v="3"/>
  </r>
  <r>
    <s v="govpdfs"/>
    <s v="govpdfs"/>
    <m/>
    <m/>
    <m/>
    <m/>
    <m/>
    <m/>
    <m/>
    <m/>
    <s v="No"/>
    <n v="243"/>
    <m/>
    <m/>
    <x v="1"/>
    <d v="2019-03-12T00:31:08.000"/>
    <s v="Ranger Station Park Master Plan https://t.co/029noCvk7U https://t.co/KG8r1A9Pzu"/>
    <s v="http://sedonaaz.gov http://www.sedonaaz.gov/home/showdocument?id=36654"/>
    <s v="sedonaaz.gov sedonaaz.gov"/>
    <x v="0"/>
    <m/>
    <s v="http://pbs.twimg.com/profile_images/735000459199406080/5LEidwW__normal.jpg"/>
    <x v="101"/>
    <s v="https://twitter.com/#!/govpdfs/status/1105264929496580096"/>
    <m/>
    <m/>
    <s v="1105264929496580096"/>
    <m/>
    <b v="0"/>
    <n v="0"/>
    <s v=""/>
    <b v="0"/>
    <s v="da"/>
    <m/>
    <s v=""/>
    <b v="0"/>
    <n v="0"/>
    <s v=""/>
    <s v="dot gov pdfs"/>
    <b v="0"/>
    <s v="1105264929496580096"/>
    <s v="Tweet"/>
    <n v="0"/>
    <n v="0"/>
    <m/>
    <m/>
    <m/>
    <m/>
    <m/>
    <m/>
    <m/>
    <m/>
    <n v="3"/>
    <s v="3"/>
    <s v="3"/>
    <n v="1"/>
    <n v="20"/>
    <n v="0"/>
    <n v="0"/>
    <n v="0"/>
    <n v="0"/>
    <n v="4"/>
    <n v="80"/>
    <n v="5"/>
  </r>
  <r>
    <s v="gryphons_bane"/>
    <s v="msnlifestyle"/>
    <m/>
    <m/>
    <m/>
    <m/>
    <m/>
    <m/>
    <m/>
    <m/>
    <s v="No"/>
    <n v="244"/>
    <m/>
    <m/>
    <x v="0"/>
    <d v="2019-03-06T16:52:44.000"/>
    <s v="RT @SedonaAZ: Sedona is on @MSNLifestyle list of 51 AMAZINGLY BEAUTIFUL destinations!! https://t.co/Jxru8MirJ8 https://t.co/a7iQkXxFBr"/>
    <s v="https://www.msn.com/en-us/travel/news/our-list-of-the-worlds-most-beautiful-places-will-surprise-you/ss-BBU7zva#image=25"/>
    <s v="msn.com"/>
    <x v="0"/>
    <s v="https://pbs.twimg.com/media/D0_SjTsUcAEjjBj.jpg"/>
    <s v="https://pbs.twimg.com/media/D0_SjTsUcAEjjBj.jpg"/>
    <x v="102"/>
    <s v="https://twitter.com/#!/gryphons_bane/status/1103337631042027531"/>
    <m/>
    <m/>
    <s v="1103337631042027531"/>
    <m/>
    <b v="0"/>
    <n v="0"/>
    <s v=""/>
    <b v="0"/>
    <s v="en"/>
    <m/>
    <s v=""/>
    <b v="0"/>
    <n v="3"/>
    <s v="1103331968471584769"/>
    <s v="Twitter Web Client"/>
    <b v="0"/>
    <s v="1103331968471584769"/>
    <s v="Tweet"/>
    <n v="0"/>
    <n v="0"/>
    <m/>
    <m/>
    <m/>
    <m/>
    <m/>
    <m/>
    <m/>
    <m/>
    <n v="1"/>
    <s v="1"/>
    <s v="1"/>
    <m/>
    <m/>
    <m/>
    <m/>
    <m/>
    <m/>
    <m/>
    <m/>
    <m/>
  </r>
  <r>
    <s v="gryphons_bane"/>
    <s v="britandco"/>
    <m/>
    <m/>
    <m/>
    <m/>
    <m/>
    <m/>
    <m/>
    <m/>
    <s v="No"/>
    <n v="246"/>
    <m/>
    <m/>
    <x v="0"/>
    <d v="2019-03-12T12:32:53.000"/>
    <s v="RT @SedonaAZ: Start your newlywed life in one of these dream spots. https://t.co/o2hV7xWpHo via @BritandCo_x000a_HINT: #4 sure is romantic!! http…"/>
    <s v="https://www.brit.co/romantic-honeymoon-destinations-in-the-usa/"/>
    <s v="brit.co"/>
    <x v="0"/>
    <m/>
    <s v="http://pbs.twimg.com/profile_images/798189717594329089/QkT7O_cj_normal.png"/>
    <x v="103"/>
    <s v="https://twitter.com/#!/gryphons_bane/status/1105446562996473858"/>
    <m/>
    <m/>
    <s v="1105446562996473858"/>
    <m/>
    <b v="0"/>
    <n v="0"/>
    <s v=""/>
    <b v="0"/>
    <s v="en"/>
    <m/>
    <s v=""/>
    <b v="0"/>
    <n v="2"/>
    <s v="1105179855363104768"/>
    <s v="Twitter Web Client"/>
    <b v="0"/>
    <s v="1105179855363104768"/>
    <s v="Tweet"/>
    <n v="0"/>
    <n v="0"/>
    <m/>
    <m/>
    <m/>
    <m/>
    <m/>
    <m/>
    <m/>
    <m/>
    <n v="1"/>
    <s v="1"/>
    <s v="1"/>
    <m/>
    <m/>
    <m/>
    <m/>
    <m/>
    <m/>
    <m/>
    <m/>
    <m/>
  </r>
  <r>
    <s v="gryphons_bane"/>
    <s v="sedonaaz"/>
    <m/>
    <m/>
    <m/>
    <m/>
    <m/>
    <m/>
    <m/>
    <m/>
    <s v="No"/>
    <n v="248"/>
    <m/>
    <m/>
    <x v="0"/>
    <d v="2019-03-12T12:35:52.000"/>
    <s v="RT @SedonaAZ: Plan your #Sedona summer escape and make sure to visit Slide Rock State Park! https://t.co/tZn35evVBU https://t.co/Ot78D6djmF"/>
    <s v="https://www.viamagazine.com/destinations/best-state-parks-west"/>
    <s v="viamagazine.com"/>
    <x v="26"/>
    <s v="https://pbs.twimg.com/media/D1ZJ_Q6VYAACeIQ.jpg"/>
    <s v="https://pbs.twimg.com/media/D1ZJ_Q6VYAACeIQ.jpg"/>
    <x v="104"/>
    <s v="https://twitter.com/#!/gryphons_bane/status/1105447313596510208"/>
    <m/>
    <m/>
    <s v="1105447313596510208"/>
    <m/>
    <b v="0"/>
    <n v="0"/>
    <s v=""/>
    <b v="0"/>
    <s v="en"/>
    <m/>
    <s v=""/>
    <b v="0"/>
    <n v="0"/>
    <s v="1105152131332399116"/>
    <s v="Twitter Web Client"/>
    <b v="0"/>
    <s v="1105152131332399116"/>
    <s v="Tweet"/>
    <n v="0"/>
    <n v="0"/>
    <m/>
    <m/>
    <m/>
    <m/>
    <m/>
    <m/>
    <m/>
    <m/>
    <n v="3"/>
    <s v="1"/>
    <s v="1"/>
    <n v="0"/>
    <n v="0"/>
    <n v="0"/>
    <n v="0"/>
    <n v="0"/>
    <n v="0"/>
    <n v="16"/>
    <n v="100"/>
    <n v="16"/>
  </r>
  <r>
    <s v="coconinonf"/>
    <s v="kazmradio"/>
    <m/>
    <m/>
    <m/>
    <m/>
    <m/>
    <m/>
    <m/>
    <m/>
    <s v="No"/>
    <n v="249"/>
    <m/>
    <m/>
    <x v="0"/>
    <d v="2019-03-12T17:17:12.000"/>
    <s v="#RoadClosures The Red Rock Ranger District (greater @SedonaAZ) has closed some roads for the safety of visitors and preservation of resources. _x000a_For specific questions call the RRRD visitors' center at 928.203.2900 @sedonanews @CoconinoSheriff @SedonaFD @TheQ1029 @KAZMRadio https://t.co/JZoaR7fBPs"/>
    <m/>
    <m/>
    <x v="29"/>
    <s v="https://pbs.twimg.com/media/D1eW0pVVYAAxRx5.jpg"/>
    <s v="https://pbs.twimg.com/media/D1eW0pVVYAAxRx5.jpg"/>
    <x v="105"/>
    <s v="https://twitter.com/#!/coconinonf/status/1105518115541049344"/>
    <m/>
    <m/>
    <s v="1105518115541049344"/>
    <m/>
    <b v="0"/>
    <n v="1"/>
    <s v=""/>
    <b v="0"/>
    <s v="en"/>
    <m/>
    <s v=""/>
    <b v="0"/>
    <n v="3"/>
    <s v=""/>
    <s v="Twitter Web Client"/>
    <b v="0"/>
    <s v="1105518115541049344"/>
    <s v="Tweet"/>
    <n v="0"/>
    <n v="0"/>
    <m/>
    <m/>
    <m/>
    <m/>
    <m/>
    <m/>
    <m/>
    <m/>
    <n v="1"/>
    <s v="8"/>
    <s v="8"/>
    <m/>
    <m/>
    <m/>
    <m/>
    <m/>
    <m/>
    <m/>
    <m/>
    <m/>
  </r>
  <r>
    <s v="sedonafd"/>
    <s v="sedonafd"/>
    <m/>
    <m/>
    <m/>
    <m/>
    <m/>
    <m/>
    <m/>
    <m/>
    <s v="No"/>
    <n v="250"/>
    <m/>
    <m/>
    <x v="1"/>
    <d v="2019-03-04T18:06:52.000"/>
    <s v="The City of Sedona will assist residents with tree branch removal from last month's snow storm._x000a__x000a_CLICK BELOW FOR MORE INFO........._x000a__x000a_https://t.co/hBUvpxTw52"/>
    <s v="http://www.sedonaaz.gov/Home/Components/News/News/4763/473"/>
    <s v="sedonaaz.gov"/>
    <x v="0"/>
    <m/>
    <s v="http://pbs.twimg.com/profile_images/702949969041313792/FCUKMnuk_normal.jpg"/>
    <x v="106"/>
    <s v="https://twitter.com/#!/sedonafd/status/1102631509360562179"/>
    <m/>
    <m/>
    <s v="1102631509360562179"/>
    <m/>
    <b v="0"/>
    <n v="2"/>
    <s v=""/>
    <b v="0"/>
    <s v="en"/>
    <m/>
    <s v=""/>
    <b v="0"/>
    <n v="0"/>
    <s v=""/>
    <s v="Facebook"/>
    <b v="0"/>
    <s v="1102631509360562179"/>
    <s v="Tweet"/>
    <n v="0"/>
    <n v="0"/>
    <m/>
    <m/>
    <m/>
    <m/>
    <m/>
    <m/>
    <m/>
    <m/>
    <n v="2"/>
    <s v="8"/>
    <s v="8"/>
    <n v="0"/>
    <n v="0"/>
    <n v="0"/>
    <n v="0"/>
    <n v="0"/>
    <n v="0"/>
    <n v="21"/>
    <n v="100"/>
    <n v="21"/>
  </r>
  <r>
    <s v="sedonafd"/>
    <s v="sedonafd"/>
    <m/>
    <m/>
    <m/>
    <m/>
    <m/>
    <m/>
    <m/>
    <m/>
    <s v="No"/>
    <n v="251"/>
    <m/>
    <m/>
    <x v="1"/>
    <d v="2019-03-08T22:44:33.000"/>
    <s v="See you tomorrow at the parade! 10:30 a.m. on Jordan Road, with an Open House at the Uptown fire station (Forest Road) afterwards until 2pm._x000a_https://t.co/wvBYlUeOYt https://t.co/wvBYlUeOYt"/>
    <s v="http://www.sedonaaz.gov/Home/Components/Calendar/Event/7740/359 http://www.sedonaaz.gov/Home/Components/Calendar/Event/7740/359"/>
    <s v="sedonaaz.gov sedonaaz.gov"/>
    <x v="0"/>
    <m/>
    <s v="http://pbs.twimg.com/profile_images/702949969041313792/FCUKMnuk_normal.jpg"/>
    <x v="107"/>
    <s v="https://twitter.com/#!/sedonafd/status/1104150943824793602"/>
    <m/>
    <m/>
    <s v="1104150943824793602"/>
    <m/>
    <b v="0"/>
    <n v="1"/>
    <s v=""/>
    <b v="0"/>
    <s v="en"/>
    <m/>
    <s v=""/>
    <b v="0"/>
    <n v="0"/>
    <s v=""/>
    <s v="Facebook"/>
    <b v="0"/>
    <s v="1104150943824793602"/>
    <s v="Tweet"/>
    <n v="0"/>
    <n v="0"/>
    <m/>
    <m/>
    <m/>
    <m/>
    <m/>
    <m/>
    <m/>
    <m/>
    <n v="2"/>
    <s v="8"/>
    <s v="8"/>
    <n v="0"/>
    <n v="0"/>
    <n v="0"/>
    <n v="0"/>
    <n v="0"/>
    <n v="0"/>
    <n v="27"/>
    <n v="100"/>
    <n v="27"/>
  </r>
  <r>
    <s v="kazmnews"/>
    <s v="sedonaaz"/>
    <m/>
    <m/>
    <m/>
    <m/>
    <m/>
    <m/>
    <m/>
    <m/>
    <s v="No"/>
    <n v="254"/>
    <m/>
    <m/>
    <x v="0"/>
    <d v="2019-03-12T17:50:39.000"/>
    <s v="RT @CoconinoNF: #RoadClosures The Red Rock Ranger District (greater @SedonaAZ) has closed some roads for the safety of visitors and preserv…"/>
    <m/>
    <m/>
    <x v="29"/>
    <m/>
    <s v="http://pbs.twimg.com/profile_images/583326508854353921/mufmJige_normal.png"/>
    <x v="108"/>
    <s v="https://twitter.com/#!/kazmnews/status/1105526531802058752"/>
    <m/>
    <m/>
    <s v="1105526531802058752"/>
    <m/>
    <b v="0"/>
    <n v="0"/>
    <s v=""/>
    <b v="0"/>
    <s v="en"/>
    <m/>
    <s v=""/>
    <b v="0"/>
    <n v="3"/>
    <s v="1105518115541049344"/>
    <s v="Twitter Web Client"/>
    <b v="0"/>
    <s v="1105518115541049344"/>
    <s v="Tweet"/>
    <n v="0"/>
    <n v="0"/>
    <m/>
    <m/>
    <m/>
    <m/>
    <m/>
    <m/>
    <m/>
    <m/>
    <n v="1"/>
    <s v="8"/>
    <s v="1"/>
    <m/>
    <m/>
    <m/>
    <m/>
    <m/>
    <m/>
    <m/>
    <m/>
    <m/>
  </r>
  <r>
    <s v="gtfoaz"/>
    <s v="sedonaaz"/>
    <m/>
    <m/>
    <m/>
    <m/>
    <m/>
    <m/>
    <m/>
    <m/>
    <s v="No"/>
    <n v="256"/>
    <m/>
    <m/>
    <x v="0"/>
    <d v="2019-03-12T18:53:42.000"/>
    <s v="RT @CoconinoNF: #RoadClosures The Red Rock Ranger District (greater @SedonaAZ) has closed some roads for the safety of visitors and preserv…"/>
    <m/>
    <m/>
    <x v="29"/>
    <m/>
    <s v="http://pbs.twimg.com/profile_images/1040600421381791744/bgAZIHlf_normal.jpg"/>
    <x v="109"/>
    <s v="https://twitter.com/#!/gtfoaz/status/1105542399688728576"/>
    <m/>
    <m/>
    <s v="1105542399688728576"/>
    <m/>
    <b v="0"/>
    <n v="0"/>
    <s v=""/>
    <b v="0"/>
    <s v="en"/>
    <m/>
    <s v=""/>
    <b v="0"/>
    <n v="3"/>
    <s v="1105518115541049344"/>
    <s v="Twitter for Android"/>
    <b v="0"/>
    <s v="1105518115541049344"/>
    <s v="Tweet"/>
    <n v="0"/>
    <n v="0"/>
    <m/>
    <m/>
    <m/>
    <m/>
    <m/>
    <m/>
    <m/>
    <m/>
    <n v="1"/>
    <s v="8"/>
    <s v="1"/>
    <m/>
    <m/>
    <m/>
    <m/>
    <m/>
    <m/>
    <m/>
    <m/>
    <m/>
  </r>
  <r>
    <s v="see_happiness"/>
    <s v="see_happiness"/>
    <m/>
    <m/>
    <m/>
    <m/>
    <m/>
    <m/>
    <m/>
    <m/>
    <s v="No"/>
    <n v="258"/>
    <m/>
    <m/>
    <x v="1"/>
    <d v="2019-03-12T19:04:12.000"/>
    <s v="Cloudy and muddy at our boondocking spot today.  Dogs are going a bit stir crazy.  To@itriw we should have better weather and we get back to exploring! _x000a_#rvlife #rvlifestyle #boondocking  #sedonaaz #Arizona #sedonaweather https://t.co/vyXxznvtKi"/>
    <m/>
    <m/>
    <x v="30"/>
    <s v="https://pbs.twimg.com/media/D1evWcFV4AE_eW1.jpg"/>
    <s v="https://pbs.twimg.com/media/D1evWcFV4AE_eW1.jpg"/>
    <x v="110"/>
    <s v="https://twitter.com/#!/see_happiness/status/1105545041391411200"/>
    <m/>
    <m/>
    <s v="1105545041391411200"/>
    <m/>
    <b v="0"/>
    <n v="1"/>
    <s v=""/>
    <b v="0"/>
    <s v="en"/>
    <m/>
    <s v=""/>
    <b v="0"/>
    <n v="0"/>
    <s v=""/>
    <s v="Twitter for iPhone"/>
    <b v="0"/>
    <s v="1105545041391411200"/>
    <s v="Tweet"/>
    <n v="0"/>
    <n v="0"/>
    <m/>
    <m/>
    <m/>
    <m/>
    <m/>
    <m/>
    <m/>
    <m/>
    <n v="1"/>
    <s v="3"/>
    <s v="3"/>
    <n v="1"/>
    <n v="2.9411764705882355"/>
    <n v="3"/>
    <n v="8.823529411764707"/>
    <n v="0"/>
    <n v="0"/>
    <n v="30"/>
    <n v="88.23529411764706"/>
    <n v="34"/>
  </r>
  <r>
    <s v="theq1029"/>
    <s v="coconinonf"/>
    <m/>
    <m/>
    <m/>
    <m/>
    <m/>
    <m/>
    <m/>
    <m/>
    <s v="Yes"/>
    <n v="262"/>
    <m/>
    <m/>
    <x v="0"/>
    <d v="2019-03-12T21:28:19.000"/>
    <s v="RT @CoconinoNF: #RoadClosures The Red Rock Ranger District (greater @SedonaAZ) has closed some roads for the safety of visitors and preserv…"/>
    <m/>
    <m/>
    <x v="29"/>
    <m/>
    <s v="http://pbs.twimg.com/profile_images/1072918035722207232/Jn0mZDdu_normal.jpg"/>
    <x v="111"/>
    <s v="https://twitter.com/#!/theq1029/status/1105581310448275456"/>
    <m/>
    <m/>
    <s v="1105581310448275456"/>
    <m/>
    <b v="0"/>
    <n v="0"/>
    <s v=""/>
    <b v="0"/>
    <s v="en"/>
    <m/>
    <s v=""/>
    <b v="0"/>
    <n v="3"/>
    <s v="1105518115541049344"/>
    <s v="Twitter for Android"/>
    <b v="0"/>
    <s v="1105518115541049344"/>
    <s v="Tweet"/>
    <n v="0"/>
    <n v="0"/>
    <m/>
    <m/>
    <m/>
    <m/>
    <m/>
    <m/>
    <m/>
    <m/>
    <n v="1"/>
    <s v="8"/>
    <s v="8"/>
    <m/>
    <m/>
    <m/>
    <m/>
    <m/>
    <m/>
    <m/>
    <m/>
    <m/>
  </r>
  <r>
    <s v="nuttynuske1"/>
    <s v="sedonaaz"/>
    <m/>
    <m/>
    <m/>
    <m/>
    <m/>
    <m/>
    <m/>
    <m/>
    <s v="No"/>
    <n v="264"/>
    <m/>
    <m/>
    <x v="2"/>
    <d v="2019-03-13T00:49:06.000"/>
    <s v="@SedonaAZ what's your recommendation for best hiking guidebook? also--is robbers roost easy to find?"/>
    <m/>
    <m/>
    <x v="0"/>
    <m/>
    <s v="http://pbs.twimg.com/profile_images/1052520921175642113/1-MUTq82_normal.jpg"/>
    <x v="112"/>
    <s v="https://twitter.com/#!/nuttynuske1/status/1105631837597167617"/>
    <m/>
    <m/>
    <s v="1105631837597167617"/>
    <m/>
    <b v="0"/>
    <n v="0"/>
    <s v="17194244"/>
    <b v="0"/>
    <s v="en"/>
    <m/>
    <s v=""/>
    <b v="0"/>
    <n v="0"/>
    <s v=""/>
    <s v="Twitter for iPhone"/>
    <b v="0"/>
    <s v="1105631837597167617"/>
    <s v="Tweet"/>
    <n v="0"/>
    <n v="0"/>
    <m/>
    <m/>
    <m/>
    <m/>
    <m/>
    <m/>
    <m/>
    <m/>
    <n v="1"/>
    <s v="1"/>
    <s v="1"/>
    <n v="3"/>
    <n v="20"/>
    <n v="0"/>
    <n v="0"/>
    <n v="0"/>
    <n v="0"/>
    <n v="12"/>
    <n v="80"/>
    <n v="15"/>
  </r>
  <r>
    <s v="arabella_hotel"/>
    <s v="arabella_hotel"/>
    <m/>
    <m/>
    <m/>
    <m/>
    <m/>
    <m/>
    <m/>
    <m/>
    <s v="No"/>
    <n v="265"/>
    <m/>
    <m/>
    <x v="1"/>
    <d v="2019-03-03T08:19:01.000"/>
    <s v="Happy #WorldWildlifeDay! When you're out on the trails in #Sedona, keep an eye out for local #wildlife like red tail hawks, ravens, rabbits, lizards, and coyotes. #SedonaAZ #SedonaArizona #redrocks #nature #adventure #hiking https://t.co/8NImxIegzZ https://t.co/t0kkuJ7QLc"/>
    <s v="http://www.redrockcountry.org/nature.html"/>
    <s v="redrockcountry.org"/>
    <x v="31"/>
    <s v="https://pbs.twimg.com/media/D0uFX-uWkAATVN6.jpg"/>
    <s v="https://pbs.twimg.com/media/D0uFX-uWkAATVN6.jpg"/>
    <x v="113"/>
    <s v="https://twitter.com/#!/arabella_hotel/status/1102121183883997184"/>
    <m/>
    <m/>
    <s v="1102121183883997184"/>
    <m/>
    <b v="0"/>
    <n v="1"/>
    <s v=""/>
    <b v="0"/>
    <s v="en"/>
    <m/>
    <s v=""/>
    <b v="0"/>
    <n v="1"/>
    <s v=""/>
    <s v="Sprout Social"/>
    <b v="0"/>
    <s v="1102121183883997184"/>
    <s v="Tweet"/>
    <n v="0"/>
    <n v="0"/>
    <m/>
    <m/>
    <m/>
    <m/>
    <m/>
    <m/>
    <m/>
    <m/>
    <n v="4"/>
    <s v="20"/>
    <s v="20"/>
    <n v="2"/>
    <n v="6.25"/>
    <n v="0"/>
    <n v="0"/>
    <n v="0"/>
    <n v="0"/>
    <n v="30"/>
    <n v="93.75"/>
    <n v="32"/>
  </r>
  <r>
    <s v="arabella_hotel"/>
    <s v="arabella_hotel"/>
    <m/>
    <m/>
    <m/>
    <m/>
    <m/>
    <m/>
    <m/>
    <m/>
    <s v="No"/>
    <n v="266"/>
    <m/>
    <m/>
    <x v="1"/>
    <d v="2019-03-05T20:23:01.000"/>
    <s v="Discover spectacular views of Sedona's red rock landscape from the Airport Mesa Overlook, an easy hike to an energy vortex - it's amazing at sunset. #SedonaAZ #Arizona #redrocks #hiking #vortex #adventure [LINK TO VORTEXES BLOG POST] https://t.co/NyeV5ryWih"/>
    <m/>
    <m/>
    <x v="32"/>
    <s v="https://pbs.twimg.com/media/D06-Q-pX0AE5MGu.jpg"/>
    <s v="https://pbs.twimg.com/media/D06-Q-pX0AE5MGu.jpg"/>
    <x v="114"/>
    <s v="https://twitter.com/#!/arabella_hotel/status/1103028160965292033"/>
    <m/>
    <m/>
    <s v="1103028160965292033"/>
    <m/>
    <b v="0"/>
    <n v="2"/>
    <s v=""/>
    <b v="0"/>
    <s v="en"/>
    <m/>
    <s v=""/>
    <b v="0"/>
    <n v="0"/>
    <s v=""/>
    <s v="Sprout Social"/>
    <b v="0"/>
    <s v="1103028160965292033"/>
    <s v="Tweet"/>
    <n v="0"/>
    <n v="0"/>
    <m/>
    <m/>
    <m/>
    <m/>
    <m/>
    <m/>
    <m/>
    <m/>
    <n v="4"/>
    <s v="20"/>
    <s v="20"/>
    <n v="3"/>
    <n v="8.571428571428571"/>
    <n v="1"/>
    <n v="2.857142857142857"/>
    <n v="0"/>
    <n v="0"/>
    <n v="31"/>
    <n v="88.57142857142857"/>
    <n v="35"/>
  </r>
  <r>
    <s v="arabella_hotel"/>
    <s v="arabella_hotel"/>
    <m/>
    <m/>
    <m/>
    <m/>
    <m/>
    <m/>
    <m/>
    <m/>
    <s v="No"/>
    <n v="267"/>
    <m/>
    <m/>
    <x v="1"/>
    <d v="2019-03-11T23:15:01.000"/>
    <s v="Breathe deep and find your balance at the Sedona Yoga Festival, March 14-17.  #ArabellaHotelSedona is a relaxing re… https://t.co/0PexL1g2Zp"/>
    <s v="https://twitter.com/i/web/status/1105245773434929153"/>
    <s v="twitter.com"/>
    <x v="33"/>
    <m/>
    <s v="http://pbs.twimg.com/profile_images/872524036164567040/HkibyOxu_normal.jpg"/>
    <x v="115"/>
    <s v="https://twitter.com/#!/arabella_hotel/status/1105245773434929153"/>
    <m/>
    <m/>
    <s v="1105245773434929153"/>
    <m/>
    <b v="0"/>
    <n v="0"/>
    <s v=""/>
    <b v="0"/>
    <s v="en"/>
    <m/>
    <s v=""/>
    <b v="0"/>
    <n v="0"/>
    <s v=""/>
    <s v="Sprout Social"/>
    <b v="1"/>
    <s v="1105245773434929153"/>
    <s v="Tweet"/>
    <n v="0"/>
    <n v="0"/>
    <m/>
    <m/>
    <m/>
    <m/>
    <m/>
    <m/>
    <m/>
    <m/>
    <n v="4"/>
    <s v="20"/>
    <s v="20"/>
    <n v="0"/>
    <n v="0"/>
    <n v="0"/>
    <n v="0"/>
    <n v="0"/>
    <n v="0"/>
    <n v="19"/>
    <n v="100"/>
    <n v="19"/>
  </r>
  <r>
    <s v="arabella_hotel"/>
    <s v="arabella_hotel"/>
    <m/>
    <m/>
    <m/>
    <m/>
    <m/>
    <m/>
    <m/>
    <m/>
    <s v="No"/>
    <n v="268"/>
    <m/>
    <m/>
    <x v="1"/>
    <d v="2019-03-13T01:33:01.000"/>
    <s v="Feel comfortable in our beautiful accessible guestrooms, conveniently located on the ground floor with a hallway en… https://t.co/HnLdPWlg7a"/>
    <s v="https://twitter.com/i/web/status/1105642889802072065"/>
    <s v="twitter.com"/>
    <x v="0"/>
    <m/>
    <s v="http://pbs.twimg.com/profile_images/872524036164567040/HkibyOxu_normal.jpg"/>
    <x v="116"/>
    <s v="https://twitter.com/#!/arabella_hotel/status/1105642889802072065"/>
    <m/>
    <m/>
    <s v="1105642889802072065"/>
    <m/>
    <b v="0"/>
    <n v="0"/>
    <s v=""/>
    <b v="0"/>
    <s v="en"/>
    <m/>
    <s v=""/>
    <b v="0"/>
    <n v="0"/>
    <s v=""/>
    <s v="Sprout Social"/>
    <b v="1"/>
    <s v="1105642889802072065"/>
    <s v="Tweet"/>
    <n v="0"/>
    <n v="0"/>
    <m/>
    <m/>
    <m/>
    <m/>
    <m/>
    <m/>
    <m/>
    <m/>
    <n v="4"/>
    <s v="20"/>
    <s v="20"/>
    <n v="4"/>
    <n v="23.529411764705884"/>
    <n v="0"/>
    <n v="0"/>
    <n v="0"/>
    <n v="0"/>
    <n v="13"/>
    <n v="76.47058823529412"/>
    <n v="17"/>
  </r>
  <r>
    <s v="natasha90950333"/>
    <s v="ilovesedonavr"/>
    <m/>
    <m/>
    <m/>
    <m/>
    <m/>
    <m/>
    <m/>
    <m/>
    <s v="No"/>
    <n v="269"/>
    <m/>
    <m/>
    <x v="0"/>
    <d v="2019-03-13T04:21:27.000"/>
    <s v="RT @ILoveSedonaVR: Soldier Pass Trail is a 4 mile heavily trafficked out and back trail located near Sedona, that features a river and is r…"/>
    <m/>
    <m/>
    <x v="0"/>
    <m/>
    <s v="http://pbs.twimg.com/profile_images/1093952293714755592/3D09cK9I_normal.jpg"/>
    <x v="117"/>
    <s v="https://twitter.com/#!/natasha90950333/status/1105685275966091264"/>
    <m/>
    <m/>
    <s v="1105685275966091264"/>
    <m/>
    <b v="0"/>
    <n v="0"/>
    <s v=""/>
    <b v="0"/>
    <s v="en"/>
    <m/>
    <s v=""/>
    <b v="0"/>
    <n v="1"/>
    <s v="1105623770927153153"/>
    <s v="Twitter for Android"/>
    <b v="0"/>
    <s v="1105623770927153153"/>
    <s v="Tweet"/>
    <n v="0"/>
    <n v="0"/>
    <m/>
    <m/>
    <m/>
    <m/>
    <m/>
    <m/>
    <m/>
    <m/>
    <n v="1"/>
    <s v="4"/>
    <s v="4"/>
    <n v="0"/>
    <n v="0"/>
    <n v="0"/>
    <n v="0"/>
    <n v="0"/>
    <n v="0"/>
    <n v="25"/>
    <n v="100"/>
    <n v="25"/>
  </r>
  <r>
    <s v="granbalsandworl"/>
    <s v="bonfire0613"/>
    <m/>
    <m/>
    <m/>
    <m/>
    <m/>
    <m/>
    <m/>
    <m/>
    <s v="No"/>
    <n v="270"/>
    <m/>
    <m/>
    <x v="0"/>
    <d v="2019-03-13T08:48:23.000"/>
    <s v="Little #خواهر @SedonaAZ @Bonfire0613"/>
    <m/>
    <m/>
    <x v="34"/>
    <m/>
    <s v="http://pbs.twimg.com/profile_images/1104764566792269824/4pXyKzs9_normal.jpg"/>
    <x v="118"/>
    <s v="https://twitter.com/#!/granbalsandworl/status/1105752453973229568"/>
    <m/>
    <m/>
    <s v="1105752453973229568"/>
    <m/>
    <b v="0"/>
    <n v="0"/>
    <s v=""/>
    <b v="0"/>
    <s v="en"/>
    <m/>
    <s v=""/>
    <b v="0"/>
    <n v="0"/>
    <s v=""/>
    <s v="Twitter Web App"/>
    <b v="0"/>
    <s v="1105752453973229568"/>
    <s v="Tweet"/>
    <n v="0"/>
    <n v="0"/>
    <m/>
    <m/>
    <m/>
    <m/>
    <m/>
    <m/>
    <m/>
    <m/>
    <n v="1"/>
    <s v="1"/>
    <s v="1"/>
    <n v="0"/>
    <n v="0"/>
    <n v="0"/>
    <n v="0"/>
    <n v="0"/>
    <n v="0"/>
    <n v="4"/>
    <n v="100"/>
    <n v="4"/>
  </r>
  <r>
    <s v="_sedonaaz"/>
    <s v="_sedonaaz"/>
    <m/>
    <m/>
    <m/>
    <m/>
    <m/>
    <m/>
    <m/>
    <m/>
    <s v="No"/>
    <n v="272"/>
    <m/>
    <m/>
    <x v="1"/>
    <d v="2019-03-02T00:01:15.000"/>
    <s v="Sedona AZ Fri Mar 1st PM Forecast: TONIGHT Mostly Cloudy Lo 41 SATURDAY Chance Of T-Storm Hi 52"/>
    <m/>
    <m/>
    <x v="0"/>
    <m/>
    <s v="http://pbs.twimg.com/profile_images/1447580654/countyaz.com_normal.jpg"/>
    <x v="119"/>
    <s v="https://twitter.com/#!/_sedonaaz/status/1101633529451081728"/>
    <n v="34.6859"/>
    <n v="-111.2845"/>
    <s v="1101633529451081728"/>
    <m/>
    <b v="0"/>
    <n v="0"/>
    <s v=""/>
    <b v="0"/>
    <s v="en"/>
    <m/>
    <s v=""/>
    <b v="0"/>
    <n v="0"/>
    <s v=""/>
    <s v="TownTweet"/>
    <b v="0"/>
    <s v="1101633529451081728"/>
    <s v="Tweet"/>
    <n v="0"/>
    <n v="0"/>
    <s v="-114.818269,31.3322463 _x000a_-109.0451527,31.3322463 _x000a_-109.0451527,37.004261 _x000a_-114.818269,37.004261"/>
    <s v="United States"/>
    <s v="US"/>
    <s v="Arizona, USA"/>
    <s v="a612c69b44b2e5da"/>
    <s v="Arizona"/>
    <s v="admin"/>
    <s v="https://api.twitter.com/1.1/geo/id/a612c69b44b2e5da.json"/>
    <n v="4"/>
    <s v="3"/>
    <s v="3"/>
    <n v="0"/>
    <n v="0"/>
    <n v="2"/>
    <n v="10.526315789473685"/>
    <n v="0"/>
    <n v="0"/>
    <n v="17"/>
    <n v="89.47368421052632"/>
    <n v="19"/>
  </r>
  <r>
    <s v="_sedonaaz"/>
    <s v="_sedonaaz"/>
    <m/>
    <m/>
    <m/>
    <m/>
    <m/>
    <m/>
    <m/>
    <m/>
    <s v="No"/>
    <n v="273"/>
    <m/>
    <m/>
    <x v="1"/>
    <d v="2019-03-05T15:01:13.000"/>
    <s v="Sedona AZ Tue Mar 5th AM Forecast: TODAY Partly Cloudy Hi 65 TONIGHT Chance Of Showers Lo 46"/>
    <m/>
    <m/>
    <x v="0"/>
    <m/>
    <s v="http://pbs.twimg.com/profile_images/1447580654/countyaz.com_normal.jpg"/>
    <x v="120"/>
    <s v="https://twitter.com/#!/_sedonaaz/status/1102947178773970945"/>
    <n v="34.6859"/>
    <n v="-111.2845"/>
    <s v="1102947178773970945"/>
    <m/>
    <b v="0"/>
    <n v="0"/>
    <s v=""/>
    <b v="0"/>
    <s v="en"/>
    <m/>
    <s v=""/>
    <b v="0"/>
    <n v="0"/>
    <s v=""/>
    <s v="TownTweet"/>
    <b v="0"/>
    <s v="1102947178773970945"/>
    <s v="Tweet"/>
    <n v="0"/>
    <n v="0"/>
    <s v="-114.818269,31.3322463 _x000a_-109.0451527,31.3322463 _x000a_-109.0451527,37.004261 _x000a_-114.818269,37.004261"/>
    <s v="United States"/>
    <s v="US"/>
    <s v="Arizona, USA"/>
    <s v="a612c69b44b2e5da"/>
    <s v="Arizona"/>
    <s v="admin"/>
    <s v="https://api.twitter.com/1.1/geo/id/a612c69b44b2e5da.json"/>
    <n v="4"/>
    <s v="3"/>
    <s v="3"/>
    <n v="0"/>
    <n v="0"/>
    <n v="2"/>
    <n v="11.11111111111111"/>
    <n v="0"/>
    <n v="0"/>
    <n v="16"/>
    <n v="88.88888888888889"/>
    <n v="18"/>
  </r>
  <r>
    <s v="_sedonaaz"/>
    <s v="_sedonaaz"/>
    <m/>
    <m/>
    <m/>
    <m/>
    <m/>
    <m/>
    <m/>
    <m/>
    <s v="No"/>
    <n v="274"/>
    <m/>
    <m/>
    <x v="1"/>
    <d v="2019-03-10T14:01:14.000"/>
    <s v="Sedona AZ Sun Mar 10th AM Forecast: TODAY Partly Cloudy Hi 55 TONIGHT Rain/Snow Showers Lo 37"/>
    <m/>
    <m/>
    <x v="0"/>
    <m/>
    <s v="http://pbs.twimg.com/profile_images/1447580654/countyaz.com_normal.jpg"/>
    <x v="121"/>
    <s v="https://twitter.com/#!/_sedonaaz/status/1104744020201426948"/>
    <n v="34.6859"/>
    <n v="-111.2845"/>
    <s v="1104744020201426948"/>
    <m/>
    <b v="0"/>
    <n v="0"/>
    <s v=""/>
    <b v="0"/>
    <s v="en"/>
    <m/>
    <s v=""/>
    <b v="0"/>
    <n v="0"/>
    <s v=""/>
    <s v="TownTweet"/>
    <b v="0"/>
    <s v="1104744020201426948"/>
    <s v="Tweet"/>
    <n v="0"/>
    <n v="0"/>
    <s v="-114.818269,31.3322463 _x000a_-109.0451527,31.3322463 _x000a_-109.0451527,37.004261 _x000a_-114.818269,37.004261"/>
    <s v="United States"/>
    <s v="US"/>
    <s v="Arizona, USA"/>
    <s v="a612c69b44b2e5da"/>
    <s v="Arizona"/>
    <s v="admin"/>
    <s v="https://api.twitter.com/1.1/geo/id/a612c69b44b2e5da.json"/>
    <n v="4"/>
    <s v="3"/>
    <s v="3"/>
    <n v="0"/>
    <n v="0"/>
    <n v="2"/>
    <n v="11.11111111111111"/>
    <n v="0"/>
    <n v="0"/>
    <n v="16"/>
    <n v="88.88888888888889"/>
    <n v="18"/>
  </r>
  <r>
    <s v="_sedonaaz"/>
    <s v="_sedonaaz"/>
    <m/>
    <m/>
    <m/>
    <m/>
    <m/>
    <m/>
    <m/>
    <m/>
    <s v="No"/>
    <n v="275"/>
    <m/>
    <m/>
    <x v="1"/>
    <d v="2019-03-13T14:01:14.000"/>
    <s v="Sedona AZ Wed Mar 13th AM Forecast: TODAY Rain/Snow Showers Hi 42 TONIGHT Mostly Clear Lo 24"/>
    <m/>
    <m/>
    <x v="0"/>
    <m/>
    <s v="http://pbs.twimg.com/profile_images/1447580654/countyaz.com_normal.jpg"/>
    <x v="122"/>
    <s v="https://twitter.com/#!/_sedonaaz/status/1105831184020525056"/>
    <n v="34.6859"/>
    <n v="-111.2845"/>
    <s v="1105831184020525056"/>
    <m/>
    <b v="0"/>
    <n v="0"/>
    <s v=""/>
    <b v="0"/>
    <s v="en"/>
    <m/>
    <s v=""/>
    <b v="0"/>
    <n v="0"/>
    <s v=""/>
    <s v="TownTweet"/>
    <b v="0"/>
    <s v="1105831184020525056"/>
    <s v="Tweet"/>
    <n v="0"/>
    <n v="0"/>
    <s v="-114.818269,31.3322463 _x000a_-109.0451527,31.3322463 _x000a_-109.0451527,37.004261 _x000a_-114.818269,37.004261"/>
    <s v="United States"/>
    <s v="US"/>
    <s v="Arizona, USA"/>
    <s v="a612c69b44b2e5da"/>
    <s v="Arizona"/>
    <s v="admin"/>
    <s v="https://api.twitter.com/1.1/geo/id/a612c69b44b2e5da.json"/>
    <n v="4"/>
    <s v="3"/>
    <s v="3"/>
    <n v="1"/>
    <n v="5.555555555555555"/>
    <n v="1"/>
    <n v="5.555555555555555"/>
    <n v="0"/>
    <n v="0"/>
    <n v="16"/>
    <n v="88.88888888888889"/>
    <n v="18"/>
  </r>
  <r>
    <s v="fredwilliams"/>
    <s v="thattommyhall"/>
    <m/>
    <m/>
    <m/>
    <m/>
    <m/>
    <m/>
    <m/>
    <m/>
    <s v="No"/>
    <n v="276"/>
    <m/>
    <m/>
    <x v="2"/>
    <d v="2019-03-13T17:12:59.000"/>
    <s v="@thattommyhall Reminds me of @SedonaAZ"/>
    <m/>
    <m/>
    <x v="0"/>
    <m/>
    <s v="http://pbs.twimg.com/profile_images/1103043422305349632/vudJpxur_normal.png"/>
    <x v="123"/>
    <s v="https://twitter.com/#!/fredwilliams/status/1105879440842780673"/>
    <m/>
    <m/>
    <s v="1105879440842780673"/>
    <s v="1105850317411889152"/>
    <b v="0"/>
    <n v="0"/>
    <s v="14658601"/>
    <b v="0"/>
    <s v="en"/>
    <m/>
    <s v=""/>
    <b v="0"/>
    <n v="0"/>
    <s v=""/>
    <s v="Twitter Web Client"/>
    <b v="0"/>
    <s v="1105850317411889152"/>
    <s v="Tweet"/>
    <n v="0"/>
    <n v="0"/>
    <m/>
    <m/>
    <m/>
    <m/>
    <m/>
    <m/>
    <m/>
    <m/>
    <n v="1"/>
    <s v="1"/>
    <s v="1"/>
    <n v="0"/>
    <n v="0"/>
    <n v="0"/>
    <n v="0"/>
    <n v="0"/>
    <n v="0"/>
    <n v="5"/>
    <n v="100"/>
    <n v="5"/>
  </r>
  <r>
    <s v="ytravelblog"/>
    <s v="ytravelblog"/>
    <m/>
    <m/>
    <m/>
    <m/>
    <m/>
    <m/>
    <m/>
    <m/>
    <s v="No"/>
    <n v="278"/>
    <m/>
    <m/>
    <x v="1"/>
    <d v="2019-03-13T14:48:39.000"/>
    <s v="Sedona is well know for its Vortexes. New on the blog are 5 of the best Sedona Vortex sites and hiking trails to ex… https://t.co/jkVKOBAwOb"/>
    <s v="https://twitter.com/i/web/status/1105843115892473857"/>
    <s v="twitter.com"/>
    <x v="0"/>
    <m/>
    <s v="http://pbs.twimg.com/profile_images/658824759656910848/7nM7p4t-_normal.jpg"/>
    <x v="124"/>
    <s v="https://twitter.com/#!/ytravelblog/status/1105843115892473857"/>
    <m/>
    <m/>
    <s v="1105843115892473857"/>
    <m/>
    <b v="0"/>
    <n v="0"/>
    <s v=""/>
    <b v="0"/>
    <s v="en"/>
    <m/>
    <s v=""/>
    <b v="0"/>
    <n v="0"/>
    <s v=""/>
    <s v="Twitter Web Client"/>
    <b v="1"/>
    <s v="1105843115892473857"/>
    <s v="Tweet"/>
    <n v="0"/>
    <n v="0"/>
    <m/>
    <m/>
    <m/>
    <m/>
    <m/>
    <m/>
    <m/>
    <m/>
    <n v="1"/>
    <s v="1"/>
    <s v="1"/>
    <n v="2"/>
    <n v="8.333333333333334"/>
    <n v="0"/>
    <n v="0"/>
    <n v="0"/>
    <n v="0"/>
    <n v="22"/>
    <n v="91.66666666666667"/>
    <n v="24"/>
  </r>
  <r>
    <s v="ytravelblog"/>
    <s v="sedonaaz"/>
    <m/>
    <m/>
    <m/>
    <m/>
    <m/>
    <m/>
    <m/>
    <m/>
    <s v="No"/>
    <n v="279"/>
    <m/>
    <m/>
    <x v="0"/>
    <d v="2019-03-13T18:00:03.000"/>
    <s v="Sedona is well know for its Vortexes. New on the blog are 5 of the best Sedona Vortex sites and hiking trails to experience this center of energy: https://t.co/HNPdXSDk9n #Sedona #vortex #healing #meditation #Arizona @SedonaAZ #energy #traveltips #spirituality #spiritual https://t.co/qrhCg0V11o"/>
    <s v="https://www.ytravelblog.com/sedona-vortex-sites/"/>
    <s v="ytravelblog.com"/>
    <x v="35"/>
    <s v="https://pbs.twimg.com/media/D1jqQSrWoAA1XnL.jpg"/>
    <s v="https://pbs.twimg.com/media/D1jqQSrWoAA1XnL.jpg"/>
    <x v="125"/>
    <s v="https://twitter.com/#!/ytravelblog/status/1105891285657927680"/>
    <m/>
    <m/>
    <s v="1105891285657927680"/>
    <m/>
    <b v="0"/>
    <n v="0"/>
    <s v=""/>
    <b v="0"/>
    <s v="en"/>
    <m/>
    <s v=""/>
    <b v="0"/>
    <n v="0"/>
    <s v=""/>
    <s v="SocialBee.io v2"/>
    <b v="0"/>
    <s v="1105891285657927680"/>
    <s v="Tweet"/>
    <n v="0"/>
    <n v="0"/>
    <m/>
    <m/>
    <m/>
    <m/>
    <m/>
    <m/>
    <m/>
    <m/>
    <n v="1"/>
    <s v="1"/>
    <s v="1"/>
    <n v="3"/>
    <n v="7.894736842105263"/>
    <n v="0"/>
    <n v="0"/>
    <n v="0"/>
    <n v="0"/>
    <n v="35"/>
    <n v="92.10526315789474"/>
    <n v="38"/>
  </r>
  <r>
    <s v="vividlyminded"/>
    <s v="sedonaaz"/>
    <m/>
    <m/>
    <m/>
    <m/>
    <m/>
    <m/>
    <m/>
    <m/>
    <s v="No"/>
    <n v="280"/>
    <m/>
    <m/>
    <x v="0"/>
    <d v="2019-03-13T20:28:06.000"/>
    <s v="On this list for this summer RT @SedonaAZ: This All-natural Red Rock Waterslide Is Cooler Than Anything at a Theme Park | Slide Rock State Park https://t.co/SO7HUSwRfz"/>
    <s v="https://www.pinterest.com/pin/445574956881037692/"/>
    <s v="pinterest.com"/>
    <x v="0"/>
    <m/>
    <s v="http://pbs.twimg.com/profile_images/921138063132082176/K15_cMsk_normal.jpg"/>
    <x v="126"/>
    <s v="https://twitter.com/#!/vividlyminded/status/1105928545195323393"/>
    <m/>
    <m/>
    <s v="1105928545195323393"/>
    <m/>
    <b v="0"/>
    <n v="0"/>
    <s v=""/>
    <b v="0"/>
    <s v="en"/>
    <m/>
    <s v=""/>
    <b v="0"/>
    <n v="0"/>
    <s v=""/>
    <s v="Tweetlogix"/>
    <b v="0"/>
    <s v="1105928545195323393"/>
    <s v="Tweet"/>
    <n v="0"/>
    <n v="0"/>
    <m/>
    <m/>
    <m/>
    <m/>
    <m/>
    <m/>
    <m/>
    <m/>
    <n v="1"/>
    <s v="1"/>
    <s v="1"/>
    <n v="0"/>
    <n v="0"/>
    <n v="0"/>
    <n v="0"/>
    <n v="0"/>
    <n v="0"/>
    <n v="26"/>
    <n v="100"/>
    <n v="26"/>
  </r>
  <r>
    <s v="apexwolves"/>
    <s v="visitflagstaff"/>
    <m/>
    <m/>
    <m/>
    <m/>
    <m/>
    <m/>
    <m/>
    <m/>
    <s v="No"/>
    <n v="281"/>
    <m/>
    <m/>
    <x v="0"/>
    <d v="2019-03-13T21:41:26.000"/>
    <s v="We are just 11 days away from https://t.co/oUKGIQUgaM Many events close to sold out. If in town come over! Learn about our cherished Apex Predator. @SedonaAZ @sedonanews @ArizonaTourism @NatGeo @CityofSedonaAZ @SedonaChamber @VisitFlagstaff https://t.co/x51idnl4lM"/>
    <s v="http://www.sedonawolfweek.org"/>
    <s v="sedonawolfweek.org"/>
    <x v="0"/>
    <s v="https://pbs.twimg.com/media/D1kcvkrU8AAdT6_.jpg"/>
    <s v="https://pbs.twimg.com/media/D1kcvkrU8AAdT6_.jpg"/>
    <x v="127"/>
    <s v="https://twitter.com/#!/apexwolves/status/1105946997419184128"/>
    <m/>
    <m/>
    <s v="1105946997419184128"/>
    <m/>
    <b v="0"/>
    <n v="4"/>
    <s v=""/>
    <b v="0"/>
    <s v="en"/>
    <m/>
    <s v=""/>
    <b v="0"/>
    <n v="2"/>
    <s v=""/>
    <s v="Twitter Web Client"/>
    <b v="0"/>
    <s v="1105946997419184128"/>
    <s v="Tweet"/>
    <n v="0"/>
    <n v="0"/>
    <m/>
    <m/>
    <m/>
    <m/>
    <m/>
    <m/>
    <m/>
    <m/>
    <n v="1"/>
    <s v="7"/>
    <s v="7"/>
    <m/>
    <m/>
    <m/>
    <m/>
    <m/>
    <m/>
    <m/>
    <m/>
    <m/>
  </r>
  <r>
    <s v="marcmcgaugh1975"/>
    <s v="visitflagstaff"/>
    <m/>
    <m/>
    <m/>
    <m/>
    <m/>
    <m/>
    <m/>
    <m/>
    <s v="No"/>
    <n v="282"/>
    <m/>
    <m/>
    <x v="0"/>
    <d v="2019-03-13T21:51:31.000"/>
    <s v="@ApexWolves @SedonaAZ @sedonanews @ArizonaTourism @NatGeo @CityofSedonaAZ @SedonaChamber @VisitFlagstaff Wish I could be there."/>
    <m/>
    <m/>
    <x v="0"/>
    <m/>
    <s v="http://pbs.twimg.com/profile_images/664588942788964352/Mca-5U3Z_normal.jpg"/>
    <x v="128"/>
    <s v="https://twitter.com/#!/marcmcgaugh1975/status/1105949535178772480"/>
    <m/>
    <m/>
    <s v="1105949535178772480"/>
    <s v="1105946997419184128"/>
    <b v="0"/>
    <n v="0"/>
    <s v="3169084081"/>
    <b v="0"/>
    <s v="en"/>
    <m/>
    <s v=""/>
    <b v="0"/>
    <n v="0"/>
    <s v=""/>
    <s v="Twitter for Android"/>
    <b v="0"/>
    <s v="1105946997419184128"/>
    <s v="Tweet"/>
    <n v="0"/>
    <n v="0"/>
    <m/>
    <m/>
    <m/>
    <m/>
    <m/>
    <m/>
    <m/>
    <m/>
    <n v="1"/>
    <s v="7"/>
    <s v="7"/>
    <m/>
    <m/>
    <m/>
    <m/>
    <m/>
    <m/>
    <m/>
    <m/>
    <m/>
  </r>
  <r>
    <s v="marcmcgaugh1975"/>
    <s v="apexwolves"/>
    <m/>
    <m/>
    <m/>
    <m/>
    <m/>
    <m/>
    <m/>
    <m/>
    <s v="No"/>
    <n v="289"/>
    <m/>
    <m/>
    <x v="0"/>
    <d v="2019-03-13T21:51:13.000"/>
    <s v="RT @ApexWolves: We are just 11 days away from https://t.co/oUKGIQUgaM Many events close to sold out. If in town come over! Learn about our…"/>
    <s v="http://www.sedonawolfweek.org"/>
    <s v="sedonawolfweek.org"/>
    <x v="0"/>
    <m/>
    <s v="http://pbs.twimg.com/profile_images/664588942788964352/Mca-5U3Z_normal.jpg"/>
    <x v="129"/>
    <s v="https://twitter.com/#!/marcmcgaugh1975/status/1105949458263691264"/>
    <m/>
    <m/>
    <s v="1105949458263691264"/>
    <m/>
    <b v="0"/>
    <n v="0"/>
    <s v=""/>
    <b v="0"/>
    <s v="en"/>
    <m/>
    <s v=""/>
    <b v="0"/>
    <n v="2"/>
    <s v="1105946997419184128"/>
    <s v="Twitter for Android"/>
    <b v="0"/>
    <s v="1105946997419184128"/>
    <s v="Tweet"/>
    <n v="0"/>
    <n v="0"/>
    <m/>
    <m/>
    <m/>
    <m/>
    <m/>
    <m/>
    <m/>
    <m/>
    <n v="1"/>
    <s v="7"/>
    <s v="7"/>
    <n v="0"/>
    <n v="0"/>
    <n v="0"/>
    <n v="0"/>
    <n v="0"/>
    <n v="0"/>
    <n v="23"/>
    <n v="100"/>
    <n v="23"/>
  </r>
  <r>
    <s v="spankisauraus"/>
    <s v="apexwolves"/>
    <m/>
    <m/>
    <m/>
    <m/>
    <m/>
    <m/>
    <m/>
    <m/>
    <s v="No"/>
    <n v="294"/>
    <m/>
    <m/>
    <x v="0"/>
    <d v="2019-03-14T01:23:17.000"/>
    <s v="RT @ApexWolves: We are just 11 days away from https://t.co/oUKGIQUgaM Many events close to sold out. If in town come over! Learn about our…"/>
    <s v="http://www.sedonawolfweek.org"/>
    <s v="sedonawolfweek.org"/>
    <x v="0"/>
    <m/>
    <s v="http://pbs.twimg.com/profile_images/775856087132024832/Y3Lg8oSl_normal.jpg"/>
    <x v="130"/>
    <s v="https://twitter.com/#!/spankisauraus/status/1106002828374401024"/>
    <m/>
    <m/>
    <s v="1106002828374401024"/>
    <m/>
    <b v="0"/>
    <n v="0"/>
    <s v=""/>
    <b v="0"/>
    <s v="en"/>
    <m/>
    <s v=""/>
    <b v="0"/>
    <n v="2"/>
    <s v="1105946997419184128"/>
    <s v="Twitter Web Client"/>
    <b v="0"/>
    <s v="1105946997419184128"/>
    <s v="Tweet"/>
    <n v="0"/>
    <n v="0"/>
    <m/>
    <m/>
    <m/>
    <m/>
    <m/>
    <m/>
    <m/>
    <m/>
    <n v="1"/>
    <s v="7"/>
    <s v="7"/>
    <n v="0"/>
    <n v="0"/>
    <n v="0"/>
    <n v="0"/>
    <n v="0"/>
    <n v="0"/>
    <n v="23"/>
    <n v="100"/>
    <n v="23"/>
  </r>
  <r>
    <s v="brenesmarlen"/>
    <s v="sedonaaz"/>
    <m/>
    <m/>
    <m/>
    <m/>
    <m/>
    <m/>
    <m/>
    <m/>
    <s v="No"/>
    <n v="295"/>
    <m/>
    <m/>
    <x v="0"/>
    <d v="2019-03-14T05:31:58.000"/>
    <s v="RT @SedonaAZ: Get info on 9 easy hikes when you purchase our '9 Easy Hikes in Sedona' book for $8. Did we mention that all the proceeds are…"/>
    <m/>
    <m/>
    <x v="0"/>
    <m/>
    <s v="http://pbs.twimg.com/profile_images/1085977906843574274/x-iEHEu__normal.jpg"/>
    <x v="131"/>
    <s v="https://twitter.com/#!/brenesmarlen/status/1106065410770661377"/>
    <m/>
    <m/>
    <s v="1106065410770661377"/>
    <m/>
    <b v="0"/>
    <n v="0"/>
    <s v=""/>
    <b v="0"/>
    <s v="en"/>
    <m/>
    <s v=""/>
    <b v="0"/>
    <n v="0"/>
    <s v="1101620070822768640"/>
    <s v="Twitter for iPhone"/>
    <b v="0"/>
    <s v="1101620070822768640"/>
    <s v="Tweet"/>
    <n v="0"/>
    <n v="0"/>
    <m/>
    <m/>
    <m/>
    <m/>
    <m/>
    <m/>
    <m/>
    <m/>
    <n v="1"/>
    <s v="1"/>
    <s v="1"/>
    <n v="2"/>
    <n v="7.142857142857143"/>
    <n v="0"/>
    <n v="0"/>
    <n v="0"/>
    <n v="0"/>
    <n v="26"/>
    <n v="92.85714285714286"/>
    <n v="28"/>
  </r>
  <r>
    <s v="adventurepromag"/>
    <s v="adventurepromag"/>
    <m/>
    <m/>
    <m/>
    <m/>
    <m/>
    <m/>
    <m/>
    <m/>
    <s v="No"/>
    <n v="296"/>
    <m/>
    <m/>
    <x v="1"/>
    <d v="2019-03-14T14:30:43.000"/>
    <s v="From the #mountains to the #desert, Telluride and Sedona are the prefect #adventure destinations for when the weath… https://t.co/vhLjsfjRPb"/>
    <s v="https://twitter.com/i/web/status/1106200994587774976"/>
    <s v="twitter.com"/>
    <x v="36"/>
    <m/>
    <s v="http://pbs.twimg.com/profile_images/1057709303711248384/6ynCMoTN_normal.jpg"/>
    <x v="132"/>
    <s v="https://twitter.com/#!/adventurepromag/status/1106200994587774976"/>
    <m/>
    <m/>
    <s v="1106200994587774976"/>
    <m/>
    <b v="0"/>
    <n v="0"/>
    <s v=""/>
    <b v="0"/>
    <s v="en"/>
    <m/>
    <s v=""/>
    <b v="0"/>
    <n v="0"/>
    <s v=""/>
    <s v="Gain App"/>
    <b v="1"/>
    <s v="1106200994587774976"/>
    <s v="Tweet"/>
    <n v="0"/>
    <n v="0"/>
    <m/>
    <m/>
    <m/>
    <m/>
    <m/>
    <m/>
    <m/>
    <m/>
    <n v="1"/>
    <s v="3"/>
    <s v="3"/>
    <n v="0"/>
    <n v="0"/>
    <n v="1"/>
    <n v="5.555555555555555"/>
    <n v="0"/>
    <n v="0"/>
    <n v="17"/>
    <n v="94.44444444444444"/>
    <n v="18"/>
  </r>
  <r>
    <s v="mmmckerch"/>
    <s v="sedonaaz"/>
    <m/>
    <m/>
    <m/>
    <m/>
    <m/>
    <m/>
    <m/>
    <m/>
    <s v="No"/>
    <n v="297"/>
    <m/>
    <m/>
    <x v="0"/>
    <d v="2019-03-14T18:36:53.000"/>
    <s v="Good morning @SedonaAZ https://t.co/JuX1QNxN94"/>
    <m/>
    <m/>
    <x v="0"/>
    <s v="https://pbs.twimg.com/ext_tw_video_thumb/1106262618925420544/pu/img/rTTV3ozbUARmF85n.jpg"/>
    <s v="https://pbs.twimg.com/ext_tw_video_thumb/1106262618925420544/pu/img/rTTV3ozbUARmF85n.jpg"/>
    <x v="133"/>
    <s v="https://twitter.com/#!/mmmckerch/status/1106262943426117632"/>
    <m/>
    <m/>
    <s v="1106262943426117632"/>
    <m/>
    <b v="0"/>
    <n v="3"/>
    <s v=""/>
    <b v="0"/>
    <s v="en"/>
    <m/>
    <s v=""/>
    <b v="0"/>
    <n v="0"/>
    <s v=""/>
    <s v="Twitter for iPhone"/>
    <b v="0"/>
    <s v="1106262943426117632"/>
    <s v="Tweet"/>
    <n v="0"/>
    <n v="0"/>
    <m/>
    <m/>
    <m/>
    <m/>
    <m/>
    <m/>
    <m/>
    <m/>
    <n v="1"/>
    <s v="1"/>
    <s v="1"/>
    <n v="1"/>
    <n v="33.333333333333336"/>
    <n v="0"/>
    <n v="0"/>
    <n v="0"/>
    <n v="0"/>
    <n v="2"/>
    <n v="66.66666666666667"/>
    <n v="3"/>
  </r>
  <r>
    <s v="irondogodin"/>
    <s v="apexwolves"/>
    <m/>
    <m/>
    <m/>
    <m/>
    <m/>
    <m/>
    <m/>
    <m/>
    <s v="No"/>
    <n v="298"/>
    <m/>
    <m/>
    <x v="0"/>
    <d v="2019-03-14T19:43:57.000"/>
    <s v="RT @ApexWolves: We are just 11 days away from https://t.co/oUKGIQUgaM Many events close to sold out. If in town come over! Learn about our…"/>
    <s v="http://www.sedonawolfweek.org"/>
    <s v="sedonawolfweek.org"/>
    <x v="0"/>
    <m/>
    <s v="http://pbs.twimg.com/profile_images/3556444039/5f7ec2eff1fee2f4b8be0189e025d8e0_normal.jpeg"/>
    <x v="134"/>
    <s v="https://twitter.com/#!/irondogodin/status/1106279818512027648"/>
    <m/>
    <m/>
    <s v="1106279818512027648"/>
    <m/>
    <b v="0"/>
    <n v="0"/>
    <s v=""/>
    <b v="0"/>
    <s v="en"/>
    <m/>
    <s v=""/>
    <b v="0"/>
    <n v="6"/>
    <s v="1105946997419184128"/>
    <s v="Twitter for iPhone"/>
    <b v="0"/>
    <s v="1105946997419184128"/>
    <s v="Tweet"/>
    <n v="0"/>
    <n v="0"/>
    <m/>
    <m/>
    <m/>
    <m/>
    <m/>
    <m/>
    <m/>
    <m/>
    <n v="1"/>
    <s v="7"/>
    <s v="7"/>
    <n v="0"/>
    <n v="0"/>
    <n v="0"/>
    <n v="0"/>
    <n v="0"/>
    <n v="0"/>
    <n v="23"/>
    <n v="100"/>
    <n v="23"/>
  </r>
  <r>
    <s v="hfarquahr"/>
    <s v="apexwolves"/>
    <m/>
    <m/>
    <m/>
    <m/>
    <m/>
    <m/>
    <m/>
    <m/>
    <s v="No"/>
    <n v="299"/>
    <m/>
    <m/>
    <x v="0"/>
    <d v="2019-03-14T20:18:53.000"/>
    <s v="RT @ApexWolves: We are just 11 days away from https://t.co/oUKGIQUgaM Many events close to sold out. If in town come over! Learn about our…"/>
    <s v="http://www.sedonawolfweek.org"/>
    <s v="sedonawolfweek.org"/>
    <x v="0"/>
    <m/>
    <s v="http://pbs.twimg.com/profile_images/378800000727217962/e8305edb078946efeabb862f95f81041_normal.jpeg"/>
    <x v="135"/>
    <s v="https://twitter.com/#!/hfarquahr/status/1106288609588469760"/>
    <m/>
    <m/>
    <s v="1106288609588469760"/>
    <m/>
    <b v="0"/>
    <n v="0"/>
    <s v=""/>
    <b v="0"/>
    <s v="en"/>
    <m/>
    <s v=""/>
    <b v="0"/>
    <n v="6"/>
    <s v="1105946997419184128"/>
    <s v="Twitter for iPhone"/>
    <b v="0"/>
    <s v="1105946997419184128"/>
    <s v="Tweet"/>
    <n v="0"/>
    <n v="0"/>
    <m/>
    <m/>
    <m/>
    <m/>
    <m/>
    <m/>
    <m/>
    <m/>
    <n v="1"/>
    <s v="7"/>
    <s v="7"/>
    <n v="0"/>
    <n v="0"/>
    <n v="0"/>
    <n v="0"/>
    <n v="0"/>
    <n v="0"/>
    <n v="23"/>
    <n v="100"/>
    <n v="23"/>
  </r>
  <r>
    <s v="ghtj40s"/>
    <s v="dallasnews"/>
    <m/>
    <m/>
    <m/>
    <m/>
    <m/>
    <m/>
    <m/>
    <m/>
    <s v="No"/>
    <n v="300"/>
    <m/>
    <m/>
    <x v="0"/>
    <d v="2019-03-08T16:42:59.000"/>
    <s v="RT @SedonaAZ: Hitting the trails in #Sedona, a land that embodies the West by @dallasnews https://t.co/sMiHSKJVoy https://t.co/q6ahxo9H3o"/>
    <s v="https://www.dallasnews.com/life/travel/2019/02/26/hitting-trails-sedona-land-embodies-west"/>
    <s v="dallasnews.com"/>
    <x v="26"/>
    <s v="https://pbs.twimg.com/media/D1JUculVsAAAwlz.jpg"/>
    <s v="https://pbs.twimg.com/media/D1JUculVsAAAwlz.jpg"/>
    <x v="136"/>
    <s v="https://twitter.com/#!/ghtj40s/status/1104059949737340928"/>
    <m/>
    <m/>
    <s v="1104059949737340928"/>
    <m/>
    <b v="0"/>
    <n v="0"/>
    <s v=""/>
    <b v="0"/>
    <s v="en"/>
    <m/>
    <s v=""/>
    <b v="0"/>
    <n v="1"/>
    <s v="1104040416460984320"/>
    <s v="jigtwi"/>
    <b v="0"/>
    <s v="1104040416460984320"/>
    <s v="Tweet"/>
    <n v="0"/>
    <n v="0"/>
    <m/>
    <m/>
    <m/>
    <m/>
    <m/>
    <m/>
    <m/>
    <m/>
    <n v="1"/>
    <s v="1"/>
    <s v="1"/>
    <m/>
    <m/>
    <m/>
    <m/>
    <m/>
    <m/>
    <m/>
    <m/>
    <m/>
  </r>
  <r>
    <s v="ghtj40s"/>
    <s v="sedonaaz"/>
    <m/>
    <m/>
    <m/>
    <m/>
    <m/>
    <m/>
    <m/>
    <m/>
    <s v="No"/>
    <n v="302"/>
    <m/>
    <m/>
    <x v="0"/>
    <d v="2019-03-08T16:45:35.000"/>
    <s v="RT @bluerosepat: @SedonaAZ Sedona is one of my favorite places on Earth. https://t.co/WZxYigUV4X"/>
    <m/>
    <m/>
    <x v="0"/>
    <s v="https://pbs.twimg.com/tweet_video_thumb/D0_yYZAW0AwBNBD.jpg"/>
    <s v="https://pbs.twimg.com/tweet_video_thumb/D0_yYZAW0AwBNBD.jpg"/>
    <x v="137"/>
    <s v="https://twitter.com/#!/ghtj40s/status/1104060604594118657"/>
    <m/>
    <m/>
    <s v="1104060604594118657"/>
    <m/>
    <b v="0"/>
    <n v="0"/>
    <s v=""/>
    <b v="0"/>
    <s v="en"/>
    <m/>
    <s v=""/>
    <b v="0"/>
    <n v="2"/>
    <s v="1103366952288964609"/>
    <s v="jigtwi"/>
    <b v="0"/>
    <s v="1103366952288964609"/>
    <s v="Tweet"/>
    <n v="0"/>
    <n v="0"/>
    <m/>
    <m/>
    <m/>
    <m/>
    <m/>
    <m/>
    <m/>
    <m/>
    <n v="4"/>
    <s v="1"/>
    <s v="1"/>
    <m/>
    <m/>
    <m/>
    <m/>
    <m/>
    <m/>
    <m/>
    <m/>
    <m/>
  </r>
  <r>
    <s v="ghtj40s"/>
    <s v="sedonaaz"/>
    <m/>
    <m/>
    <m/>
    <m/>
    <m/>
    <m/>
    <m/>
    <m/>
    <s v="No"/>
    <n v="304"/>
    <m/>
    <m/>
    <x v="0"/>
    <d v="2019-03-11T18:10:35.000"/>
    <s v="RT @SedonaAZ: Plan your #Sedona summer escape and make sure to visit Slide Rock State Park! https://t.co/tZn35evVBU https://t.co/Ot78D6djmF"/>
    <s v="https://www.viamagazine.com/destinations/best-state-parks-west"/>
    <s v="viamagazine.com"/>
    <x v="26"/>
    <s v="https://pbs.twimg.com/media/D1ZJ_Q6VYAACeIQ.jpg"/>
    <s v="https://pbs.twimg.com/media/D1ZJ_Q6VYAACeIQ.jpg"/>
    <x v="138"/>
    <s v="https://twitter.com/#!/ghtj40s/status/1105169160655392770"/>
    <m/>
    <m/>
    <s v="1105169160655392770"/>
    <m/>
    <b v="0"/>
    <n v="0"/>
    <s v=""/>
    <b v="0"/>
    <s v="en"/>
    <m/>
    <s v=""/>
    <b v="0"/>
    <n v="4"/>
    <s v="1105152131332399116"/>
    <s v="jigtwi"/>
    <b v="0"/>
    <s v="1105152131332399116"/>
    <s v="Tweet"/>
    <n v="0"/>
    <n v="0"/>
    <m/>
    <m/>
    <m/>
    <m/>
    <m/>
    <m/>
    <m/>
    <m/>
    <n v="4"/>
    <s v="1"/>
    <s v="1"/>
    <n v="0"/>
    <n v="0"/>
    <n v="0"/>
    <n v="0"/>
    <n v="0"/>
    <n v="0"/>
    <n v="16"/>
    <n v="100"/>
    <n v="16"/>
  </r>
  <r>
    <s v="ghtj40s"/>
    <s v="dailyblender"/>
    <m/>
    <m/>
    <m/>
    <m/>
    <m/>
    <m/>
    <m/>
    <m/>
    <s v="No"/>
    <n v="305"/>
    <m/>
    <m/>
    <x v="0"/>
    <d v="2019-03-14T20:54:04.000"/>
    <s v="RT @SedonaAZ: Red Rocks and Vortexes: Visiting Sedona via @dailyblender  https://t.co/eVCGnHGcvl https://t.co/qkTaPRnz5g"/>
    <s v="https://dailyblender.com/2019/03/red-rocks-and-vortexes-visiting-sedona/"/>
    <s v="dailyblender.com"/>
    <x v="0"/>
    <s v="https://pbs.twimg.com/media/D1padPfU8AAdU-n.jpg"/>
    <s v="https://pbs.twimg.com/media/D1padPfU8AAdU-n.jpg"/>
    <x v="139"/>
    <s v="https://twitter.com/#!/ghtj40s/status/1106297465873944576"/>
    <m/>
    <m/>
    <s v="1106297465873944576"/>
    <m/>
    <b v="0"/>
    <n v="0"/>
    <s v=""/>
    <b v="0"/>
    <s v="en"/>
    <m/>
    <s v=""/>
    <b v="0"/>
    <n v="0"/>
    <s v="1106296192076374016"/>
    <s v="jigtwi"/>
    <b v="0"/>
    <s v="1106296192076374016"/>
    <s v="Tweet"/>
    <n v="0"/>
    <n v="0"/>
    <m/>
    <m/>
    <m/>
    <m/>
    <m/>
    <m/>
    <m/>
    <m/>
    <n v="1"/>
    <s v="1"/>
    <s v="1"/>
    <n v="0"/>
    <n v="0"/>
    <n v="0"/>
    <n v="0"/>
    <n v="0"/>
    <n v="0"/>
    <n v="10"/>
    <n v="100"/>
    <n v="10"/>
  </r>
  <r>
    <s v="supergstrom"/>
    <s v="ilovesedonavr"/>
    <m/>
    <m/>
    <m/>
    <m/>
    <m/>
    <m/>
    <m/>
    <m/>
    <s v="Yes"/>
    <n v="307"/>
    <m/>
    <m/>
    <x v="0"/>
    <d v="2019-03-11T12:36:46.000"/>
    <s v="I have to thank Sedona for yesterday’s long run @SedonaAZ @ILoveSedonaVR #running #marathontraining #trailrunning one of my favourite places to run! https://t.co/wGt2ucZIn8"/>
    <m/>
    <m/>
    <x v="37"/>
    <s v="https://pbs.twimg.com/media/D1YNFa5U8AARM4q.jpg"/>
    <s v="https://pbs.twimg.com/media/D1YNFa5U8AARM4q.jpg"/>
    <x v="140"/>
    <s v="https://twitter.com/#!/supergstrom/status/1105085152525340672"/>
    <m/>
    <m/>
    <s v="1105085152525340672"/>
    <m/>
    <b v="0"/>
    <n v="10"/>
    <s v=""/>
    <b v="0"/>
    <s v="en"/>
    <m/>
    <s v=""/>
    <b v="0"/>
    <n v="0"/>
    <s v=""/>
    <s v="Twitter for iPhone"/>
    <b v="0"/>
    <s v="1105085152525340672"/>
    <s v="Tweet"/>
    <n v="0"/>
    <n v="0"/>
    <m/>
    <m/>
    <m/>
    <m/>
    <m/>
    <m/>
    <m/>
    <m/>
    <n v="1"/>
    <s v="4"/>
    <s v="4"/>
    <m/>
    <m/>
    <m/>
    <m/>
    <m/>
    <m/>
    <m/>
    <m/>
    <m/>
  </r>
  <r>
    <s v="ilovesedonavr"/>
    <s v="supergstrom"/>
    <m/>
    <m/>
    <m/>
    <m/>
    <m/>
    <m/>
    <m/>
    <m/>
    <s v="Yes"/>
    <n v="309"/>
    <m/>
    <m/>
    <x v="2"/>
    <d v="2019-03-11T13:21:04.000"/>
    <s v="@SupergStrom @SedonaAZ Whooo! Keep working hard! ❤️🤘🏼"/>
    <m/>
    <m/>
    <x v="0"/>
    <m/>
    <s v="http://pbs.twimg.com/profile_images/1099039980851265539/Cq8COp4o_normal.png"/>
    <x v="141"/>
    <s v="https://twitter.com/#!/ilovesedonavr/status/1105096300167606272"/>
    <m/>
    <m/>
    <s v="1105096300167606272"/>
    <s v="1105085152525340672"/>
    <b v="0"/>
    <n v="0"/>
    <s v="784186307534786564"/>
    <b v="0"/>
    <s v="en"/>
    <m/>
    <s v=""/>
    <b v="0"/>
    <n v="0"/>
    <s v=""/>
    <s v="Twitter for iPhone"/>
    <b v="0"/>
    <s v="1105085152525340672"/>
    <s v="Tweet"/>
    <n v="0"/>
    <n v="0"/>
    <m/>
    <m/>
    <m/>
    <m/>
    <m/>
    <m/>
    <m/>
    <m/>
    <n v="1"/>
    <s v="4"/>
    <s v="4"/>
    <n v="0"/>
    <n v="0"/>
    <n v="1"/>
    <n v="16.666666666666668"/>
    <n v="0"/>
    <n v="0"/>
    <n v="5"/>
    <n v="83.33333333333333"/>
    <n v="6"/>
  </r>
  <r>
    <s v="ilovesedonavr"/>
    <s v="ilovesedonavr"/>
    <m/>
    <m/>
    <m/>
    <m/>
    <m/>
    <m/>
    <m/>
    <m/>
    <s v="No"/>
    <n v="310"/>
    <m/>
    <m/>
    <x v="1"/>
    <d v="2019-02-22T21:51:02.000"/>
    <s v="The Seven Sacred Pools were naturally carved out of ocher colored sandstone and fed by a seasonal stream. _x000a_#SevenSacredPools #SedonaHiking #ILovesedona #sedona #beautiful #nature #SedonaAz_x000a_https://t.co/p0YccxRKCF https://t.co/MtjkAAdbco"/>
    <s v="https://sedona.org/"/>
    <s v="sedona.org"/>
    <x v="38"/>
    <s v="https://pbs.twimg.com/media/D0Co69qXQAM1qHh.jpg"/>
    <s v="https://pbs.twimg.com/media/D0Co69qXQAM1qHh.jpg"/>
    <x v="142"/>
    <s v="https://twitter.com/#!/ilovesedonavr/status/1099064045108449281"/>
    <m/>
    <m/>
    <s v="1099064045108449281"/>
    <m/>
    <b v="0"/>
    <n v="24"/>
    <s v=""/>
    <b v="0"/>
    <s v="en"/>
    <m/>
    <s v=""/>
    <b v="0"/>
    <n v="6"/>
    <s v=""/>
    <s v="Twitter for iPhone"/>
    <b v="0"/>
    <s v="1099064045108449281"/>
    <s v="Retweet"/>
    <n v="0"/>
    <n v="0"/>
    <m/>
    <m/>
    <m/>
    <m/>
    <m/>
    <m/>
    <m/>
    <m/>
    <n v="7"/>
    <s v="4"/>
    <s v="4"/>
    <n v="1"/>
    <n v="4"/>
    <n v="0"/>
    <n v="0"/>
    <n v="0"/>
    <n v="0"/>
    <n v="24"/>
    <n v="96"/>
    <n v="25"/>
  </r>
  <r>
    <s v="ilovesedonavr"/>
    <s v="ilovesedonavr"/>
    <m/>
    <m/>
    <m/>
    <m/>
    <m/>
    <m/>
    <m/>
    <m/>
    <s v="No"/>
    <n v="311"/>
    <m/>
    <m/>
    <x v="1"/>
    <d v="2019-03-04T05:41:11.000"/>
    <s v="The Chimney Rock Upper Loop trail is actually a 2 mile loop around Chimney Rock, which is also known as 'Three Fingers'._x000a_📸Photo Creds - @cowboy_the_cowdog_x000a_#SedonaAz #ChimneyRock #HikeSedona #Sedona #SedonaPrime #ArizonaGram #AZ #ILoveSedona_x000a_https://t.co/p0YccxRKCF https://t.co/DMNquD69s9"/>
    <s v="https://sedona.org/"/>
    <s v="sedona.org"/>
    <x v="39"/>
    <s v="https://pbs.twimg.com/media/D0yq1jbX0AIM5UC.jpg"/>
    <s v="https://pbs.twimg.com/media/D0yq1jbX0AIM5UC.jpg"/>
    <x v="143"/>
    <s v="https://twitter.com/#!/ilovesedonavr/status/1102443852156334080"/>
    <m/>
    <m/>
    <s v="1102443852156334080"/>
    <m/>
    <b v="0"/>
    <n v="17"/>
    <s v=""/>
    <b v="0"/>
    <s v="en"/>
    <m/>
    <s v=""/>
    <b v="0"/>
    <n v="0"/>
    <s v=""/>
    <s v="Twitter for iPhone"/>
    <b v="0"/>
    <s v="1102443852156334080"/>
    <s v="Tweet"/>
    <n v="0"/>
    <n v="0"/>
    <m/>
    <m/>
    <m/>
    <m/>
    <m/>
    <m/>
    <m/>
    <m/>
    <n v="7"/>
    <s v="4"/>
    <s v="4"/>
    <n v="0"/>
    <n v="0"/>
    <n v="0"/>
    <n v="0"/>
    <n v="0"/>
    <n v="0"/>
    <n v="33"/>
    <n v="100"/>
    <n v="33"/>
  </r>
  <r>
    <s v="ilovesedonavr"/>
    <s v="ilovesedonavr"/>
    <m/>
    <m/>
    <m/>
    <m/>
    <m/>
    <m/>
    <m/>
    <m/>
    <s v="No"/>
    <n v="312"/>
    <m/>
    <m/>
    <x v="1"/>
    <d v="2019-03-07T01:38:28.000"/>
    <s v="https://t.co/Hs4R58loM6_x000a_Sedona Dream Estate is being completely renovated to be a true dream! This property will be professionally decorated for a true sense of Sedona, while being surrounded by Red Rock views!_x000a_#bookdirect #sedonaaz #sedona #ilovesedona #luxlife https://t.co/uEs1ECHKtk"/>
    <s v="https://sedona.org/rentals/Sedona-Dream-Estate/"/>
    <s v="sedona.org"/>
    <x v="40"/>
    <s v="https://pbs.twimg.com/media/D1BQDFHX0AEJKQ7.jpg"/>
    <s v="https://pbs.twimg.com/media/D1BQDFHX0AEJKQ7.jpg"/>
    <x v="144"/>
    <s v="https://twitter.com/#!/ilovesedonavr/status/1103469935244791808"/>
    <m/>
    <m/>
    <s v="1103469935244791808"/>
    <m/>
    <b v="0"/>
    <n v="13"/>
    <s v=""/>
    <b v="0"/>
    <s v="en"/>
    <m/>
    <s v=""/>
    <b v="0"/>
    <n v="0"/>
    <s v=""/>
    <s v="Twitter for iPhone"/>
    <b v="0"/>
    <s v="1103469935244791808"/>
    <s v="Tweet"/>
    <n v="0"/>
    <n v="0"/>
    <m/>
    <m/>
    <m/>
    <m/>
    <m/>
    <m/>
    <m/>
    <m/>
    <n v="7"/>
    <s v="4"/>
    <s v="4"/>
    <n v="0"/>
    <n v="0"/>
    <n v="0"/>
    <n v="0"/>
    <n v="0"/>
    <n v="0"/>
    <n v="36"/>
    <n v="100"/>
    <n v="36"/>
  </r>
  <r>
    <s v="ilovesedonavr"/>
    <s v="ilovesedonavr"/>
    <m/>
    <m/>
    <m/>
    <m/>
    <m/>
    <m/>
    <m/>
    <m/>
    <s v="No"/>
    <n v="313"/>
    <m/>
    <m/>
    <x v="1"/>
    <d v="2019-03-08T01:59:23.000"/>
    <s v="First Class Charter Tours offers private and small group tours led by expert guides that are incredibly knowledgeable about Sedona-Verde Valley, the Grand Canyon and areas around Northern Arizona._x000a_#TouringSedona #AntelopeCanyon #CharterTours #ILoveSedona #SedonaAZ #ExploreAZ https://t.co/uqydZzBvZt"/>
    <m/>
    <m/>
    <x v="41"/>
    <s v="https://pbs.twimg.com/media/D1GebvuWkAA8cwd.jpg"/>
    <s v="https://pbs.twimg.com/media/D1GebvuWkAA8cwd.jpg"/>
    <x v="145"/>
    <s v="https://twitter.com/#!/ilovesedonavr/status/1103837587310034951"/>
    <m/>
    <m/>
    <s v="1103837587310034951"/>
    <m/>
    <b v="0"/>
    <n v="11"/>
    <s v=""/>
    <b v="0"/>
    <s v="en"/>
    <m/>
    <s v=""/>
    <b v="0"/>
    <n v="2"/>
    <s v=""/>
    <s v="Twitter for iPhone"/>
    <b v="0"/>
    <s v="1103837587310034951"/>
    <s v="Tweet"/>
    <n v="0"/>
    <n v="0"/>
    <m/>
    <m/>
    <m/>
    <m/>
    <m/>
    <m/>
    <m/>
    <m/>
    <n v="7"/>
    <s v="4"/>
    <s v="4"/>
    <n v="4"/>
    <n v="11.11111111111111"/>
    <n v="0"/>
    <n v="0"/>
    <n v="0"/>
    <n v="0"/>
    <n v="32"/>
    <n v="88.88888888888889"/>
    <n v="36"/>
  </r>
  <r>
    <s v="ilovesedonavr"/>
    <s v="ilovesedonavr"/>
    <m/>
    <m/>
    <m/>
    <m/>
    <m/>
    <m/>
    <m/>
    <m/>
    <s v="No"/>
    <n v="314"/>
    <m/>
    <m/>
    <x v="1"/>
    <d v="2019-03-11T00:49:00.000"/>
    <s v="The Sedona Mago Retreat Center is located in pristine land in Sedona, an area long known for natural healing and sp… https://t.co/KqXb7Yho7g"/>
    <s v="https://twitter.com/i/web/status/1104907037232807938"/>
    <s v="twitter.com"/>
    <x v="0"/>
    <m/>
    <s v="http://pbs.twimg.com/profile_images/1099039980851265539/Cq8COp4o_normal.png"/>
    <x v="146"/>
    <s v="https://twitter.com/#!/ilovesedonavr/status/1104907037232807938"/>
    <m/>
    <m/>
    <s v="1104907037232807938"/>
    <m/>
    <b v="0"/>
    <n v="0"/>
    <s v=""/>
    <b v="0"/>
    <s v="en"/>
    <m/>
    <s v=""/>
    <b v="0"/>
    <n v="0"/>
    <s v=""/>
    <s v="Twitter for iPhone"/>
    <b v="1"/>
    <s v="1104907037232807938"/>
    <s v="Tweet"/>
    <n v="0"/>
    <n v="0"/>
    <m/>
    <m/>
    <m/>
    <m/>
    <m/>
    <m/>
    <m/>
    <m/>
    <n v="7"/>
    <s v="4"/>
    <s v="4"/>
    <n v="0"/>
    <n v="0"/>
    <n v="1"/>
    <n v="4.761904761904762"/>
    <n v="0"/>
    <n v="0"/>
    <n v="20"/>
    <n v="95.23809523809524"/>
    <n v="21"/>
  </r>
  <r>
    <s v="ilovesedonavr"/>
    <s v="ilovesedonavr"/>
    <m/>
    <m/>
    <m/>
    <m/>
    <m/>
    <m/>
    <m/>
    <m/>
    <s v="No"/>
    <n v="316"/>
    <m/>
    <m/>
    <x v="1"/>
    <d v="2019-03-13T00:17:03.000"/>
    <s v="Soldier Pass Trail is a 4 mile heavily trafficked out and back trail located near Sedona, that features a river and… https://t.co/ZJOLVlsI8R"/>
    <s v="https://twitter.com/i/web/status/1105623770927153153"/>
    <s v="twitter.com"/>
    <x v="0"/>
    <m/>
    <s v="http://pbs.twimg.com/profile_images/1099039980851265539/Cq8COp4o_normal.png"/>
    <x v="147"/>
    <s v="https://twitter.com/#!/ilovesedonavr/status/1105623770927153153"/>
    <m/>
    <m/>
    <s v="1105623770927153153"/>
    <m/>
    <b v="0"/>
    <n v="0"/>
    <s v=""/>
    <b v="0"/>
    <s v="en"/>
    <m/>
    <s v=""/>
    <b v="0"/>
    <n v="0"/>
    <s v=""/>
    <s v="Twitter for iPhone"/>
    <b v="1"/>
    <s v="1105623770927153153"/>
    <s v="Tweet"/>
    <n v="0"/>
    <n v="0"/>
    <m/>
    <m/>
    <m/>
    <m/>
    <m/>
    <m/>
    <m/>
    <m/>
    <n v="7"/>
    <s v="4"/>
    <s v="4"/>
    <n v="0"/>
    <n v="0"/>
    <n v="0"/>
    <n v="0"/>
    <n v="0"/>
    <n v="0"/>
    <n v="21"/>
    <n v="100"/>
    <n v="21"/>
  </r>
  <r>
    <s v="ilovesedonavr"/>
    <s v="ilovesedonavr"/>
    <m/>
    <m/>
    <m/>
    <m/>
    <m/>
    <m/>
    <m/>
    <m/>
    <s v="No"/>
    <n v="317"/>
    <m/>
    <m/>
    <x v="1"/>
    <d v="2019-03-15T01:10:02.000"/>
    <s v="https://t.co/jAonOAQFvi_x000a_This comfortably tucked away home is the quintessential getaway for adventurers, explorers, relaxation seekers and families alike._x000a_👨‍👩‍👧‍👦Sleeps 7_x000a_🛏3 Bed_x000a_🛁2 Bath_x000a_#BookDirect #SedonaAz #Sedona #VacationRental #Relax #ShopLocal #ExploreArizona #ILoveSedona https://t.co/xkGlnW8Zin"/>
    <s v="https://sedona.org/rentals/Sedona-Tranquil/"/>
    <s v="sedona.org"/>
    <x v="42"/>
    <s v="https://pbs.twimg.com/media/D1qWQBnX0AMYSpg.jpg"/>
    <s v="https://pbs.twimg.com/media/D1qWQBnX0AMYSpg.jpg"/>
    <x v="148"/>
    <s v="https://twitter.com/#!/ilovesedonavr/status/1106361881109950464"/>
    <m/>
    <m/>
    <s v="1106361881109950464"/>
    <m/>
    <b v="0"/>
    <n v="6"/>
    <s v=""/>
    <b v="0"/>
    <s v="en"/>
    <m/>
    <s v=""/>
    <b v="0"/>
    <n v="0"/>
    <s v=""/>
    <s v="Twitter for iPhone"/>
    <b v="0"/>
    <s v="1106361881109950464"/>
    <s v="Tweet"/>
    <n v="0"/>
    <n v="0"/>
    <m/>
    <m/>
    <m/>
    <m/>
    <m/>
    <m/>
    <m/>
    <m/>
    <n v="7"/>
    <s v="4"/>
    <s v="4"/>
    <n v="1"/>
    <n v="3.225806451612903"/>
    <n v="0"/>
    <n v="0"/>
    <n v="0"/>
    <n v="0"/>
    <n v="30"/>
    <n v="96.7741935483871"/>
    <n v="31"/>
  </r>
  <r>
    <s v="bookdirect"/>
    <s v="ilovesedonavr"/>
    <m/>
    <m/>
    <m/>
    <m/>
    <m/>
    <m/>
    <m/>
    <m/>
    <s v="No"/>
    <n v="318"/>
    <m/>
    <m/>
    <x v="0"/>
    <d v="2019-03-15T02:09:15.000"/>
    <s v="RT @ILoveSedonaVR: https://t.co/ASGquODGIT_x000a_This comfortably tucked away home is the quintessential getaway for adve… https://t.co/IyB8xuePDj"/>
    <s v="https://sedona.org/rentals/Sedona-Tranquil/ https://twitter.com/i/web/status/1106376783941779456"/>
    <s v="sedona.org twitter.com"/>
    <x v="0"/>
    <m/>
    <s v="http://pbs.twimg.com/profile_images/958062367811682304/fEQuCtvp_normal.jpg"/>
    <x v="149"/>
    <s v="https://twitter.com/#!/bookdirect/status/1106376783941779456"/>
    <m/>
    <m/>
    <s v="1106376783941779456"/>
    <m/>
    <b v="0"/>
    <n v="0"/>
    <s v=""/>
    <b v="0"/>
    <s v="en"/>
    <m/>
    <s v=""/>
    <b v="0"/>
    <n v="0"/>
    <s v=""/>
    <s v="IFTTT"/>
    <b v="1"/>
    <s v="1106376783941779456"/>
    <s v="Tweet"/>
    <n v="0"/>
    <n v="0"/>
    <m/>
    <m/>
    <m/>
    <m/>
    <m/>
    <m/>
    <m/>
    <m/>
    <n v="1"/>
    <s v="4"/>
    <s v="4"/>
    <n v="1"/>
    <n v="7.6923076923076925"/>
    <n v="0"/>
    <n v="0"/>
    <n v="0"/>
    <n v="0"/>
    <n v="12"/>
    <n v="92.3076923076923"/>
    <n v="13"/>
  </r>
  <r>
    <s v="eileenmarie819"/>
    <s v="eileenmarie819"/>
    <m/>
    <m/>
    <m/>
    <m/>
    <m/>
    <m/>
    <m/>
    <m/>
    <s v="No"/>
    <n v="319"/>
    <m/>
    <m/>
    <x v="1"/>
    <d v="2019-03-15T02:43:26.000"/>
    <s v="Don't miss this rare opportunity in #sevencanyonsgolfclub #sedonarealestate #sedonarealestate #sedonahomesales… https://t.co/sgvENZv9IE"/>
    <s v="https://twitter.com/i/web/status/1106385385507053568"/>
    <s v="twitter.com"/>
    <x v="43"/>
    <m/>
    <s v="http://pbs.twimg.com/profile_images/900178500899840000/47hcSDIq_normal.jpg"/>
    <x v="150"/>
    <s v="https://twitter.com/#!/eileenmarie819/status/1106385385507053568"/>
    <m/>
    <m/>
    <s v="1106385385507053568"/>
    <m/>
    <b v="0"/>
    <n v="0"/>
    <s v=""/>
    <b v="0"/>
    <s v="en"/>
    <m/>
    <s v=""/>
    <b v="0"/>
    <n v="0"/>
    <s v=""/>
    <s v="Twitter for Android"/>
    <b v="1"/>
    <s v="1106385385507053568"/>
    <s v="Tweet"/>
    <n v="0"/>
    <n v="0"/>
    <m/>
    <m/>
    <m/>
    <m/>
    <m/>
    <m/>
    <m/>
    <m/>
    <n v="1"/>
    <s v="3"/>
    <s v="3"/>
    <n v="0"/>
    <n v="0"/>
    <n v="1"/>
    <n v="10"/>
    <n v="0"/>
    <n v="0"/>
    <n v="9"/>
    <n v="90"/>
    <n v="10"/>
  </r>
  <r>
    <s v="jhartman1422"/>
    <s v="sedonaaz"/>
    <m/>
    <m/>
    <m/>
    <m/>
    <m/>
    <m/>
    <m/>
    <m/>
    <s v="No"/>
    <n v="320"/>
    <m/>
    <m/>
    <x v="0"/>
    <d v="2019-03-15T02:25:47.000"/>
    <s v="@theanchoredblog @SedonaAZ New Mexico by far over Az - Albuquerque to Santa Fe to high road to Taos. Top cuisine, a… https://t.co/JeaUEjw2Zh"/>
    <s v="https://twitter.com/i/web/status/1106380946050293765"/>
    <s v="twitter.com"/>
    <x v="0"/>
    <m/>
    <s v="http://pbs.twimg.com/profile_images/1053385884123521026/ERCL7T7x_normal.jpg"/>
    <x v="151"/>
    <s v="https://twitter.com/#!/jhartman1422/status/1106380946050293765"/>
    <m/>
    <m/>
    <s v="1106380946050293765"/>
    <s v="1106373870834069505"/>
    <b v="0"/>
    <n v="0"/>
    <s v="803708473796075520"/>
    <b v="0"/>
    <s v="en"/>
    <m/>
    <s v=""/>
    <b v="0"/>
    <n v="0"/>
    <s v=""/>
    <s v="Twitter for iPhone"/>
    <b v="1"/>
    <s v="1106373870834069505"/>
    <s v="Tweet"/>
    <n v="0"/>
    <n v="0"/>
    <m/>
    <m/>
    <m/>
    <m/>
    <m/>
    <m/>
    <m/>
    <m/>
    <n v="1"/>
    <s v="1"/>
    <s v="1"/>
    <m/>
    <m/>
    <m/>
    <m/>
    <m/>
    <m/>
    <m/>
    <m/>
    <m/>
  </r>
  <r>
    <s v="theanchoredblog"/>
    <s v="jhartman1422"/>
    <m/>
    <m/>
    <m/>
    <m/>
    <m/>
    <m/>
    <m/>
    <m/>
    <s v="Yes"/>
    <n v="322"/>
    <m/>
    <m/>
    <x v="2"/>
    <d v="2019-03-15T04:12:18.000"/>
    <s v="@jhartman1422 @SedonaAZ Looks amazing! I havent made it to NM but the Albuquerque Balloon festival is on my list 🎈"/>
    <m/>
    <m/>
    <x v="0"/>
    <m/>
    <s v="http://pbs.twimg.com/profile_images/1082099322173382657/-_3wPBUd_normal.jpg"/>
    <x v="152"/>
    <s v="https://twitter.com/#!/theanchoredblog/status/1106407751318716416"/>
    <m/>
    <m/>
    <s v="1106407751318716416"/>
    <s v="1106380946050293765"/>
    <b v="0"/>
    <n v="0"/>
    <s v="1573013215"/>
    <b v="0"/>
    <s v="en"/>
    <m/>
    <s v=""/>
    <b v="0"/>
    <n v="0"/>
    <s v=""/>
    <s v="Twitter for iPhone"/>
    <b v="0"/>
    <s v="1106380946050293765"/>
    <s v="Tweet"/>
    <n v="0"/>
    <n v="0"/>
    <m/>
    <m/>
    <m/>
    <m/>
    <m/>
    <m/>
    <m/>
    <m/>
    <n v="1"/>
    <s v="1"/>
    <s v="1"/>
    <m/>
    <m/>
    <m/>
    <m/>
    <m/>
    <m/>
    <m/>
    <m/>
    <m/>
  </r>
  <r>
    <s v="innofsedona"/>
    <s v="sedonaaz"/>
    <m/>
    <m/>
    <m/>
    <m/>
    <m/>
    <m/>
    <m/>
    <m/>
    <s v="No"/>
    <n v="324"/>
    <m/>
    <m/>
    <x v="0"/>
    <d v="2019-03-05T12:43:52.000"/>
    <s v="RT @SedonaAZ: Get off the beaten path and explore hidden gems: _x000a_https://t.co/HRA2NBZ2zE https://t.co/2sxL8chVct"/>
    <s v="http://www.SedonaSecret7.com"/>
    <s v="sedonasecret7.com"/>
    <x v="0"/>
    <s v="https://pbs.twimg.com/media/D02fpd-V4AAvmOi.jpg"/>
    <s v="https://pbs.twimg.com/media/D02fpd-V4AAvmOi.jpg"/>
    <x v="153"/>
    <s v="https://twitter.com/#!/innofsedona/status/1102912613564837889"/>
    <m/>
    <m/>
    <s v="1102912613564837889"/>
    <m/>
    <b v="0"/>
    <n v="0"/>
    <s v=""/>
    <b v="0"/>
    <s v="en"/>
    <m/>
    <s v=""/>
    <b v="0"/>
    <n v="9"/>
    <s v="1102713099969159169"/>
    <s v="Twitter Web Client"/>
    <b v="0"/>
    <s v="1102713099969159169"/>
    <s v="Tweet"/>
    <n v="0"/>
    <n v="0"/>
    <m/>
    <m/>
    <m/>
    <m/>
    <m/>
    <m/>
    <m/>
    <m/>
    <n v="3"/>
    <s v="1"/>
    <s v="1"/>
    <n v="1"/>
    <n v="9.090909090909092"/>
    <n v="0"/>
    <n v="0"/>
    <n v="0"/>
    <n v="0"/>
    <n v="10"/>
    <n v="90.9090909090909"/>
    <n v="11"/>
  </r>
  <r>
    <s v="innofsedona"/>
    <s v="sedonaaz"/>
    <m/>
    <m/>
    <m/>
    <m/>
    <m/>
    <m/>
    <m/>
    <m/>
    <s v="No"/>
    <n v="325"/>
    <m/>
    <m/>
    <x v="0"/>
    <d v="2019-03-05T12:44:48.000"/>
    <s v="RT @SedonaAZ: Get info on 9 easy hikes when you purchase our '9 Easy Hikes in Sedona' book for $8. Did we mention that all the proceeds are…"/>
    <m/>
    <m/>
    <x v="0"/>
    <m/>
    <s v="http://pbs.twimg.com/profile_images/949287361266925574/Homcdv7B_normal.jpg"/>
    <x v="154"/>
    <s v="https://twitter.com/#!/innofsedona/status/1102912845275062272"/>
    <m/>
    <m/>
    <s v="1102912845275062272"/>
    <m/>
    <b v="0"/>
    <n v="0"/>
    <s v=""/>
    <b v="0"/>
    <s v="en"/>
    <m/>
    <s v=""/>
    <b v="0"/>
    <n v="9"/>
    <s v="1101620070822768640"/>
    <s v="Twitter Web Client"/>
    <b v="0"/>
    <s v="1101620070822768640"/>
    <s v="Tweet"/>
    <n v="0"/>
    <n v="0"/>
    <m/>
    <m/>
    <m/>
    <m/>
    <m/>
    <m/>
    <m/>
    <m/>
    <n v="3"/>
    <s v="1"/>
    <s v="1"/>
    <n v="2"/>
    <n v="7.142857142857143"/>
    <n v="0"/>
    <n v="0"/>
    <n v="0"/>
    <n v="0"/>
    <n v="26"/>
    <n v="92.85714285714286"/>
    <n v="28"/>
  </r>
  <r>
    <s v="innofsedona"/>
    <s v="sedonaaz"/>
    <m/>
    <m/>
    <m/>
    <m/>
    <m/>
    <m/>
    <m/>
    <m/>
    <s v="No"/>
    <n v="326"/>
    <m/>
    <m/>
    <x v="0"/>
    <d v="2019-03-15T12:43:16.000"/>
    <s v="RT @SedonaAZ: Sedona is nature’s masterpiece; learn more about the vibrant art scene: https://t.co/asPdLrLpnH https://t.co/67s4ri1fj0"/>
    <s v="https://visitsedona.com/blog/sedona-art-source-winter/"/>
    <s v="visitsedona.com"/>
    <x v="0"/>
    <s v="https://pbs.twimg.com/media/D1ojhIBU8AA4AYX.jpg"/>
    <s v="https://pbs.twimg.com/media/D1ojhIBU8AA4AYX.jpg"/>
    <x v="155"/>
    <s v="https://twitter.com/#!/innofsedona/status/1106536337870483456"/>
    <m/>
    <m/>
    <s v="1106536337870483456"/>
    <m/>
    <b v="0"/>
    <n v="0"/>
    <s v=""/>
    <b v="0"/>
    <s v="en"/>
    <m/>
    <s v=""/>
    <b v="0"/>
    <n v="0"/>
    <s v="1106235764256333831"/>
    <s v="Twitter Web Client"/>
    <b v="0"/>
    <s v="1106235764256333831"/>
    <s v="Tweet"/>
    <n v="0"/>
    <n v="0"/>
    <m/>
    <m/>
    <m/>
    <m/>
    <m/>
    <m/>
    <m/>
    <m/>
    <n v="3"/>
    <s v="1"/>
    <s v="1"/>
    <n v="2"/>
    <n v="14.285714285714286"/>
    <n v="0"/>
    <n v="0"/>
    <n v="0"/>
    <n v="0"/>
    <n v="12"/>
    <n v="85.71428571428571"/>
    <n v="14"/>
  </r>
  <r>
    <s v="ronfeir"/>
    <s v="sedonaaz"/>
    <m/>
    <m/>
    <m/>
    <m/>
    <m/>
    <m/>
    <m/>
    <m/>
    <s v="No"/>
    <n v="327"/>
    <m/>
    <m/>
    <x v="0"/>
    <d v="2019-03-05T16:23:27.000"/>
    <s v="RT @SedonaAZ: Get info on 9 easy hikes when you purchase our '9 Easy Hikes in Sedona' book for $8. Did we mention that all the proceeds are…"/>
    <m/>
    <m/>
    <x v="0"/>
    <m/>
    <s v="http://pbs.twimg.com/profile_images/1079007966009778176/IOZM1HyT_normal.jpg"/>
    <x v="156"/>
    <s v="https://twitter.com/#!/ronfeir/status/1102967870349172737"/>
    <m/>
    <m/>
    <s v="1102967870349172737"/>
    <m/>
    <b v="0"/>
    <n v="0"/>
    <s v=""/>
    <b v="0"/>
    <s v="en"/>
    <m/>
    <s v=""/>
    <b v="0"/>
    <n v="9"/>
    <s v="1101620070822768640"/>
    <s v="Twitter for iPhone"/>
    <b v="0"/>
    <s v="1101620070822768640"/>
    <s v="Tweet"/>
    <n v="0"/>
    <n v="0"/>
    <m/>
    <m/>
    <m/>
    <m/>
    <m/>
    <m/>
    <m/>
    <m/>
    <n v="3"/>
    <s v="1"/>
    <s v="1"/>
    <n v="2"/>
    <n v="7.142857142857143"/>
    <n v="0"/>
    <n v="0"/>
    <n v="0"/>
    <n v="0"/>
    <n v="26"/>
    <n v="92.85714285714286"/>
    <n v="28"/>
  </r>
  <r>
    <s v="ronfeir"/>
    <s v="sedonaaz"/>
    <m/>
    <m/>
    <m/>
    <m/>
    <m/>
    <m/>
    <m/>
    <m/>
    <s v="No"/>
    <n v="328"/>
    <m/>
    <m/>
    <x v="0"/>
    <d v="2019-03-05T16:23:33.000"/>
    <s v="RT @SedonaAZ: Get off the beaten path and explore hidden gems: _x000a_https://t.co/HRA2NBZ2zE https://t.co/2sxL8chVct"/>
    <s v="http://www.SedonaSecret7.com"/>
    <s v="sedonasecret7.com"/>
    <x v="0"/>
    <s v="https://pbs.twimg.com/media/D02fpd-V4AAvmOi.jpg"/>
    <s v="https://pbs.twimg.com/media/D02fpd-V4AAvmOi.jpg"/>
    <x v="157"/>
    <s v="https://twitter.com/#!/ronfeir/status/1102967897289195521"/>
    <m/>
    <m/>
    <s v="1102967897289195521"/>
    <m/>
    <b v="0"/>
    <n v="0"/>
    <s v=""/>
    <b v="0"/>
    <s v="en"/>
    <m/>
    <s v=""/>
    <b v="0"/>
    <n v="9"/>
    <s v="1102713099969159169"/>
    <s v="Twitter for iPhone"/>
    <b v="0"/>
    <s v="1102713099969159169"/>
    <s v="Tweet"/>
    <n v="0"/>
    <n v="0"/>
    <m/>
    <m/>
    <m/>
    <m/>
    <m/>
    <m/>
    <m/>
    <m/>
    <n v="3"/>
    <s v="1"/>
    <s v="1"/>
    <n v="1"/>
    <n v="9.090909090909092"/>
    <n v="0"/>
    <n v="0"/>
    <n v="0"/>
    <n v="0"/>
    <n v="10"/>
    <n v="90.9090909090909"/>
    <n v="11"/>
  </r>
  <r>
    <s v="ronfeir"/>
    <s v="sedonaaz"/>
    <m/>
    <m/>
    <m/>
    <m/>
    <m/>
    <m/>
    <m/>
    <m/>
    <s v="No"/>
    <n v="329"/>
    <m/>
    <m/>
    <x v="0"/>
    <d v="2019-03-15T17:09:57.000"/>
    <s v="RT @SedonaAZ: Let the stars light your way | https://t.co/Lwlmueyk1t | Image by Nate Liles https://t.co/88ovL4qWMu"/>
    <s v="https://sedonasecret7.com/stargazing/"/>
    <s v="sedonasecret7.com"/>
    <x v="0"/>
    <s v="https://pbs.twimg.com/media/D1ts9RqU4AEYZal.jpg"/>
    <s v="https://pbs.twimg.com/media/D1ts9RqU4AEYZal.jpg"/>
    <x v="158"/>
    <s v="https://twitter.com/#!/ronfeir/status/1106603453835415552"/>
    <m/>
    <m/>
    <s v="1106603453835415552"/>
    <m/>
    <b v="0"/>
    <n v="0"/>
    <s v=""/>
    <b v="0"/>
    <s v="en"/>
    <m/>
    <s v=""/>
    <b v="0"/>
    <n v="0"/>
    <s v="1106598004104941569"/>
    <s v="Twitter for iPhone"/>
    <b v="0"/>
    <s v="1106598004104941569"/>
    <s v="Tweet"/>
    <n v="0"/>
    <n v="0"/>
    <m/>
    <m/>
    <m/>
    <m/>
    <m/>
    <m/>
    <m/>
    <m/>
    <n v="3"/>
    <s v="1"/>
    <s v="1"/>
    <n v="0"/>
    <n v="0"/>
    <n v="0"/>
    <n v="0"/>
    <n v="0"/>
    <n v="0"/>
    <n v="12"/>
    <n v="100"/>
    <n v="12"/>
  </r>
  <r>
    <s v="desertartistry"/>
    <s v="azrogernaylor"/>
    <m/>
    <m/>
    <m/>
    <m/>
    <m/>
    <m/>
    <m/>
    <m/>
    <s v="No"/>
    <n v="330"/>
    <m/>
    <m/>
    <x v="2"/>
    <d v="2019-03-15T19:09:55.000"/>
    <s v="@AZRogerNaylor @SedonaAZ Gorgeous pictures. I love Sedona and travel there as much as possible. It is a great place for photography."/>
    <m/>
    <m/>
    <x v="0"/>
    <m/>
    <s v="http://pbs.twimg.com/profile_images/1071589871905472512/5Bq4KLbm_normal.jpg"/>
    <x v="159"/>
    <s v="https://twitter.com/#!/desertartistry/status/1106633644821479424"/>
    <m/>
    <m/>
    <s v="1106633644821479424"/>
    <s v="1106598897185546240"/>
    <b v="0"/>
    <n v="0"/>
    <s v="285815432"/>
    <b v="0"/>
    <s v="en"/>
    <m/>
    <s v=""/>
    <b v="0"/>
    <n v="0"/>
    <s v=""/>
    <s v="Twitter Web Client"/>
    <b v="0"/>
    <s v="1106598897185546240"/>
    <s v="Tweet"/>
    <n v="0"/>
    <n v="0"/>
    <m/>
    <m/>
    <m/>
    <m/>
    <m/>
    <m/>
    <m/>
    <m/>
    <n v="1"/>
    <s v="1"/>
    <s v="1"/>
    <n v="3"/>
    <n v="14.285714285714286"/>
    <n v="0"/>
    <n v="0"/>
    <n v="0"/>
    <n v="0"/>
    <n v="18"/>
    <n v="85.71428571428571"/>
    <n v="21"/>
  </r>
  <r>
    <s v="adambanton"/>
    <s v="sedonaaz"/>
    <m/>
    <m/>
    <m/>
    <m/>
    <m/>
    <m/>
    <m/>
    <m/>
    <s v="Yes"/>
    <n v="332"/>
    <m/>
    <m/>
    <x v="2"/>
    <d v="2019-03-04T16:14:11.000"/>
    <s v="@SedonaAZ  was the place to be over the weekend.  📷-dirty https://t.co/g0V7N6zQdC"/>
    <m/>
    <m/>
    <x v="0"/>
    <s v="https://pbs.twimg.com/media/D007uHcVsAA1Uxg.jpg"/>
    <s v="https://pbs.twimg.com/media/D007uHcVsAA1Uxg.jpg"/>
    <x v="160"/>
    <s v="https://twitter.com/#!/adambanton/status/1102603151310376960"/>
    <m/>
    <m/>
    <s v="1102603151310376960"/>
    <m/>
    <b v="0"/>
    <n v="6"/>
    <s v="17194244"/>
    <b v="0"/>
    <s v="en"/>
    <m/>
    <s v=""/>
    <b v="0"/>
    <n v="2"/>
    <s v=""/>
    <s v="Twitter for iPhone"/>
    <b v="0"/>
    <s v="1102603151310376960"/>
    <s v="Tweet"/>
    <n v="0"/>
    <n v="0"/>
    <m/>
    <m/>
    <m/>
    <m/>
    <m/>
    <m/>
    <m/>
    <m/>
    <n v="1"/>
    <s v="4"/>
    <s v="1"/>
    <n v="0"/>
    <n v="0"/>
    <n v="1"/>
    <n v="10"/>
    <n v="0"/>
    <n v="0"/>
    <n v="9"/>
    <n v="90"/>
    <n v="10"/>
  </r>
  <r>
    <s v="sedonaaz"/>
    <s v="adambanton"/>
    <m/>
    <m/>
    <m/>
    <m/>
    <m/>
    <m/>
    <m/>
    <m/>
    <s v="Yes"/>
    <n v="333"/>
    <m/>
    <m/>
    <x v="0"/>
    <d v="2019-03-04T16:19:23.000"/>
    <s v="RT @AdamBanton: @SedonaAZ  was the place to be over the weekend.  📷-dirty https://t.co/g0V7N6zQdC"/>
    <m/>
    <m/>
    <x v="0"/>
    <s v="https://pbs.twimg.com/media/D007uHcVsAA1Uxg.jpg"/>
    <s v="https://pbs.twimg.com/media/D007uHcVsAA1Uxg.jpg"/>
    <x v="161"/>
    <s v="https://twitter.com/#!/sedonaaz/status/1102604462101680130"/>
    <m/>
    <m/>
    <s v="1102604462101680130"/>
    <m/>
    <b v="0"/>
    <n v="0"/>
    <s v=""/>
    <b v="0"/>
    <s v="en"/>
    <m/>
    <s v=""/>
    <b v="0"/>
    <n v="2"/>
    <s v="1102603151310376960"/>
    <s v="Twitter Web Client"/>
    <b v="0"/>
    <s v="1102603151310376960"/>
    <s v="Tweet"/>
    <n v="0"/>
    <n v="0"/>
    <m/>
    <m/>
    <m/>
    <m/>
    <m/>
    <m/>
    <m/>
    <m/>
    <n v="1"/>
    <s v="1"/>
    <s v="4"/>
    <n v="0"/>
    <n v="0"/>
    <n v="1"/>
    <n v="8.333333333333334"/>
    <n v="0"/>
    <n v="0"/>
    <n v="11"/>
    <n v="91.66666666666667"/>
    <n v="12"/>
  </r>
  <r>
    <s v="sedonaaz"/>
    <s v="elitedaily"/>
    <m/>
    <m/>
    <m/>
    <m/>
    <m/>
    <m/>
    <m/>
    <m/>
    <s v="No"/>
    <n v="334"/>
    <m/>
    <m/>
    <x v="0"/>
    <d v="2019-03-04T16:24:26.000"/>
    <s v="The 5 Best Places To Live In The U.S. If You Love The Outdoors &amp;amp; Want A Change BY @EliteDaily: https://t.co/4TFTHCFHCF https://t.co/MbcogScJjf"/>
    <s v="https://www.elitedaily.com/p/the-5-best-places-to-live-in-the-us-if-you-love-the-outdoors-want-a-change-16183590"/>
    <s v="elitedaily.com"/>
    <x v="0"/>
    <s v="https://pbs.twimg.com/media/D009nlTVsAAr4Dm.jpg"/>
    <s v="https://pbs.twimg.com/media/D009nlTVsAAr4Dm.jpg"/>
    <x v="162"/>
    <s v="https://twitter.com/#!/sedonaaz/status/1102605730027233282"/>
    <m/>
    <m/>
    <s v="1102605730027233282"/>
    <m/>
    <b v="0"/>
    <n v="10"/>
    <s v=""/>
    <b v="0"/>
    <s v="en"/>
    <m/>
    <s v=""/>
    <b v="0"/>
    <n v="0"/>
    <s v=""/>
    <s v="Twitter Web Client"/>
    <b v="0"/>
    <s v="1102605730027233282"/>
    <s v="Tweet"/>
    <n v="0"/>
    <n v="0"/>
    <m/>
    <m/>
    <m/>
    <m/>
    <m/>
    <m/>
    <m/>
    <m/>
    <n v="1"/>
    <s v="1"/>
    <s v="1"/>
    <n v="2"/>
    <n v="9.523809523809524"/>
    <n v="0"/>
    <n v="0"/>
    <n v="0"/>
    <n v="0"/>
    <n v="19"/>
    <n v="90.47619047619048"/>
    <n v="21"/>
  </r>
  <r>
    <s v="sedonaaz"/>
    <s v="msnlifestyle"/>
    <m/>
    <m/>
    <m/>
    <m/>
    <m/>
    <m/>
    <m/>
    <m/>
    <s v="No"/>
    <n v="335"/>
    <m/>
    <m/>
    <x v="0"/>
    <d v="2019-03-06T16:30:14.000"/>
    <s v="Sedona is on @MSNLifestyle list of 51 AMAZINGLY BEAUTIFUL destinations!! https://t.co/Jxru8MirJ8 https://t.co/a7iQkXxFBr"/>
    <s v="https://www.msn.com/en-us/travel/news/our-list-of-the-worlds-most-beautiful-places-will-surprise-you/ss-BBU7zva#image=25"/>
    <s v="msn.com"/>
    <x v="0"/>
    <s v="https://pbs.twimg.com/media/D0_SjTsUcAEjjBj.jpg"/>
    <s v="https://pbs.twimg.com/media/D0_SjTsUcAEjjBj.jpg"/>
    <x v="163"/>
    <s v="https://twitter.com/#!/sedonaaz/status/1103331968471584769"/>
    <m/>
    <m/>
    <s v="1103331968471584769"/>
    <m/>
    <b v="0"/>
    <n v="20"/>
    <s v=""/>
    <b v="0"/>
    <s v="en"/>
    <m/>
    <s v=""/>
    <b v="0"/>
    <n v="3"/>
    <s v=""/>
    <s v="Twitter Web Client"/>
    <b v="0"/>
    <s v="1103331968471584769"/>
    <s v="Tweet"/>
    <n v="0"/>
    <n v="0"/>
    <m/>
    <m/>
    <m/>
    <m/>
    <m/>
    <m/>
    <m/>
    <m/>
    <n v="1"/>
    <s v="1"/>
    <s v="1"/>
    <n v="2"/>
    <n v="20"/>
    <n v="0"/>
    <n v="0"/>
    <n v="0"/>
    <n v="0"/>
    <n v="8"/>
    <n v="80"/>
    <n v="10"/>
  </r>
  <r>
    <s v="arizonatourism"/>
    <s v="kacie_mc"/>
    <m/>
    <m/>
    <m/>
    <m/>
    <m/>
    <m/>
    <m/>
    <m/>
    <s v="No"/>
    <n v="336"/>
    <m/>
    <m/>
    <x v="2"/>
    <d v="2019-03-05T22:48:39.000"/>
    <s v="@kacie_mc In our humble opinion, a trip to Arizona makes for a sound investment of a refund. DM us and we’ll send you an Arizona tote to get you in the traveling spirit. #AZSunToShare https://t.co/WlLL5G1Y1E"/>
    <m/>
    <m/>
    <x v="44"/>
    <s v="https://pbs.twimg.com/media/D07fc1oU0AAQql7.png"/>
    <s v="https://pbs.twimg.com/media/D07fc1oU0AAQql7.png"/>
    <x v="164"/>
    <s v="https://twitter.com/#!/arizonatourism/status/1103064812701941760"/>
    <m/>
    <m/>
    <s v="1103064812701941760"/>
    <s v="1102717970155941888"/>
    <b v="0"/>
    <n v="4"/>
    <s v="355327906"/>
    <b v="0"/>
    <s v="en"/>
    <m/>
    <s v=""/>
    <b v="0"/>
    <n v="1"/>
    <s v=""/>
    <s v="Twitter Web Client"/>
    <b v="0"/>
    <s v="1102717970155941888"/>
    <s v="Retweet"/>
    <n v="0"/>
    <n v="0"/>
    <m/>
    <m/>
    <m/>
    <m/>
    <m/>
    <m/>
    <m/>
    <m/>
    <n v="1"/>
    <s v="2"/>
    <s v="2"/>
    <n v="2"/>
    <n v="5.714285714285714"/>
    <n v="0"/>
    <n v="0"/>
    <n v="0"/>
    <n v="0"/>
    <n v="33"/>
    <n v="94.28571428571429"/>
    <n v="35"/>
  </r>
  <r>
    <s v="sedonaaz"/>
    <s v="kacie_mc"/>
    <m/>
    <m/>
    <m/>
    <m/>
    <m/>
    <m/>
    <m/>
    <m/>
    <s v="No"/>
    <n v="337"/>
    <m/>
    <m/>
    <x v="0"/>
    <d v="2019-03-06T18:40:03.000"/>
    <s v="RT @ArizonaTourism: @kacie_mc In our humble opinion, a trip to Arizona makes for a sound investment of a refund. DM us and we’ll send you a…"/>
    <m/>
    <m/>
    <x v="0"/>
    <m/>
    <s v="http://pbs.twimg.com/profile_images/801097160024436736/bJiR_r4o_normal.jpg"/>
    <x v="165"/>
    <s v="https://twitter.com/#!/sedonaaz/status/1103364637792264192"/>
    <m/>
    <m/>
    <s v="1103364637792264192"/>
    <m/>
    <b v="0"/>
    <n v="0"/>
    <s v=""/>
    <b v="0"/>
    <s v="en"/>
    <m/>
    <s v=""/>
    <b v="0"/>
    <n v="1"/>
    <s v="1103064812701941760"/>
    <s v="Twitter Web Client"/>
    <b v="0"/>
    <s v="1103064812701941760"/>
    <s v="Tweet"/>
    <n v="0"/>
    <n v="0"/>
    <m/>
    <m/>
    <m/>
    <m/>
    <m/>
    <m/>
    <m/>
    <m/>
    <n v="1"/>
    <s v="1"/>
    <s v="2"/>
    <m/>
    <m/>
    <m/>
    <m/>
    <m/>
    <m/>
    <m/>
    <m/>
    <m/>
  </r>
  <r>
    <s v="bluerosepat"/>
    <s v="sedonaaz"/>
    <m/>
    <m/>
    <m/>
    <m/>
    <m/>
    <m/>
    <m/>
    <m/>
    <s v="Yes"/>
    <n v="340"/>
    <m/>
    <m/>
    <x v="2"/>
    <d v="2019-03-06T18:49:15.000"/>
    <s v="@SedonaAZ Sedona is one of my favorite places on Earth. https://t.co/WZxYigUV4X"/>
    <m/>
    <m/>
    <x v="0"/>
    <s v="https://pbs.twimg.com/tweet_video_thumb/D0_yYZAW0AwBNBD.jpg"/>
    <s v="https://pbs.twimg.com/tweet_video_thumb/D0_yYZAW0AwBNBD.jpg"/>
    <x v="166"/>
    <s v="https://twitter.com/#!/bluerosepat/status/1103366952288964609"/>
    <m/>
    <m/>
    <s v="1103366952288964609"/>
    <s v="1103365291487092736"/>
    <b v="0"/>
    <n v="13"/>
    <s v="17194244"/>
    <b v="0"/>
    <s v="en"/>
    <m/>
    <s v=""/>
    <b v="0"/>
    <n v="2"/>
    <s v=""/>
    <s v="Twitter Web Client"/>
    <b v="0"/>
    <s v="1103365291487092736"/>
    <s v="Tweet"/>
    <n v="0"/>
    <n v="0"/>
    <m/>
    <m/>
    <m/>
    <m/>
    <m/>
    <m/>
    <m/>
    <m/>
    <n v="1"/>
    <s v="1"/>
    <s v="1"/>
    <n v="1"/>
    <n v="10"/>
    <n v="0"/>
    <n v="0"/>
    <n v="0"/>
    <n v="0"/>
    <n v="9"/>
    <n v="90"/>
    <n v="10"/>
  </r>
  <r>
    <s v="sedonaaz"/>
    <s v="bluerosepat"/>
    <m/>
    <m/>
    <m/>
    <m/>
    <m/>
    <m/>
    <m/>
    <m/>
    <s v="Yes"/>
    <n v="341"/>
    <m/>
    <m/>
    <x v="0"/>
    <d v="2019-03-08T14:56:48.000"/>
    <s v="RT @bluerosepat: @SedonaAZ Sedona is one of my favorite places on Earth. https://t.co/WZxYigUV4X"/>
    <m/>
    <m/>
    <x v="0"/>
    <s v="https://pbs.twimg.com/tweet_video_thumb/D0_yYZAW0AwBNBD.jpg"/>
    <s v="https://pbs.twimg.com/tweet_video_thumb/D0_yYZAW0AwBNBD.jpg"/>
    <x v="167"/>
    <s v="https://twitter.com/#!/sedonaaz/status/1104033230192144384"/>
    <m/>
    <m/>
    <s v="1104033230192144384"/>
    <m/>
    <b v="0"/>
    <n v="0"/>
    <s v=""/>
    <b v="0"/>
    <s v="en"/>
    <m/>
    <s v=""/>
    <b v="0"/>
    <n v="2"/>
    <s v="1103366952288964609"/>
    <s v="Twitter Web Client"/>
    <b v="0"/>
    <s v="1103366952288964609"/>
    <s v="Tweet"/>
    <n v="0"/>
    <n v="0"/>
    <m/>
    <m/>
    <m/>
    <m/>
    <m/>
    <m/>
    <m/>
    <m/>
    <n v="1"/>
    <s v="1"/>
    <s v="1"/>
    <n v="1"/>
    <n v="8.333333333333334"/>
    <n v="0"/>
    <n v="0"/>
    <n v="0"/>
    <n v="0"/>
    <n v="11"/>
    <n v="91.66666666666667"/>
    <n v="12"/>
  </r>
  <r>
    <s v="sedonaaz"/>
    <s v="pinkjeeptours"/>
    <m/>
    <m/>
    <m/>
    <m/>
    <m/>
    <m/>
    <m/>
    <m/>
    <s v="No"/>
    <n v="342"/>
    <m/>
    <m/>
    <x v="0"/>
    <d v="2019-03-08T15:00:44.000"/>
    <s v="Looking for the perfect outdoor playground for your family? Check out this quick read by @UnplannedCookin | https://t.co/eEKVeUOsLv featuring @pinkjeeptours https://t.co/RrtgpfvnVN"/>
    <s v="http://www.startribune.com/a-magical-family-trip-to-sedona-ariz/506844562/"/>
    <s v="startribune.com"/>
    <x v="0"/>
    <s v="https://pbs.twimg.com/media/D1JRM6tVAAAYqDK.jpg"/>
    <s v="https://pbs.twimg.com/media/D1JRM6tVAAAYqDK.jpg"/>
    <x v="168"/>
    <s v="https://twitter.com/#!/sedonaaz/status/1104034217950756866"/>
    <m/>
    <m/>
    <s v="1104034217950756866"/>
    <m/>
    <b v="0"/>
    <n v="4"/>
    <s v=""/>
    <b v="0"/>
    <s v="en"/>
    <m/>
    <s v=""/>
    <b v="0"/>
    <n v="0"/>
    <s v=""/>
    <s v="Twitter Web Client"/>
    <b v="0"/>
    <s v="1104034217950756866"/>
    <s v="Tweet"/>
    <n v="0"/>
    <n v="0"/>
    <m/>
    <m/>
    <m/>
    <m/>
    <m/>
    <m/>
    <m/>
    <m/>
    <n v="1"/>
    <s v="1"/>
    <s v="1"/>
    <m/>
    <m/>
    <m/>
    <m/>
    <m/>
    <m/>
    <m/>
    <m/>
    <m/>
  </r>
  <r>
    <s v="unplannedcookin"/>
    <s v="sedonaaz"/>
    <m/>
    <m/>
    <m/>
    <m/>
    <m/>
    <m/>
    <m/>
    <m/>
    <s v="Yes"/>
    <n v="343"/>
    <m/>
    <m/>
    <x v="0"/>
    <d v="2019-03-13T16:30:54.000"/>
    <s v="RT @SedonaAZ: Looking for the perfect outdoor playground for your family? Check out this quick read by @UnplannedCookin | https://t.co/eEKV…"/>
    <m/>
    <m/>
    <x v="0"/>
    <m/>
    <s v="http://pbs.twimg.com/profile_images/539446104442417152/BUiZ7nHM_normal.jpeg"/>
    <x v="169"/>
    <s v="https://twitter.com/#!/unplannedcookin/status/1105868849063309314"/>
    <m/>
    <m/>
    <s v="1105868849063309314"/>
    <m/>
    <b v="0"/>
    <n v="0"/>
    <s v=""/>
    <b v="0"/>
    <s v="en"/>
    <m/>
    <s v=""/>
    <b v="0"/>
    <n v="1"/>
    <s v="1104034217950756866"/>
    <s v="Twitter Web Client"/>
    <b v="0"/>
    <s v="1104034217950756866"/>
    <s v="Tweet"/>
    <n v="0"/>
    <n v="0"/>
    <m/>
    <m/>
    <m/>
    <m/>
    <m/>
    <m/>
    <m/>
    <m/>
    <n v="1"/>
    <s v="1"/>
    <s v="1"/>
    <n v="1"/>
    <n v="5.555555555555555"/>
    <n v="0"/>
    <n v="0"/>
    <n v="0"/>
    <n v="0"/>
    <n v="17"/>
    <n v="94.44444444444444"/>
    <n v="18"/>
  </r>
  <r>
    <s v="sedonaaz"/>
    <s v="dallasnews"/>
    <m/>
    <m/>
    <m/>
    <m/>
    <m/>
    <m/>
    <m/>
    <m/>
    <s v="No"/>
    <n v="345"/>
    <m/>
    <m/>
    <x v="0"/>
    <d v="2019-03-08T15:25:22.000"/>
    <s v="Hitting the trails in #Sedona, a land that embodies the West by @dallasnews https://t.co/sMiHSKJVoy https://t.co/q6ahxo9H3o"/>
    <s v="https://www.dallasnews.com/life/travel/2019/02/26/hitting-trails-sedona-land-embodies-west"/>
    <s v="dallasnews.com"/>
    <x v="26"/>
    <s v="https://pbs.twimg.com/media/D1JUculVsAAAwlz.jpg"/>
    <s v="https://pbs.twimg.com/media/D1JUculVsAAAwlz.jpg"/>
    <x v="170"/>
    <s v="https://twitter.com/#!/sedonaaz/status/1104040416460984320"/>
    <m/>
    <m/>
    <s v="1104040416460984320"/>
    <m/>
    <b v="0"/>
    <n v="3"/>
    <s v=""/>
    <b v="0"/>
    <s v="en"/>
    <m/>
    <s v=""/>
    <b v="0"/>
    <n v="1"/>
    <s v=""/>
    <s v="Twitter Web Client"/>
    <b v="0"/>
    <s v="1104040416460984320"/>
    <s v="Tweet"/>
    <n v="0"/>
    <n v="0"/>
    <m/>
    <m/>
    <m/>
    <m/>
    <m/>
    <m/>
    <m/>
    <m/>
    <n v="1"/>
    <s v="1"/>
    <s v="1"/>
    <n v="0"/>
    <n v="0"/>
    <n v="0"/>
    <n v="0"/>
    <n v="0"/>
    <n v="0"/>
    <n v="13"/>
    <n v="100"/>
    <n v="13"/>
  </r>
  <r>
    <s v="enchantmentaz"/>
    <s v="sedonaaz"/>
    <m/>
    <m/>
    <m/>
    <m/>
    <m/>
    <m/>
    <m/>
    <m/>
    <s v="Yes"/>
    <n v="348"/>
    <m/>
    <m/>
    <x v="2"/>
    <d v="2019-03-08T16:52:32.000"/>
    <s v="@SedonaAZ Calling all Cancers—and any other Zodiac sign, at that—for an enchanting springtime getaway. Thank you for sharing this feature."/>
    <m/>
    <m/>
    <x v="0"/>
    <m/>
    <s v="http://pbs.twimg.com/profile_images/1059937005549899777/6pTXI10w_normal.jpg"/>
    <x v="171"/>
    <s v="https://twitter.com/#!/enchantmentaz/status/1104062355011444736"/>
    <m/>
    <m/>
    <s v="1104062355011444736"/>
    <s v="1104048470954979330"/>
    <b v="0"/>
    <n v="0"/>
    <s v="17194244"/>
    <b v="0"/>
    <s v="en"/>
    <m/>
    <s v=""/>
    <b v="0"/>
    <n v="0"/>
    <s v=""/>
    <s v="ActiveSocial Production"/>
    <b v="0"/>
    <s v="1104048470954979330"/>
    <s v="Tweet"/>
    <n v="0"/>
    <n v="0"/>
    <m/>
    <m/>
    <m/>
    <m/>
    <m/>
    <m/>
    <m/>
    <m/>
    <n v="1"/>
    <s v="10"/>
    <s v="1"/>
    <n v="2"/>
    <n v="9.090909090909092"/>
    <n v="0"/>
    <n v="0"/>
    <n v="0"/>
    <n v="0"/>
    <n v="20"/>
    <n v="90.9090909090909"/>
    <n v="22"/>
  </r>
  <r>
    <s v="sedonaaz"/>
    <s v="enchantmentaz"/>
    <m/>
    <m/>
    <m/>
    <m/>
    <m/>
    <m/>
    <m/>
    <m/>
    <s v="Yes"/>
    <n v="349"/>
    <m/>
    <m/>
    <x v="0"/>
    <d v="2019-03-08T15:57:22.000"/>
    <s v="Where You Should Go on Spring Break, According to Your Zodiac Sign via @readersdigest | https://t.co/r5ooiOZ2nw featuring @EnchantmentAZ https://t.co/uYFsdvWuVC"/>
    <s v="https://www.rd.com/advice/travel/spring-break-zodiac-sign/"/>
    <s v="rd.com"/>
    <x v="0"/>
    <s v="https://pbs.twimg.com/media/D1JeJ1cVYAAvMHf.jpg"/>
    <s v="https://pbs.twimg.com/media/D1JeJ1cVYAAvMHf.jpg"/>
    <x v="172"/>
    <s v="https://twitter.com/#!/sedonaaz/status/1104048470954979330"/>
    <m/>
    <m/>
    <s v="1104048470954979330"/>
    <m/>
    <b v="0"/>
    <n v="9"/>
    <s v=""/>
    <b v="0"/>
    <s v="en"/>
    <m/>
    <s v=""/>
    <b v="0"/>
    <n v="1"/>
    <s v=""/>
    <s v="Twitter Web Client"/>
    <b v="0"/>
    <s v="1104048470954979330"/>
    <s v="Tweet"/>
    <n v="0"/>
    <n v="0"/>
    <m/>
    <m/>
    <m/>
    <m/>
    <m/>
    <m/>
    <m/>
    <m/>
    <n v="1"/>
    <s v="1"/>
    <s v="10"/>
    <m/>
    <m/>
    <m/>
    <m/>
    <m/>
    <m/>
    <m/>
    <m/>
    <m/>
  </r>
  <r>
    <s v="sedonaaz"/>
    <s v="britandco"/>
    <m/>
    <m/>
    <m/>
    <m/>
    <m/>
    <m/>
    <m/>
    <m/>
    <s v="No"/>
    <n v="351"/>
    <m/>
    <m/>
    <x v="0"/>
    <d v="2019-03-11T18:53:05.000"/>
    <s v="Start your newlywed life in one of these dream spots. https://t.co/o2hV7xWpHo via @BritandCo_x000a_HINT: #4 sure is romantic!! https://t.co/snHm4ka63R"/>
    <s v="https://www.brit.co/romantic-honeymoon-destinations-in-the-usa/"/>
    <s v="brit.co"/>
    <x v="0"/>
    <s v="https://pbs.twimg.com/media/D1ZjHUmVsAA8Eql.jpg"/>
    <s v="https://pbs.twimg.com/media/D1ZjHUmVsAA8Eql.jpg"/>
    <x v="173"/>
    <s v="https://twitter.com/#!/sedonaaz/status/1105179855363104768"/>
    <m/>
    <m/>
    <s v="1105179855363104768"/>
    <m/>
    <b v="0"/>
    <n v="17"/>
    <s v=""/>
    <b v="0"/>
    <s v="en"/>
    <m/>
    <s v=""/>
    <b v="0"/>
    <n v="1"/>
    <s v=""/>
    <s v="Twitter Web Client"/>
    <b v="0"/>
    <s v="1105179855363104768"/>
    <s v="Tweet"/>
    <n v="0"/>
    <n v="0"/>
    <m/>
    <m/>
    <m/>
    <m/>
    <m/>
    <m/>
    <m/>
    <m/>
    <n v="1"/>
    <s v="1"/>
    <s v="1"/>
    <n v="1"/>
    <n v="5.882352941176471"/>
    <n v="0"/>
    <n v="0"/>
    <n v="0"/>
    <n v="0"/>
    <n v="16"/>
    <n v="94.11764705882354"/>
    <n v="17"/>
  </r>
  <r>
    <s v="orchardsinn"/>
    <s v="orchardsinn"/>
    <m/>
    <m/>
    <m/>
    <m/>
    <m/>
    <m/>
    <m/>
    <m/>
    <s v="No"/>
    <n v="352"/>
    <m/>
    <m/>
    <x v="1"/>
    <d v="2019-03-12T00:00:53.000"/>
    <s v="Let's Stay In_x000a_PC @danaleecalabrese https://t.co/Db7ow3qqVo"/>
    <m/>
    <m/>
    <x v="0"/>
    <s v="https://pbs.twimg.com/media/D1apq7BW0AAiR__.png"/>
    <s v="https://pbs.twimg.com/media/D1apq7BW0AAiR__.png"/>
    <x v="174"/>
    <s v="https://twitter.com/#!/orchardsinn/status/1105257316071469061"/>
    <m/>
    <m/>
    <s v="1105257316071469061"/>
    <m/>
    <b v="0"/>
    <n v="3"/>
    <s v=""/>
    <b v="0"/>
    <s v="en"/>
    <m/>
    <s v=""/>
    <b v="0"/>
    <n v="1"/>
    <s v=""/>
    <s v="Hootsuite Inc."/>
    <b v="0"/>
    <s v="1105257316071469061"/>
    <s v="Retweet"/>
    <n v="0"/>
    <n v="0"/>
    <m/>
    <m/>
    <m/>
    <m/>
    <m/>
    <m/>
    <m/>
    <m/>
    <n v="1"/>
    <s v="1"/>
    <s v="1"/>
    <n v="0"/>
    <n v="0"/>
    <n v="0"/>
    <n v="0"/>
    <n v="0"/>
    <n v="0"/>
    <n v="5"/>
    <n v="100"/>
    <n v="5"/>
  </r>
  <r>
    <s v="sedonaaz"/>
    <s v="orchardsinn"/>
    <m/>
    <m/>
    <m/>
    <m/>
    <m/>
    <m/>
    <m/>
    <m/>
    <s v="No"/>
    <n v="353"/>
    <m/>
    <m/>
    <x v="0"/>
    <d v="2019-03-14T16:35:33.000"/>
    <s v="RT @orchardsinn: Let's Stay In_x000a_PC @danaleecalabrese https://t.co/Db7ow3qqVo"/>
    <m/>
    <m/>
    <x v="0"/>
    <m/>
    <s v="http://pbs.twimg.com/profile_images/801097160024436736/bJiR_r4o_normal.jpg"/>
    <x v="175"/>
    <s v="https://twitter.com/#!/sedonaaz/status/1106232405885517824"/>
    <m/>
    <m/>
    <s v="1106232405885517824"/>
    <m/>
    <b v="0"/>
    <n v="0"/>
    <s v=""/>
    <b v="0"/>
    <s v="en"/>
    <m/>
    <s v=""/>
    <b v="0"/>
    <n v="1"/>
    <s v="1105257316071469061"/>
    <s v="Twitter Web Client"/>
    <b v="0"/>
    <s v="1105257316071469061"/>
    <s v="Tweet"/>
    <n v="0"/>
    <n v="0"/>
    <m/>
    <m/>
    <m/>
    <m/>
    <m/>
    <m/>
    <m/>
    <m/>
    <n v="1"/>
    <s v="1"/>
    <s v="1"/>
    <n v="0"/>
    <n v="0"/>
    <n v="0"/>
    <n v="0"/>
    <n v="0"/>
    <n v="0"/>
    <n v="7"/>
    <n v="100"/>
    <n v="7"/>
  </r>
  <r>
    <s v="sedonachamber"/>
    <s v="apexwolves"/>
    <m/>
    <m/>
    <m/>
    <m/>
    <m/>
    <m/>
    <m/>
    <m/>
    <s v="Yes"/>
    <n v="356"/>
    <m/>
    <m/>
    <x v="0"/>
    <d v="2019-03-14T16:34:14.000"/>
    <s v="RT @ApexWolves: We are just 11 days away from https://t.co/oUKGIQUgaM Many events close to sold out. If in town come over! Learn about our…"/>
    <s v="http://www.sedonawolfweek.org"/>
    <s v="sedonawolfweek.org"/>
    <x v="0"/>
    <m/>
    <s v="http://pbs.twimg.com/profile_images/682250309511467008/O3NnmlxV_normal.png"/>
    <x v="176"/>
    <s v="https://twitter.com/#!/sedonachamber/status/1106232078545244161"/>
    <m/>
    <m/>
    <s v="1106232078545244161"/>
    <m/>
    <b v="0"/>
    <n v="0"/>
    <s v=""/>
    <b v="0"/>
    <s v="en"/>
    <m/>
    <s v=""/>
    <b v="0"/>
    <n v="6"/>
    <s v="1105946997419184128"/>
    <s v="Twitter Web Client"/>
    <b v="0"/>
    <s v="1105946997419184128"/>
    <s v="Tweet"/>
    <n v="0"/>
    <n v="0"/>
    <m/>
    <m/>
    <m/>
    <m/>
    <m/>
    <m/>
    <m/>
    <m/>
    <n v="1"/>
    <s v="7"/>
    <s v="7"/>
    <n v="0"/>
    <n v="0"/>
    <n v="0"/>
    <n v="0"/>
    <n v="0"/>
    <n v="0"/>
    <n v="23"/>
    <n v="100"/>
    <n v="23"/>
  </r>
  <r>
    <s v="sedonaaz"/>
    <s v="apexwolves"/>
    <m/>
    <m/>
    <m/>
    <m/>
    <m/>
    <m/>
    <m/>
    <m/>
    <s v="Yes"/>
    <n v="357"/>
    <m/>
    <m/>
    <x v="0"/>
    <d v="2019-03-14T16:36:29.000"/>
    <s v="RT @ApexWolves: We are just 11 days away from https://t.co/oUKGIQUgaM Many events close to sold out. If in town come over! Learn about our…"/>
    <s v="http://www.sedonawolfweek.org"/>
    <s v="sedonawolfweek.org"/>
    <x v="0"/>
    <m/>
    <s v="http://pbs.twimg.com/profile_images/801097160024436736/bJiR_r4o_normal.jpg"/>
    <x v="177"/>
    <s v="https://twitter.com/#!/sedonaaz/status/1106232644721770496"/>
    <m/>
    <m/>
    <s v="1106232644721770496"/>
    <m/>
    <b v="0"/>
    <n v="0"/>
    <s v=""/>
    <b v="0"/>
    <s v="en"/>
    <m/>
    <s v=""/>
    <b v="0"/>
    <n v="6"/>
    <s v="1105946997419184128"/>
    <s v="Twitter Web Client"/>
    <b v="0"/>
    <s v="1105946997419184128"/>
    <s v="Tweet"/>
    <n v="0"/>
    <n v="0"/>
    <m/>
    <m/>
    <m/>
    <m/>
    <m/>
    <m/>
    <m/>
    <m/>
    <n v="1"/>
    <s v="1"/>
    <s v="7"/>
    <n v="0"/>
    <n v="0"/>
    <n v="0"/>
    <n v="0"/>
    <n v="0"/>
    <n v="0"/>
    <n v="23"/>
    <n v="100"/>
    <n v="23"/>
  </r>
  <r>
    <s v="sedonachamber"/>
    <s v="sedonachamber"/>
    <m/>
    <m/>
    <m/>
    <m/>
    <m/>
    <m/>
    <m/>
    <m/>
    <s v="No"/>
    <n v="358"/>
    <m/>
    <m/>
    <x v="1"/>
    <d v="2019-03-06T17:07:48.000"/>
    <s v="We are thrilled to announce that six bike repair stations will be installed throughout Sedona by the end of spring! Share and learn more at https://t.co/kBH1b7ZNNs https://t.co/lQEuQSUcOQ"/>
    <s v="https://visitsedona.com/outdoor-adventure/hiking/sedona-trail-keepers-sponsors/"/>
    <s v="visitsedona.com"/>
    <x v="0"/>
    <s v="https://pbs.twimg.com/media/D0_a1xiUwAANXqn.jpg"/>
    <s v="https://pbs.twimg.com/media/D0_a1xiUwAANXqn.jpg"/>
    <x v="178"/>
    <s v="https://twitter.com/#!/sedonachamber/status/1103341420788670464"/>
    <m/>
    <m/>
    <s v="1103341420788670464"/>
    <m/>
    <b v="0"/>
    <n v="6"/>
    <s v=""/>
    <b v="0"/>
    <s v="en"/>
    <m/>
    <s v=""/>
    <b v="0"/>
    <n v="1"/>
    <s v=""/>
    <s v="Twitter Web Client"/>
    <b v="0"/>
    <s v="1103341420788670464"/>
    <s v="Retweet"/>
    <n v="0"/>
    <n v="0"/>
    <m/>
    <m/>
    <m/>
    <m/>
    <m/>
    <m/>
    <m/>
    <m/>
    <n v="2"/>
    <s v="7"/>
    <s v="7"/>
    <n v="1"/>
    <n v="4"/>
    <n v="0"/>
    <n v="0"/>
    <n v="0"/>
    <n v="0"/>
    <n v="24"/>
    <n v="96"/>
    <n v="25"/>
  </r>
  <r>
    <s v="sedonachamber"/>
    <s v="sedonachamber"/>
    <m/>
    <m/>
    <m/>
    <m/>
    <m/>
    <m/>
    <m/>
    <m/>
    <s v="No"/>
    <n v="359"/>
    <m/>
    <m/>
    <x v="1"/>
    <d v="2019-03-11T23:37:24.000"/>
    <s v="We launched #StrawFreeSedona, a campaign that encourages local businesses and patrons to cease use of single-use plastic straws. If straws are requested, the 35 restaurant participants will give a paper straw instead. One small step in the right direction. https://t.co/aOUsRwLYJv https://t.co/cZPHuzlcfM"/>
    <s v="http://StrawFreeSedona.com"/>
    <s v="strawfreesedona.com"/>
    <x v="45"/>
    <s v="https://pbs.twimg.com/media/D1akSqMU0AAhk8u.jpg"/>
    <s v="https://pbs.twimg.com/media/D1akSqMU0AAhk8u.jpg"/>
    <x v="179"/>
    <s v="https://twitter.com/#!/sedonachamber/status/1105251407794335744"/>
    <m/>
    <m/>
    <s v="1105251407794335744"/>
    <m/>
    <b v="0"/>
    <n v="4"/>
    <s v=""/>
    <b v="0"/>
    <s v="en"/>
    <m/>
    <s v=""/>
    <b v="0"/>
    <n v="1"/>
    <s v=""/>
    <s v="Twitter Web Client"/>
    <b v="0"/>
    <s v="1105251407794335744"/>
    <s v="Retweet"/>
    <n v="0"/>
    <n v="0"/>
    <m/>
    <m/>
    <m/>
    <m/>
    <m/>
    <m/>
    <m/>
    <m/>
    <n v="2"/>
    <s v="7"/>
    <s v="7"/>
    <n v="1"/>
    <n v="2.5"/>
    <n v="0"/>
    <n v="0"/>
    <n v="0"/>
    <n v="0"/>
    <n v="39"/>
    <n v="97.5"/>
    <n v="40"/>
  </r>
  <r>
    <s v="sedonaaz"/>
    <s v="sedonachamber"/>
    <m/>
    <m/>
    <m/>
    <m/>
    <m/>
    <m/>
    <m/>
    <m/>
    <s v="No"/>
    <n v="360"/>
    <m/>
    <m/>
    <x v="0"/>
    <d v="2019-03-06T18:21:30.000"/>
    <s v="RT @SedonaChamber: We are thrilled to announce that six bike repair stations will be installed throughout Sedona by the end of spring! Shar…"/>
    <m/>
    <m/>
    <x v="0"/>
    <m/>
    <s v="http://pbs.twimg.com/profile_images/801097160024436736/bJiR_r4o_normal.jpg"/>
    <x v="180"/>
    <s v="https://twitter.com/#!/sedonaaz/status/1103359966792966144"/>
    <m/>
    <m/>
    <s v="1103359966792966144"/>
    <m/>
    <b v="0"/>
    <n v="0"/>
    <s v=""/>
    <b v="0"/>
    <s v="en"/>
    <m/>
    <s v=""/>
    <b v="0"/>
    <n v="1"/>
    <s v="1103341420788670464"/>
    <s v="Twitter Web Client"/>
    <b v="0"/>
    <s v="1103341420788670464"/>
    <s v="Tweet"/>
    <n v="0"/>
    <n v="0"/>
    <m/>
    <m/>
    <m/>
    <m/>
    <m/>
    <m/>
    <m/>
    <m/>
    <n v="2"/>
    <s v="1"/>
    <s v="7"/>
    <n v="1"/>
    <n v="4.3478260869565215"/>
    <n v="0"/>
    <n v="0"/>
    <n v="0"/>
    <n v="0"/>
    <n v="22"/>
    <n v="95.65217391304348"/>
    <n v="23"/>
  </r>
  <r>
    <s v="sedonaaz"/>
    <s v="sedonachamber"/>
    <m/>
    <m/>
    <m/>
    <m/>
    <m/>
    <m/>
    <m/>
    <m/>
    <s v="No"/>
    <n v="361"/>
    <m/>
    <m/>
    <x v="0"/>
    <d v="2019-03-14T16:36:34.000"/>
    <s v="RT @SedonaChamber: We launched #StrawFreeSedona, a campaign that encourages local businesses and patrons to cease use of single-use plastic…"/>
    <m/>
    <m/>
    <x v="45"/>
    <m/>
    <s v="http://pbs.twimg.com/profile_images/801097160024436736/bJiR_r4o_normal.jpg"/>
    <x v="181"/>
    <s v="https://twitter.com/#!/sedonaaz/status/1106232664082665472"/>
    <m/>
    <m/>
    <s v="1106232664082665472"/>
    <m/>
    <b v="0"/>
    <n v="0"/>
    <s v=""/>
    <b v="0"/>
    <s v="en"/>
    <m/>
    <s v=""/>
    <b v="0"/>
    <n v="1"/>
    <s v="1105251407794335744"/>
    <s v="Twitter Web Client"/>
    <b v="0"/>
    <s v="1105251407794335744"/>
    <s v="Tweet"/>
    <n v="0"/>
    <n v="0"/>
    <m/>
    <m/>
    <m/>
    <m/>
    <m/>
    <m/>
    <m/>
    <m/>
    <n v="2"/>
    <s v="1"/>
    <s v="7"/>
    <n v="0"/>
    <n v="0"/>
    <n v="0"/>
    <n v="0"/>
    <n v="0"/>
    <n v="0"/>
    <n v="20"/>
    <n v="100"/>
    <n v="20"/>
  </r>
  <r>
    <s v="dailyblender"/>
    <s v="sedonaaz"/>
    <m/>
    <m/>
    <m/>
    <m/>
    <m/>
    <m/>
    <m/>
    <m/>
    <s v="Yes"/>
    <n v="362"/>
    <m/>
    <m/>
    <x v="0"/>
    <d v="2019-03-14T18:05:28.000"/>
    <s v="Rainbows in every direction! Surprisingly great meals at a regional airport! On @DailyBlender today, it's all red rocks and the energy vortexes of @SedonaAZ. #travel #arizona_x000a_https://t.co/KRZZbH1flr https://t.co/a5W30hodxR"/>
    <s v="https://dailyblender.com/2019/03/red-rocks-and-vortexes-visiting-sedona/"/>
    <s v="dailyblender.com"/>
    <x v="46"/>
    <s v="https://pbs.twimg.com/media/D1o0jrKUcAAYdTm.jpg"/>
    <s v="https://pbs.twimg.com/media/D1o0jrKUcAAYdTm.jpg"/>
    <x v="182"/>
    <s v="https://twitter.com/#!/dailyblender/status/1106255035560685568"/>
    <m/>
    <m/>
    <s v="1106255035560685568"/>
    <m/>
    <b v="0"/>
    <n v="2"/>
    <s v=""/>
    <b v="0"/>
    <s v="en"/>
    <m/>
    <s v=""/>
    <b v="0"/>
    <n v="0"/>
    <s v=""/>
    <s v="Twitter Web Client"/>
    <b v="0"/>
    <s v="1106255035560685568"/>
    <s v="Tweet"/>
    <n v="0"/>
    <n v="0"/>
    <m/>
    <m/>
    <m/>
    <m/>
    <m/>
    <m/>
    <m/>
    <m/>
    <n v="2"/>
    <s v="1"/>
    <s v="1"/>
    <n v="1"/>
    <n v="3.8461538461538463"/>
    <n v="0"/>
    <n v="0"/>
    <n v="0"/>
    <n v="0"/>
    <n v="25"/>
    <n v="96.15384615384616"/>
    <n v="26"/>
  </r>
  <r>
    <s v="dailyblender"/>
    <s v="sedonaaz"/>
    <m/>
    <m/>
    <m/>
    <m/>
    <m/>
    <m/>
    <m/>
    <m/>
    <s v="Yes"/>
    <n v="363"/>
    <m/>
    <m/>
    <x v="0"/>
    <d v="2019-03-15T00:10:18.000"/>
    <s v="RT @SedonaAZ: Red Rocks and Vortexes: Visiting Sedona via @dailyblender  https://t.co/eVCGnHGcvl https://t.co/qkTaPRnz5g"/>
    <s v="https://dailyblender.com/2019/03/red-rocks-and-vortexes-visiting-sedona/"/>
    <s v="dailyblender.com"/>
    <x v="0"/>
    <s v="https://pbs.twimg.com/media/D1padPfU8AAdU-n.jpg"/>
    <s v="https://pbs.twimg.com/media/D1padPfU8AAdU-n.jpg"/>
    <x v="183"/>
    <s v="https://twitter.com/#!/dailyblender/status/1106346850502639616"/>
    <m/>
    <m/>
    <s v="1106346850502639616"/>
    <m/>
    <b v="0"/>
    <n v="0"/>
    <s v=""/>
    <b v="0"/>
    <s v="en"/>
    <m/>
    <s v=""/>
    <b v="0"/>
    <n v="0"/>
    <s v="1106296192076374016"/>
    <s v="Twitter Web Client"/>
    <b v="0"/>
    <s v="1106296192076374016"/>
    <s v="Tweet"/>
    <n v="0"/>
    <n v="0"/>
    <m/>
    <m/>
    <m/>
    <m/>
    <m/>
    <m/>
    <m/>
    <m/>
    <n v="2"/>
    <s v="1"/>
    <s v="1"/>
    <n v="0"/>
    <n v="0"/>
    <n v="0"/>
    <n v="0"/>
    <n v="0"/>
    <n v="0"/>
    <n v="10"/>
    <n v="100"/>
    <n v="10"/>
  </r>
  <r>
    <s v="sedonaaz"/>
    <s v="dailyblender"/>
    <m/>
    <m/>
    <m/>
    <m/>
    <m/>
    <m/>
    <m/>
    <m/>
    <s v="Yes"/>
    <n v="364"/>
    <m/>
    <m/>
    <x v="0"/>
    <d v="2019-03-14T20:49:00.000"/>
    <s v="Red Rocks and Vortexes: Visiting Sedona via @dailyblender  https://t.co/eVCGnHGcvl https://t.co/qkTaPRnz5g"/>
    <s v="https://dailyblender.com/2019/03/red-rocks-and-vortexes-visiting-sedona/"/>
    <s v="dailyblender.com"/>
    <x v="0"/>
    <s v="https://pbs.twimg.com/media/D1padPfU8AAdU-n.jpg"/>
    <s v="https://pbs.twimg.com/media/D1padPfU8AAdU-n.jpg"/>
    <x v="184"/>
    <s v="https://twitter.com/#!/sedonaaz/status/1106296192076374016"/>
    <m/>
    <m/>
    <s v="1106296192076374016"/>
    <m/>
    <b v="0"/>
    <n v="0"/>
    <s v=""/>
    <b v="0"/>
    <s v="en"/>
    <m/>
    <s v=""/>
    <b v="0"/>
    <n v="0"/>
    <s v=""/>
    <s v="Twitter Web Client"/>
    <b v="0"/>
    <s v="1106296192076374016"/>
    <s v="Tweet"/>
    <n v="0"/>
    <n v="0"/>
    <m/>
    <m/>
    <m/>
    <m/>
    <m/>
    <m/>
    <m/>
    <m/>
    <n v="1"/>
    <s v="1"/>
    <s v="1"/>
    <n v="0"/>
    <n v="0"/>
    <n v="0"/>
    <n v="0"/>
    <n v="0"/>
    <n v="0"/>
    <n v="8"/>
    <n v="100"/>
    <n v="8"/>
  </r>
  <r>
    <s v="sedonaaz"/>
    <s v="hm"/>
    <m/>
    <m/>
    <m/>
    <m/>
    <m/>
    <m/>
    <m/>
    <m/>
    <s v="No"/>
    <n v="365"/>
    <m/>
    <m/>
    <x v="0"/>
    <d v="2019-03-15T20:45:08.000"/>
    <s v="Hello @hm! Your clothes sure look amazing with our red rock backdrop! Perfect pairing...#HMStudio #SS19… https://t.co/uHVd94heOg"/>
    <s v="https://twitter.com/i/web/status/1106657607186419712"/>
    <s v="twitter.com"/>
    <x v="47"/>
    <m/>
    <s v="http://pbs.twimg.com/profile_images/801097160024436736/bJiR_r4o_normal.jpg"/>
    <x v="185"/>
    <s v="https://twitter.com/#!/sedonaaz/status/1106657607186419712"/>
    <m/>
    <m/>
    <s v="1106657607186419712"/>
    <m/>
    <b v="0"/>
    <n v="0"/>
    <s v=""/>
    <b v="0"/>
    <s v="en"/>
    <m/>
    <s v=""/>
    <b v="0"/>
    <n v="0"/>
    <s v=""/>
    <s v="Twitter Web Client"/>
    <b v="1"/>
    <s v="1106657607186419712"/>
    <s v="Tweet"/>
    <n v="0"/>
    <n v="0"/>
    <m/>
    <m/>
    <m/>
    <m/>
    <m/>
    <m/>
    <m/>
    <m/>
    <n v="1"/>
    <s v="1"/>
    <s v="1"/>
    <n v="2"/>
    <n v="12.5"/>
    <n v="0"/>
    <n v="0"/>
    <n v="0"/>
    <n v="0"/>
    <n v="14"/>
    <n v="87.5"/>
    <n v="16"/>
  </r>
  <r>
    <s v="sedonaaz"/>
    <s v="sedonaaz"/>
    <m/>
    <m/>
    <m/>
    <m/>
    <m/>
    <m/>
    <m/>
    <m/>
    <s v="No"/>
    <n v="366"/>
    <m/>
    <m/>
    <x v="1"/>
    <d v="2019-03-01T23:07:46.000"/>
    <s v="Get info on 9 easy hikes when you purchase our '9 Easy Hikes in Sedona' book for $8. Did we mention that all the pr… https://t.co/cO1esDazc4"/>
    <s v="https://twitter.com/i/web/status/1101620070822768640"/>
    <s v="twitter.com"/>
    <x v="0"/>
    <m/>
    <s v="http://pbs.twimg.com/profile_images/801097160024436736/bJiR_r4o_normal.jpg"/>
    <x v="186"/>
    <s v="https://twitter.com/#!/sedonaaz/status/1101620070822768640"/>
    <m/>
    <m/>
    <s v="1101620070822768640"/>
    <m/>
    <b v="0"/>
    <n v="20"/>
    <s v=""/>
    <b v="0"/>
    <s v="en"/>
    <m/>
    <s v=""/>
    <b v="0"/>
    <n v="10"/>
    <s v=""/>
    <s v="Twitter Web Client"/>
    <b v="1"/>
    <s v="1101620070822768640"/>
    <s v="Retweet"/>
    <n v="0"/>
    <n v="0"/>
    <m/>
    <m/>
    <m/>
    <m/>
    <m/>
    <m/>
    <m/>
    <m/>
    <n v="10"/>
    <s v="1"/>
    <s v="1"/>
    <n v="2"/>
    <n v="8"/>
    <n v="0"/>
    <n v="0"/>
    <n v="0"/>
    <n v="0"/>
    <n v="23"/>
    <n v="92"/>
    <n v="25"/>
  </r>
  <r>
    <s v="sedonaaz"/>
    <s v="sedonaaz"/>
    <m/>
    <m/>
    <m/>
    <m/>
    <m/>
    <m/>
    <m/>
    <m/>
    <s v="No"/>
    <n v="367"/>
    <m/>
    <m/>
    <x v="1"/>
    <d v="2019-03-15T16:48:18.000"/>
    <s v="Let the stars light your way | https://t.co/Lwlmueyk1t | Image by Nate Liles https://t.co/88ovL4qWMu"/>
    <s v="https://sedonasecret7.com/stargazing/"/>
    <s v="sedonasecret7.com"/>
    <x v="0"/>
    <s v="https://pbs.twimg.com/media/D1ts9RqU4AEYZal.jpg"/>
    <s v="https://pbs.twimg.com/media/D1ts9RqU4AEYZal.jpg"/>
    <x v="187"/>
    <s v="https://twitter.com/#!/sedonaaz/status/1106598004104941569"/>
    <m/>
    <m/>
    <s v="1106598004104941569"/>
    <m/>
    <b v="0"/>
    <n v="10"/>
    <s v=""/>
    <b v="0"/>
    <s v="en"/>
    <m/>
    <s v=""/>
    <b v="0"/>
    <n v="1"/>
    <s v=""/>
    <s v="Twitter Web Client"/>
    <b v="0"/>
    <s v="1106598004104941569"/>
    <s v="Retweet"/>
    <n v="0"/>
    <n v="0"/>
    <m/>
    <m/>
    <m/>
    <m/>
    <m/>
    <m/>
    <m/>
    <m/>
    <n v="10"/>
    <s v="1"/>
    <s v="1"/>
    <n v="0"/>
    <n v="0"/>
    <n v="0"/>
    <n v="0"/>
    <n v="0"/>
    <n v="0"/>
    <n v="10"/>
    <n v="100"/>
    <n v="10"/>
  </r>
  <r>
    <s v="sedonaaz"/>
    <s v="sedonaaz"/>
    <m/>
    <m/>
    <m/>
    <m/>
    <m/>
    <m/>
    <m/>
    <m/>
    <s v="No"/>
    <n v="368"/>
    <m/>
    <m/>
    <x v="1"/>
    <d v="2019-03-04T23:31:05.000"/>
    <s v="Get off the beaten path and explore hidden gems: _x000a_https://t.co/HRA2NBZ2zE https://t.co/2sxL8chVct"/>
    <s v="http://www.SedonaSecret7.com"/>
    <s v="sedonasecret7.com"/>
    <x v="0"/>
    <s v="https://pbs.twimg.com/media/D02fpd-V4AAvmOi.jpg"/>
    <s v="https://pbs.twimg.com/media/D02fpd-V4AAvmOi.jpg"/>
    <x v="188"/>
    <s v="https://twitter.com/#!/sedonaaz/status/1102713099969159169"/>
    <m/>
    <m/>
    <s v="1102713099969159169"/>
    <m/>
    <b v="0"/>
    <n v="15"/>
    <s v=""/>
    <b v="0"/>
    <s v="en"/>
    <m/>
    <s v=""/>
    <b v="0"/>
    <n v="9"/>
    <s v=""/>
    <s v="Twitter Web Client"/>
    <b v="0"/>
    <s v="1102713099969159169"/>
    <s v="Tweet"/>
    <n v="0"/>
    <n v="0"/>
    <m/>
    <m/>
    <m/>
    <m/>
    <m/>
    <m/>
    <m/>
    <m/>
    <n v="10"/>
    <s v="1"/>
    <s v="1"/>
    <n v="1"/>
    <n v="11.11111111111111"/>
    <n v="0"/>
    <n v="0"/>
    <n v="0"/>
    <n v="0"/>
    <n v="8"/>
    <n v="88.88888888888889"/>
    <n v="9"/>
  </r>
  <r>
    <s v="sedonaaz"/>
    <s v="sedonaaz"/>
    <m/>
    <m/>
    <m/>
    <m/>
    <m/>
    <m/>
    <m/>
    <m/>
    <s v="No"/>
    <n v="369"/>
    <m/>
    <m/>
    <x v="1"/>
    <d v="2019-03-06T18:42:39.000"/>
    <s v="Sedona has some sunshine to share! Who wants some?? #AZSuntoShare https://t.co/pG3E5BiZNS"/>
    <s v="https://twitter.com/ArizonaTourism/status/1103026853005078530"/>
    <s v="twitter.com"/>
    <x v="44"/>
    <m/>
    <s v="http://pbs.twimg.com/profile_images/801097160024436736/bJiR_r4o_normal.jpg"/>
    <x v="189"/>
    <s v="https://twitter.com/#!/sedonaaz/status/1103365291487092736"/>
    <m/>
    <m/>
    <s v="1103365291487092736"/>
    <m/>
    <b v="0"/>
    <n v="15"/>
    <s v=""/>
    <b v="1"/>
    <s v="en"/>
    <m/>
    <s v="1103026853005078530"/>
    <b v="0"/>
    <n v="0"/>
    <s v=""/>
    <s v="Twitter Web Client"/>
    <b v="0"/>
    <s v="1103365291487092736"/>
    <s v="Tweet"/>
    <n v="0"/>
    <n v="0"/>
    <m/>
    <m/>
    <m/>
    <m/>
    <m/>
    <m/>
    <m/>
    <m/>
    <n v="10"/>
    <s v="1"/>
    <s v="1"/>
    <n v="0"/>
    <n v="0"/>
    <n v="0"/>
    <n v="0"/>
    <n v="0"/>
    <n v="0"/>
    <n v="10"/>
    <n v="100"/>
    <n v="10"/>
  </r>
  <r>
    <s v="sedonaaz"/>
    <s v="sedonaaz"/>
    <m/>
    <m/>
    <m/>
    <m/>
    <m/>
    <m/>
    <m/>
    <m/>
    <s v="No"/>
    <n v="370"/>
    <m/>
    <m/>
    <x v="1"/>
    <d v="2019-03-11T17:02:55.000"/>
    <s v="Plan your #Sedona summer escape and make sure to visit Slide Rock State Park! https://t.co/tZn35evVBU https://t.co/Ot78D6djmF"/>
    <s v="https://www.viamagazine.com/destinations/best-state-parks-west"/>
    <s v="viamagazine.com"/>
    <x v="26"/>
    <s v="https://pbs.twimg.com/media/D1ZJ_Q6VYAACeIQ.jpg"/>
    <s v="https://pbs.twimg.com/media/D1ZJ_Q6VYAACeIQ.jpg"/>
    <x v="190"/>
    <s v="https://twitter.com/#!/sedonaaz/status/1105152131332399116"/>
    <m/>
    <m/>
    <s v="1105152131332399116"/>
    <m/>
    <b v="0"/>
    <n v="17"/>
    <s v=""/>
    <b v="0"/>
    <s v="en"/>
    <m/>
    <s v=""/>
    <b v="0"/>
    <n v="4"/>
    <s v=""/>
    <s v="Twitter Web Client"/>
    <b v="0"/>
    <s v="1105152131332399116"/>
    <s v="Tweet"/>
    <n v="0"/>
    <n v="0"/>
    <m/>
    <m/>
    <m/>
    <m/>
    <m/>
    <m/>
    <m/>
    <m/>
    <n v="10"/>
    <s v="1"/>
    <s v="1"/>
    <n v="0"/>
    <n v="0"/>
    <n v="0"/>
    <n v="0"/>
    <n v="0"/>
    <n v="0"/>
    <n v="14"/>
    <n v="100"/>
    <n v="14"/>
  </r>
  <r>
    <s v="sedonaaz"/>
    <s v="sedonaaz"/>
    <m/>
    <m/>
    <m/>
    <m/>
    <m/>
    <m/>
    <m/>
    <m/>
    <s v="No"/>
    <n v="371"/>
    <m/>
    <m/>
    <x v="1"/>
    <d v="2019-03-13T20:24:56.000"/>
    <s v="This All-natural Red Rock Waterslide Is Cooler Than Anything at a Theme Park | Slide Rock State Park https://t.co/V9uVrOp722"/>
    <s v="https://www.pinterest.com/pin/445574956881037692/"/>
    <s v="pinterest.com"/>
    <x v="0"/>
    <m/>
    <s v="http://pbs.twimg.com/profile_images/801097160024436736/bJiR_r4o_normal.jpg"/>
    <x v="191"/>
    <s v="https://twitter.com/#!/sedonaaz/status/1105927745119371264"/>
    <m/>
    <m/>
    <s v="1105927745119371264"/>
    <m/>
    <b v="0"/>
    <n v="17"/>
    <s v=""/>
    <b v="0"/>
    <s v="en"/>
    <m/>
    <s v=""/>
    <b v="0"/>
    <n v="2"/>
    <s v=""/>
    <s v="Pinterest"/>
    <b v="0"/>
    <s v="1105927745119371264"/>
    <s v="Tweet"/>
    <n v="0"/>
    <n v="0"/>
    <m/>
    <m/>
    <m/>
    <m/>
    <m/>
    <m/>
    <m/>
    <m/>
    <n v="10"/>
    <s v="1"/>
    <s v="1"/>
    <n v="0"/>
    <n v="0"/>
    <n v="0"/>
    <n v="0"/>
    <n v="0"/>
    <n v="0"/>
    <n v="18"/>
    <n v="100"/>
    <n v="18"/>
  </r>
  <r>
    <s v="sedonaaz"/>
    <s v="sedonaaz"/>
    <m/>
    <m/>
    <m/>
    <m/>
    <m/>
    <m/>
    <m/>
    <m/>
    <s v="No"/>
    <n v="372"/>
    <m/>
    <m/>
    <x v="1"/>
    <d v="2019-03-14T16:42:05.000"/>
    <s v="Spring loaded: two destinations perfect for life after winter https://t.co/gMXwwWA5x4 https://t.co/aoj46i4ful"/>
    <s v="https://adventurepro.us/spring-loaded-two-destinations-perfect-for-life-after-winter/"/>
    <s v="adventurepro.us"/>
    <x v="0"/>
    <s v="https://pbs.twimg.com/media/D1oh_9bU8AAGl4N.jpg"/>
    <s v="https://pbs.twimg.com/media/D1oh_9bU8AAGl4N.jpg"/>
    <x v="192"/>
    <s v="https://twitter.com/#!/sedonaaz/status/1106234052632150016"/>
    <m/>
    <m/>
    <s v="1106234052632150016"/>
    <m/>
    <b v="0"/>
    <n v="0"/>
    <s v=""/>
    <b v="0"/>
    <s v="en"/>
    <m/>
    <s v=""/>
    <b v="0"/>
    <n v="0"/>
    <s v=""/>
    <s v="Twitter Web Client"/>
    <b v="0"/>
    <s v="1106234052632150016"/>
    <s v="Tweet"/>
    <n v="0"/>
    <n v="0"/>
    <m/>
    <m/>
    <m/>
    <m/>
    <m/>
    <m/>
    <m/>
    <m/>
    <n v="10"/>
    <s v="1"/>
    <s v="1"/>
    <n v="1"/>
    <n v="11.11111111111111"/>
    <n v="0"/>
    <n v="0"/>
    <n v="0"/>
    <n v="0"/>
    <n v="8"/>
    <n v="88.88888888888889"/>
    <n v="9"/>
  </r>
  <r>
    <s v="sedonaaz"/>
    <s v="sedonaaz"/>
    <m/>
    <m/>
    <m/>
    <m/>
    <m/>
    <m/>
    <m/>
    <m/>
    <s v="No"/>
    <n v="373"/>
    <m/>
    <m/>
    <x v="1"/>
    <d v="2019-03-14T16:48:53.000"/>
    <s v="Sedona is nature’s masterpiece; learn more about the vibrant art scene: https://t.co/asPdLrLpnH https://t.co/67s4ri1fj0"/>
    <s v="https://visitsedona.com/blog/sedona-art-source-winter/"/>
    <s v="visitsedona.com"/>
    <x v="0"/>
    <s v="https://pbs.twimg.com/media/D1ojhIBU8AA4AYX.jpg"/>
    <s v="https://pbs.twimg.com/media/D1ojhIBU8AA4AYX.jpg"/>
    <x v="193"/>
    <s v="https://twitter.com/#!/sedonaaz/status/1106235764256333831"/>
    <m/>
    <m/>
    <s v="1106235764256333831"/>
    <m/>
    <b v="0"/>
    <n v="0"/>
    <s v=""/>
    <b v="0"/>
    <s v="en"/>
    <m/>
    <s v=""/>
    <b v="0"/>
    <n v="0"/>
    <s v=""/>
    <s v="Twitter Web Client"/>
    <b v="0"/>
    <s v="1106235764256333831"/>
    <s v="Tweet"/>
    <n v="0"/>
    <n v="0"/>
    <m/>
    <m/>
    <m/>
    <m/>
    <m/>
    <m/>
    <m/>
    <m/>
    <n v="10"/>
    <s v="1"/>
    <s v="1"/>
    <n v="2"/>
    <n v="16.666666666666668"/>
    <n v="0"/>
    <n v="0"/>
    <n v="0"/>
    <n v="0"/>
    <n v="10"/>
    <n v="83.33333333333333"/>
    <n v="12"/>
  </r>
  <r>
    <s v="sedonaaz"/>
    <s v="sedonaaz"/>
    <m/>
    <m/>
    <m/>
    <m/>
    <m/>
    <m/>
    <m/>
    <m/>
    <s v="No"/>
    <n v="374"/>
    <m/>
    <m/>
    <x v="1"/>
    <d v="2019-03-15T22:36:11.000"/>
    <s v="#Sedona is featured on &quot;12 of the Best MTB Destinations to Visit in 2019&quot;_x000a_https://t.co/v5bicxH7MI https://t.co/Rnsc1bZtGs"/>
    <s v="https://www.singletracks.com/blog/mtb-trails/12-of-the-best-mtb-destinations-to-visit-in-2019/"/>
    <s v="singletracks.com"/>
    <x v="26"/>
    <s v="https://pbs.twimg.com/media/D1u8i6mUkAAxJ4P.jpg"/>
    <s v="https://pbs.twimg.com/media/D1u8i6mUkAAxJ4P.jpg"/>
    <x v="194"/>
    <s v="https://twitter.com/#!/sedonaaz/status/1106685550486970368"/>
    <m/>
    <m/>
    <s v="1106685550486970368"/>
    <m/>
    <b v="0"/>
    <n v="0"/>
    <s v=""/>
    <b v="0"/>
    <s v="en"/>
    <m/>
    <s v=""/>
    <b v="0"/>
    <n v="0"/>
    <s v=""/>
    <s v="Twitter Web Client"/>
    <b v="0"/>
    <s v="1106685550486970368"/>
    <s v="Tweet"/>
    <n v="0"/>
    <n v="0"/>
    <m/>
    <m/>
    <m/>
    <m/>
    <m/>
    <m/>
    <m/>
    <m/>
    <n v="10"/>
    <s v="1"/>
    <s v="1"/>
    <n v="1"/>
    <n v="7.142857142857143"/>
    <n v="0"/>
    <n v="0"/>
    <n v="0"/>
    <n v="0"/>
    <n v="13"/>
    <n v="92.85714285714286"/>
    <n v="14"/>
  </r>
  <r>
    <s v="sedonaaz"/>
    <s v="sedonaaz"/>
    <m/>
    <m/>
    <m/>
    <m/>
    <m/>
    <m/>
    <m/>
    <m/>
    <s v="No"/>
    <n v="375"/>
    <m/>
    <m/>
    <x v="1"/>
    <d v="2019-03-15T23:10:29.000"/>
    <s v="Meet the World’s Most Badass Hotel Owners featuring Sedona's own Sugarloaf Lodge! https://t.co/JW1e50Ucb4 https://t.co/B5nDLXIo9r"/>
    <s v="https://www.outsideonline.com/2391646/these-are-worlds-most-badass-hotel-owners"/>
    <s v="outsideonline.com"/>
    <x v="0"/>
    <s v="https://pbs.twimg.com/media/D1vEalKUgAA44ws.jpg"/>
    <s v="https://pbs.twimg.com/media/D1vEalKUgAA44ws.jpg"/>
    <x v="195"/>
    <s v="https://twitter.com/#!/sedonaaz/status/1106694182624649216"/>
    <m/>
    <m/>
    <s v="1106694182624649216"/>
    <m/>
    <b v="0"/>
    <n v="0"/>
    <s v=""/>
    <b v="0"/>
    <s v="en"/>
    <m/>
    <s v=""/>
    <b v="0"/>
    <n v="0"/>
    <s v=""/>
    <s v="Twitter Web Client"/>
    <b v="0"/>
    <s v="1106694182624649216"/>
    <s v="Tweet"/>
    <n v="0"/>
    <n v="0"/>
    <m/>
    <m/>
    <m/>
    <m/>
    <m/>
    <m/>
    <m/>
    <m/>
    <n v="10"/>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35">
    <i>
      <x v="1"/>
    </i>
    <i r="1">
      <x v="2"/>
    </i>
    <i r="2">
      <x v="53"/>
    </i>
    <i r="3">
      <x v="22"/>
    </i>
    <i r="2">
      <x v="59"/>
    </i>
    <i r="3">
      <x v="15"/>
    </i>
    <i r="1">
      <x v="3"/>
    </i>
    <i r="2">
      <x v="61"/>
    </i>
    <i r="3">
      <x v="24"/>
    </i>
    <i r="2">
      <x v="62"/>
    </i>
    <i r="3">
      <x v="1"/>
    </i>
    <i r="3">
      <x v="17"/>
    </i>
    <i r="2">
      <x v="63"/>
    </i>
    <i r="3">
      <x v="5"/>
    </i>
    <i r="3">
      <x v="9"/>
    </i>
    <i r="3">
      <x v="17"/>
    </i>
    <i r="3">
      <x v="18"/>
    </i>
    <i r="3">
      <x v="21"/>
    </i>
    <i r="3">
      <x v="22"/>
    </i>
    <i r="3">
      <x v="24"/>
    </i>
    <i r="2">
      <x v="64"/>
    </i>
    <i r="3">
      <x v="1"/>
    </i>
    <i r="3">
      <x v="2"/>
    </i>
    <i r="3">
      <x v="4"/>
    </i>
    <i r="3">
      <x v="5"/>
    </i>
    <i r="3">
      <x v="6"/>
    </i>
    <i r="3">
      <x v="12"/>
    </i>
    <i r="3">
      <x v="17"/>
    </i>
    <i r="3">
      <x v="19"/>
    </i>
    <i r="3">
      <x v="20"/>
    </i>
    <i r="3">
      <x v="21"/>
    </i>
    <i r="3">
      <x v="24"/>
    </i>
    <i r="2">
      <x v="65"/>
    </i>
    <i r="3">
      <x v="1"/>
    </i>
    <i r="3">
      <x v="4"/>
    </i>
    <i r="3">
      <x v="13"/>
    </i>
    <i r="3">
      <x v="14"/>
    </i>
    <i r="3">
      <x v="16"/>
    </i>
    <i r="3">
      <x v="17"/>
    </i>
    <i r="3">
      <x v="21"/>
    </i>
    <i r="3">
      <x v="23"/>
    </i>
    <i r="2">
      <x v="66"/>
    </i>
    <i r="3">
      <x v="13"/>
    </i>
    <i r="3">
      <x v="17"/>
    </i>
    <i r="3">
      <x v="18"/>
    </i>
    <i r="3">
      <x v="19"/>
    </i>
    <i r="3">
      <x v="20"/>
    </i>
    <i r="3">
      <x v="21"/>
    </i>
    <i r="3">
      <x v="24"/>
    </i>
    <i r="2">
      <x v="67"/>
    </i>
    <i r="3">
      <x v="2"/>
    </i>
    <i r="3">
      <x v="5"/>
    </i>
    <i r="3">
      <x v="17"/>
    </i>
    <i r="2">
      <x v="68"/>
    </i>
    <i r="3">
      <x v="2"/>
    </i>
    <i r="3">
      <x v="12"/>
    </i>
    <i r="3">
      <x v="15"/>
    </i>
    <i r="3">
      <x v="16"/>
    </i>
    <i r="3">
      <x v="17"/>
    </i>
    <i r="3">
      <x v="18"/>
    </i>
    <i r="3">
      <x v="20"/>
    </i>
    <i r="3">
      <x v="23"/>
    </i>
    <i r="3">
      <x v="24"/>
    </i>
    <i r="2">
      <x v="69"/>
    </i>
    <i r="3">
      <x v="1"/>
    </i>
    <i r="3">
      <x v="2"/>
    </i>
    <i r="3">
      <x v="4"/>
    </i>
    <i r="3">
      <x v="5"/>
    </i>
    <i r="3">
      <x v="8"/>
    </i>
    <i r="3">
      <x v="11"/>
    </i>
    <i r="3">
      <x v="12"/>
    </i>
    <i r="3">
      <x v="13"/>
    </i>
    <i r="3">
      <x v="14"/>
    </i>
    <i r="3">
      <x v="15"/>
    </i>
    <i r="3">
      <x v="16"/>
    </i>
    <i r="3">
      <x v="17"/>
    </i>
    <i r="3">
      <x v="21"/>
    </i>
    <i r="2">
      <x v="70"/>
    </i>
    <i r="3">
      <x v="1"/>
    </i>
    <i r="3">
      <x v="2"/>
    </i>
    <i r="3">
      <x v="3"/>
    </i>
    <i r="3">
      <x v="6"/>
    </i>
    <i r="3">
      <x v="15"/>
    </i>
    <i r="3">
      <x v="21"/>
    </i>
    <i r="2">
      <x v="71"/>
    </i>
    <i r="3">
      <x v="1"/>
    </i>
    <i r="3">
      <x v="6"/>
    </i>
    <i r="3">
      <x v="13"/>
    </i>
    <i r="3">
      <x v="14"/>
    </i>
    <i r="3">
      <x v="15"/>
    </i>
    <i r="3">
      <x v="17"/>
    </i>
    <i r="3">
      <x v="18"/>
    </i>
    <i r="3">
      <x v="19"/>
    </i>
    <i r="3">
      <x v="20"/>
    </i>
    <i r="3">
      <x v="21"/>
    </i>
    <i r="3">
      <x v="24"/>
    </i>
    <i r="2">
      <x v="72"/>
    </i>
    <i r="3">
      <x v="1"/>
    </i>
    <i r="3">
      <x v="13"/>
    </i>
    <i r="3">
      <x v="18"/>
    </i>
    <i r="3">
      <x v="19"/>
    </i>
    <i r="3">
      <x v="20"/>
    </i>
    <i r="3">
      <x v="22"/>
    </i>
    <i r="2">
      <x v="73"/>
    </i>
    <i r="3">
      <x v="1"/>
    </i>
    <i r="3">
      <x v="2"/>
    </i>
    <i r="3">
      <x v="5"/>
    </i>
    <i r="3">
      <x v="9"/>
    </i>
    <i r="3">
      <x v="15"/>
    </i>
    <i r="3">
      <x v="17"/>
    </i>
    <i r="3">
      <x v="18"/>
    </i>
    <i r="3">
      <x v="19"/>
    </i>
    <i r="3">
      <x v="21"/>
    </i>
    <i r="3">
      <x v="22"/>
    </i>
    <i r="2">
      <x v="74"/>
    </i>
    <i r="3">
      <x v="2"/>
    </i>
    <i r="3">
      <x v="6"/>
    </i>
    <i r="3">
      <x v="15"/>
    </i>
    <i r="3">
      <x v="17"/>
    </i>
    <i r="3">
      <x v="19"/>
    </i>
    <i r="3">
      <x v="20"/>
    </i>
    <i r="3">
      <x v="21"/>
    </i>
    <i r="2">
      <x v="75"/>
    </i>
    <i r="3">
      <x v="1"/>
    </i>
    <i r="3">
      <x v="2"/>
    </i>
    <i r="3">
      <x v="3"/>
    </i>
    <i r="3">
      <x v="5"/>
    </i>
    <i r="3">
      <x v="13"/>
    </i>
    <i r="3">
      <x v="17"/>
    </i>
    <i r="3">
      <x v="18"/>
    </i>
    <i r="3">
      <x v="20"/>
    </i>
    <i r="3">
      <x v="21"/>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8">
        <i x="13" s="1"/>
        <i x="33" s="1"/>
        <i x="5" s="1"/>
        <i x="27" s="1"/>
        <i x="44" s="1"/>
        <i x="21" s="1"/>
        <i x="40" s="1"/>
        <i x="42" s="1"/>
        <i x="16" s="1"/>
        <i x="47" s="1"/>
        <i x="10" s="1"/>
        <i x="9" s="1"/>
        <i x="11" s="1"/>
        <i x="12" s="1"/>
        <i x="4" s="1"/>
        <i x="23" s="1"/>
        <i x="36" s="1"/>
        <i x="18" s="1"/>
        <i x="29" s="1"/>
        <i x="37" s="1"/>
        <i x="30" s="1"/>
        <i x="26" s="1"/>
        <i x="7" s="1"/>
        <i x="17" s="1"/>
        <i x="6" s="1"/>
        <i x="25" s="1"/>
        <i x="35" s="1"/>
        <i x="20" s="1"/>
        <i x="32" s="1"/>
        <i x="39" s="1"/>
        <i x="19" s="1"/>
        <i x="24" s="1"/>
        <i x="8" s="1"/>
        <i x="14" s="1"/>
        <i x="22" s="1"/>
        <i x="15" s="1"/>
        <i x="43" s="1"/>
        <i x="38" s="1"/>
        <i x="45" s="1"/>
        <i x="28" s="1"/>
        <i x="41" s="1"/>
        <i x="46" s="1"/>
        <i x="2" s="1"/>
        <i x="3" s="1"/>
        <i x="1" s="1"/>
        <i x="31" s="1"/>
        <i x="3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75" totalsRowShown="0" headerRowDxfId="492" dataDxfId="491">
  <autoFilter ref="A2:BL37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9" totalsRowShown="0" headerRowDxfId="362" dataDxfId="361">
  <autoFilter ref="A2:C39"/>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8" totalsRowShown="0" headerRowDxfId="439" dataDxfId="438">
  <autoFilter ref="A2:BS178"/>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02" totalsRowShown="0" headerRowDxfId="147" dataDxfId="146">
  <autoFilter ref="A1:G80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33" totalsRowShown="0" headerRowDxfId="138" dataDxfId="137">
  <autoFilter ref="A1:L73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98" totalsRowShown="0" headerRowDxfId="64" dataDxfId="63">
  <autoFilter ref="A2:BL19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396">
  <autoFilter ref="A2:AO22"/>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7" totalsRowShown="0" headerRowDxfId="393" dataDxfId="392">
  <autoFilter ref="A1:C177"/>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ujegDXnUlN/?utm_source=ig_twitter_share&amp;igshid=iw7v4v2hkrgq" TargetMode="External" /><Relationship Id="rId2" Type="http://schemas.openxmlformats.org/officeDocument/2006/relationships/hyperlink" Target="https://www.youtube.com/watch?v=Icf55nJxBQU" TargetMode="External" /><Relationship Id="rId3" Type="http://schemas.openxmlformats.org/officeDocument/2006/relationships/hyperlink" Target="https://www.etsy.com/listing/495206854" TargetMode="External" /><Relationship Id="rId4" Type="http://schemas.openxmlformats.org/officeDocument/2006/relationships/hyperlink" Target="http://ourtravelingblog.com/?p=6437" TargetMode="External" /><Relationship Id="rId5" Type="http://schemas.openxmlformats.org/officeDocument/2006/relationships/hyperlink" Target="https://wp.me/p6b5TA-1FP" TargetMode="External" /><Relationship Id="rId6" Type="http://schemas.openxmlformats.org/officeDocument/2006/relationships/hyperlink" Target="http://www.sedonasecret7.com/" TargetMode="External" /><Relationship Id="rId7" Type="http://schemas.openxmlformats.org/officeDocument/2006/relationships/hyperlink" Target="http://www.sedonasecret7.com/" TargetMode="External" /><Relationship Id="rId8" Type="http://schemas.openxmlformats.org/officeDocument/2006/relationships/hyperlink" Target="http://www.sedonasecret7.com/" TargetMode="External" /><Relationship Id="rId9" Type="http://schemas.openxmlformats.org/officeDocument/2006/relationships/hyperlink" Target="https://www.architecturaldigest.com/gallery/prettiest-town-every-us-state" TargetMode="External" /><Relationship Id="rId10" Type="http://schemas.openxmlformats.org/officeDocument/2006/relationships/hyperlink" Target="https://www.architecturaldigest.com/gallery/prettiest-town-every-us-state" TargetMode="External" /><Relationship Id="rId11" Type="http://schemas.openxmlformats.org/officeDocument/2006/relationships/hyperlink" Target="https://www.ilovesedonarealestate.com/property/355-indian-cliffs-rd-sedona-arizona-519009" TargetMode="External" /><Relationship Id="rId12" Type="http://schemas.openxmlformats.org/officeDocument/2006/relationships/hyperlink" Target="https://instagram.com/p/BurXhbmAO28/" TargetMode="External" /><Relationship Id="rId13" Type="http://schemas.openxmlformats.org/officeDocument/2006/relationships/hyperlink" Target="https://instagram.com/p/BurXhbmAO28/" TargetMode="External" /><Relationship Id="rId14" Type="http://schemas.openxmlformats.org/officeDocument/2006/relationships/hyperlink" Target="https://instagram.com/p/BurXhbmAO28/" TargetMode="External" /><Relationship Id="rId15" Type="http://schemas.openxmlformats.org/officeDocument/2006/relationships/hyperlink" Target="https://instagram.com/p/BurXhbmAO28/" TargetMode="External" /><Relationship Id="rId16" Type="http://schemas.openxmlformats.org/officeDocument/2006/relationships/hyperlink" Target="http://www.sedonasecret7.com/" TargetMode="External" /><Relationship Id="rId17" Type="http://schemas.openxmlformats.org/officeDocument/2006/relationships/hyperlink" Target="https://www.msn.com/en-us/travel/news/our-list-of-the-worlds-most-beautiful-places-will-surprise-you/ss-BBU7zva#image=25" TargetMode="External" /><Relationship Id="rId18" Type="http://schemas.openxmlformats.org/officeDocument/2006/relationships/hyperlink" Target="https://www.msn.com/en-us/travel/news/our-list-of-the-worlds-most-beautiful-places-will-surprise-you/ss-BBU7zva#image=25" TargetMode="External" /><Relationship Id="rId19" Type="http://schemas.openxmlformats.org/officeDocument/2006/relationships/hyperlink" Target="https://twitter.com/SedonaAZ/status/1103365291487092736" TargetMode="External" /><Relationship Id="rId20" Type="http://schemas.openxmlformats.org/officeDocument/2006/relationships/hyperlink" Target="https://www.instagram.com/p/BunHiuYH5uf/?utm_source=ig_twitter_share&amp;igshid=rvo8ium9g89q" TargetMode="External" /><Relationship Id="rId21" Type="http://schemas.openxmlformats.org/officeDocument/2006/relationships/hyperlink" Target="https://www.instagram.com/p/BusaT6Gnwqn/?utm_source=ig_twitter_share&amp;igshid=5okg3t5v9yky" TargetMode="External" /><Relationship Id="rId22" Type="http://schemas.openxmlformats.org/officeDocument/2006/relationships/hyperlink" Target="https://www.architecturaldigest.com/gallery/prettiest-town-every-us-state" TargetMode="External" /><Relationship Id="rId23" Type="http://schemas.openxmlformats.org/officeDocument/2006/relationships/hyperlink" Target="https://www.architecturaldigest.com/gallery/prettiest-town-every-us-state" TargetMode="External" /><Relationship Id="rId24" Type="http://schemas.openxmlformats.org/officeDocument/2006/relationships/hyperlink" Target="https://www.msn.com/en-us/travel/news/our-list-of-the-worlds-most-beautiful-places-will-surprise-you/ss-BBU7zva#image=25" TargetMode="External" /><Relationship Id="rId25" Type="http://schemas.openxmlformats.org/officeDocument/2006/relationships/hyperlink" Target="https://www.msn.com/en-us/travel/news/our-list-of-the-worlds-most-beautiful-places-will-surprise-you/ss-BBU7zva#image=25" TargetMode="External" /><Relationship Id="rId26" Type="http://schemas.openxmlformats.org/officeDocument/2006/relationships/hyperlink" Target="http://www.jodystravel.com/the-mystical-sedona-vortex/" TargetMode="External" /><Relationship Id="rId27" Type="http://schemas.openxmlformats.org/officeDocument/2006/relationships/hyperlink" Target="https://lnkd.in/gWE59Yw" TargetMode="External" /><Relationship Id="rId28" Type="http://schemas.openxmlformats.org/officeDocument/2006/relationships/hyperlink" Target="https://www.youtube.com/watch?v=VHAZDe9EizE&amp;feature=youtu.be" TargetMode="External" /><Relationship Id="rId29" Type="http://schemas.openxmlformats.org/officeDocument/2006/relationships/hyperlink" Target="http://www.sedonaaz.gov/Home/Components/Calendar/Event/7740/359" TargetMode="External" /><Relationship Id="rId30" Type="http://schemas.openxmlformats.org/officeDocument/2006/relationships/hyperlink" Target="https://www.instagram.com/p/Buj3jQZA38w/?utm_source=ig_twitter_share&amp;igshid=d9h342eo05o6" TargetMode="External" /><Relationship Id="rId31" Type="http://schemas.openxmlformats.org/officeDocument/2006/relationships/hyperlink" Target="https://www.instagram.com/p/Buj3jQZA38w/" TargetMode="External" /><Relationship Id="rId32" Type="http://schemas.openxmlformats.org/officeDocument/2006/relationships/hyperlink" Target="https://www.instagram.com/p/Buxc5qYlEuy/?utm_source=ig_twitter_share&amp;igshid=7lf781njbx9l" TargetMode="External" /><Relationship Id="rId33" Type="http://schemas.openxmlformats.org/officeDocument/2006/relationships/hyperlink" Target="https://twitter.com/i/web/status/1104569509057384450" TargetMode="External" /><Relationship Id="rId34" Type="http://schemas.openxmlformats.org/officeDocument/2006/relationships/hyperlink" Target="https://www.tangledupinfood.com/why-sedona-stole-my-heart?platform=hootsuite" TargetMode="External" /><Relationship Id="rId35" Type="http://schemas.openxmlformats.org/officeDocument/2006/relationships/hyperlink" Target="https://www.tangledupinfood.com/why-sedona-stole-my-heart?platform=hootsuite" TargetMode="External" /><Relationship Id="rId36" Type="http://schemas.openxmlformats.org/officeDocument/2006/relationships/hyperlink" Target="https://www.tangledupinfood.com/why-sedona-stole-my-heart?platform=hootsuite" TargetMode="External" /><Relationship Id="rId37" Type="http://schemas.openxmlformats.org/officeDocument/2006/relationships/hyperlink" Target="https://www.tangledupinfood.com/why-sedona-stole-my-heart?platform=hootsuite" TargetMode="External" /><Relationship Id="rId38" Type="http://schemas.openxmlformats.org/officeDocument/2006/relationships/hyperlink" Target="https://www.rd.com/advice/travel/spring-break-zodiac-sign/" TargetMode="External" /><Relationship Id="rId39" Type="http://schemas.openxmlformats.org/officeDocument/2006/relationships/hyperlink" Target="https://www.rd.com/advice/travel/spring-break-zodiac-sign/" TargetMode="External" /><Relationship Id="rId40" Type="http://schemas.openxmlformats.org/officeDocument/2006/relationships/hyperlink" Target="https://www.rd.com/advice/travel/spring-break-zodiac-sign/" TargetMode="External" /><Relationship Id="rId41" Type="http://schemas.openxmlformats.org/officeDocument/2006/relationships/hyperlink" Target="https://www.rd.com/advice/travel/spring-break-zodiac-sign/" TargetMode="External" /><Relationship Id="rId42" Type="http://schemas.openxmlformats.org/officeDocument/2006/relationships/hyperlink" Target="https://rover.ebay.com/rover/1/711-127632-2357-0/16?itm=233151806926&amp;user_name=palmspringscards&amp;spid=2047675&amp;mpre=https%3A%2F%2Fwww.ebay.com%2Fitm%2FSedona-AZ-The-Sugar-Loaf-Lodge-Postcard-Arizona-FREE-US-SHIPPING-%2F233151806926&amp;swd=3&amp;mplxParams=user_name%2Citm%2Cswd%2Cmpre%2C&amp;sojTags=du%3Dmpre%2Citm%3Ditm%2Cuser_name%3Duser_name%2Csuri%3Dsuri%2Cspid%3Dspid%2Cswd%3Dswd%2C" TargetMode="External" /><Relationship Id="rId43" Type="http://schemas.openxmlformats.org/officeDocument/2006/relationships/hyperlink" Target="https://twitter.com/i/web/status/1104975111528964103" TargetMode="External" /><Relationship Id="rId44" Type="http://schemas.openxmlformats.org/officeDocument/2006/relationships/hyperlink" Target="https://scispi.tv/product/spring-equinox-2019/" TargetMode="External" /><Relationship Id="rId45" Type="http://schemas.openxmlformats.org/officeDocument/2006/relationships/hyperlink" Target="https://scispi.tv/product/spring-equinox-2019/" TargetMode="External" /><Relationship Id="rId46" Type="http://schemas.openxmlformats.org/officeDocument/2006/relationships/hyperlink" Target="https://www.viamagazine.com/destinations/best-state-parks-west" TargetMode="External" /><Relationship Id="rId47" Type="http://schemas.openxmlformats.org/officeDocument/2006/relationships/hyperlink" Target="https://www.viamagazine.com/destinations/best-state-parks-west" TargetMode="External" /><Relationship Id="rId48" Type="http://schemas.openxmlformats.org/officeDocument/2006/relationships/hyperlink" Target="https://www.brit.co/romantic-honeymoon-destinations-in-the-usa/" TargetMode="External" /><Relationship Id="rId49" Type="http://schemas.openxmlformats.org/officeDocument/2006/relationships/hyperlink" Target="https://www.brit.co/romantic-honeymoon-destinations-in-the-usa/" TargetMode="External" /><Relationship Id="rId50" Type="http://schemas.openxmlformats.org/officeDocument/2006/relationships/hyperlink" Target="https://twitter.com/sedonaaz/status/1105179855363104768" TargetMode="External" /><Relationship Id="rId51" Type="http://schemas.openxmlformats.org/officeDocument/2006/relationships/hyperlink" Target="https://www.viamagazine.com/destinations/best-state-parks-west" TargetMode="External" /><Relationship Id="rId52" Type="http://schemas.openxmlformats.org/officeDocument/2006/relationships/hyperlink" Target="https://twitter.com/i/web/status/1105147286235996163" TargetMode="External" /><Relationship Id="rId53" Type="http://schemas.openxmlformats.org/officeDocument/2006/relationships/hyperlink" Target="https://twitter.com/i/web/status/1105147286235996163" TargetMode="External" /><Relationship Id="rId54" Type="http://schemas.openxmlformats.org/officeDocument/2006/relationships/hyperlink" Target="https://twitter.com/i/web/status/1105147286235996163" TargetMode="External" /><Relationship Id="rId55" Type="http://schemas.openxmlformats.org/officeDocument/2006/relationships/hyperlink" Target="https://www.msn.com/en-us/travel/news/our-list-of-the-worlds-most-beautiful-places-will-surprise-you/ss-BBU7zva#image=25" TargetMode="External" /><Relationship Id="rId56" Type="http://schemas.openxmlformats.org/officeDocument/2006/relationships/hyperlink" Target="https://www.msn.com/en-us/travel/news/our-list-of-the-worlds-most-beautiful-places-will-surprise-you/ss-BBU7zva#image=25" TargetMode="External" /><Relationship Id="rId57" Type="http://schemas.openxmlformats.org/officeDocument/2006/relationships/hyperlink" Target="https://www.brit.co/romantic-honeymoon-destinations-in-the-usa/" TargetMode="External" /><Relationship Id="rId58" Type="http://schemas.openxmlformats.org/officeDocument/2006/relationships/hyperlink" Target="https://www.brit.co/romantic-honeymoon-destinations-in-the-usa/" TargetMode="External" /><Relationship Id="rId59" Type="http://schemas.openxmlformats.org/officeDocument/2006/relationships/hyperlink" Target="https://www.viamagazine.com/destinations/best-state-parks-west" TargetMode="External" /><Relationship Id="rId60" Type="http://schemas.openxmlformats.org/officeDocument/2006/relationships/hyperlink" Target="http://www.sedonaaz.gov/Home/Components/News/News/4763/473" TargetMode="External" /><Relationship Id="rId61" Type="http://schemas.openxmlformats.org/officeDocument/2006/relationships/hyperlink" Target="http://www.redrockcountry.org/nature.html" TargetMode="External" /><Relationship Id="rId62" Type="http://schemas.openxmlformats.org/officeDocument/2006/relationships/hyperlink" Target="https://twitter.com/i/web/status/1105245773434929153" TargetMode="External" /><Relationship Id="rId63" Type="http://schemas.openxmlformats.org/officeDocument/2006/relationships/hyperlink" Target="https://twitter.com/i/web/status/1105642889802072065" TargetMode="External" /><Relationship Id="rId64" Type="http://schemas.openxmlformats.org/officeDocument/2006/relationships/hyperlink" Target="https://twitter.com/i/web/status/1105843115892473857" TargetMode="External" /><Relationship Id="rId65" Type="http://schemas.openxmlformats.org/officeDocument/2006/relationships/hyperlink" Target="https://www.ytravelblog.com/sedona-vortex-sites/" TargetMode="External" /><Relationship Id="rId66" Type="http://schemas.openxmlformats.org/officeDocument/2006/relationships/hyperlink" Target="https://www.pinterest.com/pin/445574956881037692/" TargetMode="External" /><Relationship Id="rId67" Type="http://schemas.openxmlformats.org/officeDocument/2006/relationships/hyperlink" Target="http://www.sedonawolfweek.org/" TargetMode="External" /><Relationship Id="rId68" Type="http://schemas.openxmlformats.org/officeDocument/2006/relationships/hyperlink" Target="http://www.sedonawolfweek.org/" TargetMode="External" /><Relationship Id="rId69" Type="http://schemas.openxmlformats.org/officeDocument/2006/relationships/hyperlink" Target="http://www.sedonawolfweek.org/" TargetMode="External" /><Relationship Id="rId70" Type="http://schemas.openxmlformats.org/officeDocument/2006/relationships/hyperlink" Target="http://www.sedonawolfweek.org/" TargetMode="External" /><Relationship Id="rId71" Type="http://schemas.openxmlformats.org/officeDocument/2006/relationships/hyperlink" Target="http://www.sedonawolfweek.org/" TargetMode="External" /><Relationship Id="rId72" Type="http://schemas.openxmlformats.org/officeDocument/2006/relationships/hyperlink" Target="http://www.sedonawolfweek.org/" TargetMode="External" /><Relationship Id="rId73" Type="http://schemas.openxmlformats.org/officeDocument/2006/relationships/hyperlink" Target="https://twitter.com/i/web/status/1106200994587774976" TargetMode="External" /><Relationship Id="rId74" Type="http://schemas.openxmlformats.org/officeDocument/2006/relationships/hyperlink" Target="http://www.sedonawolfweek.org/" TargetMode="External" /><Relationship Id="rId75" Type="http://schemas.openxmlformats.org/officeDocument/2006/relationships/hyperlink" Target="http://www.sedonawolfweek.org/" TargetMode="External" /><Relationship Id="rId76" Type="http://schemas.openxmlformats.org/officeDocument/2006/relationships/hyperlink" Target="https://www.dallasnews.com/life/travel/2019/02/26/hitting-trails-sedona-land-embodies-west" TargetMode="External" /><Relationship Id="rId77" Type="http://schemas.openxmlformats.org/officeDocument/2006/relationships/hyperlink" Target="https://www.dallasnews.com/life/travel/2019/02/26/hitting-trails-sedona-land-embodies-west" TargetMode="External" /><Relationship Id="rId78" Type="http://schemas.openxmlformats.org/officeDocument/2006/relationships/hyperlink" Target="https://www.viamagazine.com/destinations/best-state-parks-west" TargetMode="External" /><Relationship Id="rId79" Type="http://schemas.openxmlformats.org/officeDocument/2006/relationships/hyperlink" Target="https://dailyblender.com/2019/03/red-rocks-and-vortexes-visiting-sedona/" TargetMode="External" /><Relationship Id="rId80" Type="http://schemas.openxmlformats.org/officeDocument/2006/relationships/hyperlink" Target="https://dailyblender.com/2019/03/red-rocks-and-vortexes-visiting-sedona/" TargetMode="External" /><Relationship Id="rId81" Type="http://schemas.openxmlformats.org/officeDocument/2006/relationships/hyperlink" Target="https://sedona.org/" TargetMode="External" /><Relationship Id="rId82" Type="http://schemas.openxmlformats.org/officeDocument/2006/relationships/hyperlink" Target="https://sedona.org/" TargetMode="External" /><Relationship Id="rId83" Type="http://schemas.openxmlformats.org/officeDocument/2006/relationships/hyperlink" Target="https://sedona.org/rentals/Sedona-Dream-Estate/" TargetMode="External" /><Relationship Id="rId84" Type="http://schemas.openxmlformats.org/officeDocument/2006/relationships/hyperlink" Target="https://twitter.com/i/web/status/1104907037232807938" TargetMode="External" /><Relationship Id="rId85" Type="http://schemas.openxmlformats.org/officeDocument/2006/relationships/hyperlink" Target="https://twitter.com/i/web/status/1105623770927153153" TargetMode="External" /><Relationship Id="rId86" Type="http://schemas.openxmlformats.org/officeDocument/2006/relationships/hyperlink" Target="https://sedona.org/rentals/Sedona-Tranquil/" TargetMode="External" /><Relationship Id="rId87" Type="http://schemas.openxmlformats.org/officeDocument/2006/relationships/hyperlink" Target="https://twitter.com/i/web/status/1106385385507053568" TargetMode="External" /><Relationship Id="rId88" Type="http://schemas.openxmlformats.org/officeDocument/2006/relationships/hyperlink" Target="https://twitter.com/i/web/status/1106380946050293765" TargetMode="External" /><Relationship Id="rId89" Type="http://schemas.openxmlformats.org/officeDocument/2006/relationships/hyperlink" Target="https://twitter.com/i/web/status/1106380946050293765" TargetMode="External" /><Relationship Id="rId90" Type="http://schemas.openxmlformats.org/officeDocument/2006/relationships/hyperlink" Target="http://www.sedonasecret7.com/" TargetMode="External" /><Relationship Id="rId91" Type="http://schemas.openxmlformats.org/officeDocument/2006/relationships/hyperlink" Target="https://visitsedona.com/blog/sedona-art-source-winter/" TargetMode="External" /><Relationship Id="rId92" Type="http://schemas.openxmlformats.org/officeDocument/2006/relationships/hyperlink" Target="http://www.sedonasecret7.com/" TargetMode="External" /><Relationship Id="rId93" Type="http://schemas.openxmlformats.org/officeDocument/2006/relationships/hyperlink" Target="https://sedonasecret7.com/stargazing/" TargetMode="External" /><Relationship Id="rId94" Type="http://schemas.openxmlformats.org/officeDocument/2006/relationships/hyperlink" Target="https://www.elitedaily.com/p/the-5-best-places-to-live-in-the-us-if-you-love-the-outdoors-want-a-change-16183590" TargetMode="External" /><Relationship Id="rId95" Type="http://schemas.openxmlformats.org/officeDocument/2006/relationships/hyperlink" Target="https://www.msn.com/en-us/travel/news/our-list-of-the-worlds-most-beautiful-places-will-surprise-you/ss-BBU7zva#image=25" TargetMode="External" /><Relationship Id="rId96" Type="http://schemas.openxmlformats.org/officeDocument/2006/relationships/hyperlink" Target="http://www.sedonawolfweek.org/" TargetMode="External" /><Relationship Id="rId97" Type="http://schemas.openxmlformats.org/officeDocument/2006/relationships/hyperlink" Target="http://www.startribune.com/a-magical-family-trip-to-sedona-ariz/506844562/" TargetMode="External" /><Relationship Id="rId98" Type="http://schemas.openxmlformats.org/officeDocument/2006/relationships/hyperlink" Target="http://www.startribune.com/a-magical-family-trip-to-sedona-ariz/506844562/" TargetMode="External" /><Relationship Id="rId99" Type="http://schemas.openxmlformats.org/officeDocument/2006/relationships/hyperlink" Target="https://www.dallasnews.com/life/travel/2019/02/26/hitting-trails-sedona-land-embodies-west" TargetMode="External" /><Relationship Id="rId100" Type="http://schemas.openxmlformats.org/officeDocument/2006/relationships/hyperlink" Target="https://www.rd.com/advice/travel/spring-break-zodiac-sign/" TargetMode="External" /><Relationship Id="rId101" Type="http://schemas.openxmlformats.org/officeDocument/2006/relationships/hyperlink" Target="https://www.rd.com/advice/travel/spring-break-zodiac-sign/" TargetMode="External" /><Relationship Id="rId102" Type="http://schemas.openxmlformats.org/officeDocument/2006/relationships/hyperlink" Target="https://www.rd.com/advice/travel/spring-break-zodiac-sign/" TargetMode="External" /><Relationship Id="rId103" Type="http://schemas.openxmlformats.org/officeDocument/2006/relationships/hyperlink" Target="https://www.rd.com/advice/travel/spring-break-zodiac-sign/" TargetMode="External" /><Relationship Id="rId104" Type="http://schemas.openxmlformats.org/officeDocument/2006/relationships/hyperlink" Target="https://www.brit.co/romantic-honeymoon-destinations-in-the-usa/" TargetMode="External" /><Relationship Id="rId105" Type="http://schemas.openxmlformats.org/officeDocument/2006/relationships/hyperlink" Target="http://www.sedonawolfweek.org/" TargetMode="External" /><Relationship Id="rId106" Type="http://schemas.openxmlformats.org/officeDocument/2006/relationships/hyperlink" Target="http://www.sedonawolfweek.org/" TargetMode="External" /><Relationship Id="rId107" Type="http://schemas.openxmlformats.org/officeDocument/2006/relationships/hyperlink" Target="http://www.sedonawolfweek.org/" TargetMode="External" /><Relationship Id="rId108" Type="http://schemas.openxmlformats.org/officeDocument/2006/relationships/hyperlink" Target="http://www.sedonawolfweek.org/" TargetMode="External" /><Relationship Id="rId109" Type="http://schemas.openxmlformats.org/officeDocument/2006/relationships/hyperlink" Target="https://visitsedona.com/outdoor-adventure/hiking/sedona-trail-keepers-sponsors/" TargetMode="External" /><Relationship Id="rId110" Type="http://schemas.openxmlformats.org/officeDocument/2006/relationships/hyperlink" Target="http://strawfreesedona.com/" TargetMode="External" /><Relationship Id="rId111" Type="http://schemas.openxmlformats.org/officeDocument/2006/relationships/hyperlink" Target="https://dailyblender.com/2019/03/red-rocks-and-vortexes-visiting-sedona/" TargetMode="External" /><Relationship Id="rId112" Type="http://schemas.openxmlformats.org/officeDocument/2006/relationships/hyperlink" Target="https://dailyblender.com/2019/03/red-rocks-and-vortexes-visiting-sedona/" TargetMode="External" /><Relationship Id="rId113" Type="http://schemas.openxmlformats.org/officeDocument/2006/relationships/hyperlink" Target="https://dailyblender.com/2019/03/red-rocks-and-vortexes-visiting-sedona/" TargetMode="External" /><Relationship Id="rId114" Type="http://schemas.openxmlformats.org/officeDocument/2006/relationships/hyperlink" Target="https://twitter.com/i/web/status/1106657607186419712" TargetMode="External" /><Relationship Id="rId115" Type="http://schemas.openxmlformats.org/officeDocument/2006/relationships/hyperlink" Target="https://twitter.com/i/web/status/1101620070822768640" TargetMode="External" /><Relationship Id="rId116" Type="http://schemas.openxmlformats.org/officeDocument/2006/relationships/hyperlink" Target="https://sedonasecret7.com/stargazing/" TargetMode="External" /><Relationship Id="rId117" Type="http://schemas.openxmlformats.org/officeDocument/2006/relationships/hyperlink" Target="http://www.sedonasecret7.com/" TargetMode="External" /><Relationship Id="rId118" Type="http://schemas.openxmlformats.org/officeDocument/2006/relationships/hyperlink" Target="https://twitter.com/ArizonaTourism/status/1103026853005078530" TargetMode="External" /><Relationship Id="rId119" Type="http://schemas.openxmlformats.org/officeDocument/2006/relationships/hyperlink" Target="https://www.viamagazine.com/destinations/best-state-parks-west" TargetMode="External" /><Relationship Id="rId120" Type="http://schemas.openxmlformats.org/officeDocument/2006/relationships/hyperlink" Target="https://www.pinterest.com/pin/445574956881037692/" TargetMode="External" /><Relationship Id="rId121" Type="http://schemas.openxmlformats.org/officeDocument/2006/relationships/hyperlink" Target="https://adventurepro.us/spring-loaded-two-destinations-perfect-for-life-after-winter/" TargetMode="External" /><Relationship Id="rId122" Type="http://schemas.openxmlformats.org/officeDocument/2006/relationships/hyperlink" Target="https://visitsedona.com/blog/sedona-art-source-winter/" TargetMode="External" /><Relationship Id="rId123" Type="http://schemas.openxmlformats.org/officeDocument/2006/relationships/hyperlink" Target="https://www.singletracks.com/blog/mtb-trails/12-of-the-best-mtb-destinations-to-visit-in-2019/" TargetMode="External" /><Relationship Id="rId124" Type="http://schemas.openxmlformats.org/officeDocument/2006/relationships/hyperlink" Target="https://www.outsideonline.com/2391646/these-are-worlds-most-badass-hotel-owners" TargetMode="External" /><Relationship Id="rId125" Type="http://schemas.openxmlformats.org/officeDocument/2006/relationships/hyperlink" Target="https://pbs.twimg.com/media/D0qx9GNU4AAFM31.jpg" TargetMode="External" /><Relationship Id="rId126" Type="http://schemas.openxmlformats.org/officeDocument/2006/relationships/hyperlink" Target="https://pbs.twimg.com/media/D0qx9GNU4AAFM31.jpg" TargetMode="External" /><Relationship Id="rId127" Type="http://schemas.openxmlformats.org/officeDocument/2006/relationships/hyperlink" Target="https://pbs.twimg.com/ext_tw_video_thumb/1102360036737609728/pu/img/5OQSA9VBTCpK2k7m.jpg" TargetMode="External" /><Relationship Id="rId128" Type="http://schemas.openxmlformats.org/officeDocument/2006/relationships/hyperlink" Target="https://pbs.twimg.com/ext_tw_video_thumb/1102360036737609728/pu/img/5OQSA9VBTCpK2k7m.jpg" TargetMode="External" /><Relationship Id="rId129" Type="http://schemas.openxmlformats.org/officeDocument/2006/relationships/hyperlink" Target="https://pbs.twimg.com/media/D0yeeVsVYAAI-pE.jpg" TargetMode="External" /><Relationship Id="rId130" Type="http://schemas.openxmlformats.org/officeDocument/2006/relationships/hyperlink" Target="https://pbs.twimg.com/media/D0xqlBhXcAAOH8J.jpg" TargetMode="External" /><Relationship Id="rId131" Type="http://schemas.openxmlformats.org/officeDocument/2006/relationships/hyperlink" Target="https://pbs.twimg.com/media/D0zz0UwXQAEqX4u.jpg" TargetMode="External" /><Relationship Id="rId132" Type="http://schemas.openxmlformats.org/officeDocument/2006/relationships/hyperlink" Target="https://pbs.twimg.com/media/D01xtfnWkAY-UiQ.jpg" TargetMode="External" /><Relationship Id="rId133" Type="http://schemas.openxmlformats.org/officeDocument/2006/relationships/hyperlink" Target="https://pbs.twimg.com/media/D02fpd-V4AAvmOi.jpg" TargetMode="External" /><Relationship Id="rId134" Type="http://schemas.openxmlformats.org/officeDocument/2006/relationships/hyperlink" Target="https://pbs.twimg.com/media/D02fpd-V4AAvmOi.jpg" TargetMode="External" /><Relationship Id="rId135" Type="http://schemas.openxmlformats.org/officeDocument/2006/relationships/hyperlink" Target="https://pbs.twimg.com/media/D02fpd-V4AAvmOi.jpg" TargetMode="External" /><Relationship Id="rId136" Type="http://schemas.openxmlformats.org/officeDocument/2006/relationships/hyperlink" Target="https://pbs.twimg.com/media/D065EnIUYAE2wEb.jpg" TargetMode="External" /><Relationship Id="rId137" Type="http://schemas.openxmlformats.org/officeDocument/2006/relationships/hyperlink" Target="https://pbs.twimg.com/media/D0_zqdVU4AEsr6r.jpg" TargetMode="External" /><Relationship Id="rId138" Type="http://schemas.openxmlformats.org/officeDocument/2006/relationships/hyperlink" Target="https://pbs.twimg.com/media/D0_zqdVU4AEsr6r.jpg" TargetMode="External" /><Relationship Id="rId139" Type="http://schemas.openxmlformats.org/officeDocument/2006/relationships/hyperlink" Target="https://pbs.twimg.com/media/D0_0vNSUYAAkAot.jpg" TargetMode="External" /><Relationship Id="rId140" Type="http://schemas.openxmlformats.org/officeDocument/2006/relationships/hyperlink" Target="https://pbs.twimg.com/media/D0_0vNSUYAAkAot.jpg" TargetMode="External" /><Relationship Id="rId141" Type="http://schemas.openxmlformats.org/officeDocument/2006/relationships/hyperlink" Target="https://pbs.twimg.com/media/D02fpd-V4AAvmOi.jpg" TargetMode="External" /><Relationship Id="rId142" Type="http://schemas.openxmlformats.org/officeDocument/2006/relationships/hyperlink" Target="https://pbs.twimg.com/media/D0_SjTsUcAEjjBj.jpg" TargetMode="External" /><Relationship Id="rId143" Type="http://schemas.openxmlformats.org/officeDocument/2006/relationships/hyperlink" Target="https://pbs.twimg.com/media/D0_SjTsUcAEjjBj.jpg" TargetMode="External" /><Relationship Id="rId144" Type="http://schemas.openxmlformats.org/officeDocument/2006/relationships/hyperlink" Target="https://pbs.twimg.com/media/D1EXFm5WwAEHtNg.jpg" TargetMode="External" /><Relationship Id="rId145" Type="http://schemas.openxmlformats.org/officeDocument/2006/relationships/hyperlink" Target="https://pbs.twimg.com/media/D1EXFm5WwAEHtNg.jpg" TargetMode="External" /><Relationship Id="rId146" Type="http://schemas.openxmlformats.org/officeDocument/2006/relationships/hyperlink" Target="https://pbs.twimg.com/media/D0_SjTsUcAEjjBj.jpg" TargetMode="External" /><Relationship Id="rId147" Type="http://schemas.openxmlformats.org/officeDocument/2006/relationships/hyperlink" Target="https://pbs.twimg.com/media/D0_SjTsUcAEjjBj.jpg" TargetMode="External" /><Relationship Id="rId148" Type="http://schemas.openxmlformats.org/officeDocument/2006/relationships/hyperlink" Target="https://pbs.twimg.com/media/D0_1MlyWoAI9EHz.jpg" TargetMode="External" /><Relationship Id="rId149" Type="http://schemas.openxmlformats.org/officeDocument/2006/relationships/hyperlink" Target="https://pbs.twimg.com/media/D0_1MlyWoAI9EHz.jpg" TargetMode="External" /><Relationship Id="rId150" Type="http://schemas.openxmlformats.org/officeDocument/2006/relationships/hyperlink" Target="https://pbs.twimg.com/media/D0_1MlyWoAI9EHz.jpg" TargetMode="External" /><Relationship Id="rId151" Type="http://schemas.openxmlformats.org/officeDocument/2006/relationships/hyperlink" Target="https://pbs.twimg.com/media/D1J38rwX0AAGR_f.jpg" TargetMode="External" /><Relationship Id="rId152" Type="http://schemas.openxmlformats.org/officeDocument/2006/relationships/hyperlink" Target="https://pbs.twimg.com/media/D1KPXKYXcAE7YeR.jpg" TargetMode="External" /><Relationship Id="rId153" Type="http://schemas.openxmlformats.org/officeDocument/2006/relationships/hyperlink" Target="https://pbs.twimg.com/media/D0w3pe5WoAAmyBN.jpg" TargetMode="External" /><Relationship Id="rId154" Type="http://schemas.openxmlformats.org/officeDocument/2006/relationships/hyperlink" Target="https://pbs.twimg.com/media/D007uHcVsAA1Uxg.jpg" TargetMode="External" /><Relationship Id="rId155" Type="http://schemas.openxmlformats.org/officeDocument/2006/relationships/hyperlink" Target="https://pbs.twimg.com/media/D007uHcVsAA1Uxg.jpg" TargetMode="External" /><Relationship Id="rId156" Type="http://schemas.openxmlformats.org/officeDocument/2006/relationships/hyperlink" Target="https://pbs.twimg.com/media/D0f662hWkAAb0g7.jpg" TargetMode="External" /><Relationship Id="rId157" Type="http://schemas.openxmlformats.org/officeDocument/2006/relationships/hyperlink" Target="https://pbs.twimg.com/media/D0f662hWkAAb0g7.jpg" TargetMode="External" /><Relationship Id="rId158" Type="http://schemas.openxmlformats.org/officeDocument/2006/relationships/hyperlink" Target="https://pbs.twimg.com/media/D0f662hWkAAb0g7.jpg" TargetMode="External" /><Relationship Id="rId159" Type="http://schemas.openxmlformats.org/officeDocument/2006/relationships/hyperlink" Target="https://pbs.twimg.com/media/D0f662hWkAAb0g7.jpg" TargetMode="External" /><Relationship Id="rId160" Type="http://schemas.openxmlformats.org/officeDocument/2006/relationships/hyperlink" Target="https://pbs.twimg.com/media/D0f662hWkAAb0g7.jpg" TargetMode="External" /><Relationship Id="rId161" Type="http://schemas.openxmlformats.org/officeDocument/2006/relationships/hyperlink" Target="https://pbs.twimg.com/media/D0f662hWkAAb0g7.jpg" TargetMode="External" /><Relationship Id="rId162" Type="http://schemas.openxmlformats.org/officeDocument/2006/relationships/hyperlink" Target="https://pbs.twimg.com/media/D0f662hWkAAb0g7.jpg" TargetMode="External" /><Relationship Id="rId163" Type="http://schemas.openxmlformats.org/officeDocument/2006/relationships/hyperlink" Target="https://pbs.twimg.com/media/D0f662hWkAAb0g7.jpg" TargetMode="External" /><Relationship Id="rId164" Type="http://schemas.openxmlformats.org/officeDocument/2006/relationships/hyperlink" Target="https://pbs.twimg.com/media/D0f662hWkAAb0g7.jpg" TargetMode="External" /><Relationship Id="rId165" Type="http://schemas.openxmlformats.org/officeDocument/2006/relationships/hyperlink" Target="https://pbs.twimg.com/media/D0f662hWkAAb0g7.jpg" TargetMode="External" /><Relationship Id="rId166" Type="http://schemas.openxmlformats.org/officeDocument/2006/relationships/hyperlink" Target="https://pbs.twimg.com/ext_tw_video_thumb/1104397155614126080/pu/img/wC53z01jORd6RGxP.jpg" TargetMode="External" /><Relationship Id="rId167" Type="http://schemas.openxmlformats.org/officeDocument/2006/relationships/hyperlink" Target="https://pbs.twimg.com/ext_tw_video_thumb/1104397155614126080/pu/img/wC53z01jORd6RGxP.jpg" TargetMode="External" /><Relationship Id="rId168" Type="http://schemas.openxmlformats.org/officeDocument/2006/relationships/hyperlink" Target="https://pbs.twimg.com/media/D1PjJDzUwAAS0Bd.jpg" TargetMode="External" /><Relationship Id="rId169" Type="http://schemas.openxmlformats.org/officeDocument/2006/relationships/hyperlink" Target="https://pbs.twimg.com/media/D1PkSIcVYAI12Vt.jpg" TargetMode="External" /><Relationship Id="rId170" Type="http://schemas.openxmlformats.org/officeDocument/2006/relationships/hyperlink" Target="https://pbs.twimg.com/media/D1QvxGgUwAE6-Yd.jpg" TargetMode="External" /><Relationship Id="rId171" Type="http://schemas.openxmlformats.org/officeDocument/2006/relationships/hyperlink" Target="https://pbs.twimg.com/media/D1QwT4eU0AAPbaH.jpg" TargetMode="External" /><Relationship Id="rId172" Type="http://schemas.openxmlformats.org/officeDocument/2006/relationships/hyperlink" Target="https://pbs.twimg.com/media/D1PjJDzUwAAS0Bd.jpg" TargetMode="External" /><Relationship Id="rId173" Type="http://schemas.openxmlformats.org/officeDocument/2006/relationships/hyperlink" Target="https://pbs.twimg.com/media/D1PkSIcVYAI12Vt.jpg" TargetMode="External" /><Relationship Id="rId174" Type="http://schemas.openxmlformats.org/officeDocument/2006/relationships/hyperlink" Target="https://pbs.twimg.com/media/D1QvxGgUwAE6-Yd.jpg" TargetMode="External" /><Relationship Id="rId175" Type="http://schemas.openxmlformats.org/officeDocument/2006/relationships/hyperlink" Target="https://pbs.twimg.com/media/D1QwT4eU0AAPbaH.jpg" TargetMode="External" /><Relationship Id="rId176" Type="http://schemas.openxmlformats.org/officeDocument/2006/relationships/hyperlink" Target="https://pbs.twimg.com/media/D0vwERAWkAAROSR.jpg" TargetMode="External" /><Relationship Id="rId177" Type="http://schemas.openxmlformats.org/officeDocument/2006/relationships/hyperlink" Target="https://pbs.twimg.com/media/D1OuLomX4AAXhmA.jpg" TargetMode="External" /><Relationship Id="rId178" Type="http://schemas.openxmlformats.org/officeDocument/2006/relationships/hyperlink" Target="https://pbs.twimg.com/media/D1MGaO9VAAEWaSe.jpg" TargetMode="External" /><Relationship Id="rId179" Type="http://schemas.openxmlformats.org/officeDocument/2006/relationships/hyperlink" Target="https://pbs.twimg.com/media/D1MGaO9VAAEWaSe.jpg" TargetMode="External" /><Relationship Id="rId180" Type="http://schemas.openxmlformats.org/officeDocument/2006/relationships/hyperlink" Target="https://pbs.twimg.com/media/D1MGaO9VAAEWaSe.jpg" TargetMode="External" /><Relationship Id="rId181" Type="http://schemas.openxmlformats.org/officeDocument/2006/relationships/hyperlink" Target="https://pbs.twimg.com/media/D1MGaO9VAAEWaSe.jpg" TargetMode="External" /><Relationship Id="rId182" Type="http://schemas.openxmlformats.org/officeDocument/2006/relationships/hyperlink" Target="https://pbs.twimg.com/media/D1MGaO9VAAEWaSe.jpg" TargetMode="External" /><Relationship Id="rId183" Type="http://schemas.openxmlformats.org/officeDocument/2006/relationships/hyperlink" Target="https://pbs.twimg.com/media/D1LMtIXWoAA_g1v.jpg" TargetMode="External" /><Relationship Id="rId184" Type="http://schemas.openxmlformats.org/officeDocument/2006/relationships/hyperlink" Target="https://pbs.twimg.com/media/D1YgNIIWoAEIM91.jpg" TargetMode="External" /><Relationship Id="rId185" Type="http://schemas.openxmlformats.org/officeDocument/2006/relationships/hyperlink" Target="https://pbs.twimg.com/media/D1ZJ_Q6VYAACeIQ.jpg" TargetMode="External" /><Relationship Id="rId186" Type="http://schemas.openxmlformats.org/officeDocument/2006/relationships/hyperlink" Target="https://pbs.twimg.com/media/D1ZJ_Q6VYAACeIQ.jpg" TargetMode="External" /><Relationship Id="rId187" Type="http://schemas.openxmlformats.org/officeDocument/2006/relationships/hyperlink" Target="https://pbs.twimg.com/media/D1ZJ_Q6VYAACeIQ.jpg" TargetMode="External" /><Relationship Id="rId188" Type="http://schemas.openxmlformats.org/officeDocument/2006/relationships/hyperlink" Target="https://pbs.twimg.com/ext_tw_video_thumb/1105256215687430144/pu/img/SNKNt68zSTVcPDDo.jpg" TargetMode="External" /><Relationship Id="rId189" Type="http://schemas.openxmlformats.org/officeDocument/2006/relationships/hyperlink" Target="https://pbs.twimg.com/tweet_video_thumb/D1aoHhrWsAEP_zD.jpg" TargetMode="External" /><Relationship Id="rId190" Type="http://schemas.openxmlformats.org/officeDocument/2006/relationships/hyperlink" Target="https://pbs.twimg.com/tweet_video_thumb/D1aoHhrWsAEP_zD.jpg" TargetMode="External" /><Relationship Id="rId191" Type="http://schemas.openxmlformats.org/officeDocument/2006/relationships/hyperlink" Target="https://pbs.twimg.com/ext_tw_video_thumb/1105256215687430144/pu/img/SNKNt68zSTVcPDDo.jpg" TargetMode="External" /><Relationship Id="rId192" Type="http://schemas.openxmlformats.org/officeDocument/2006/relationships/hyperlink" Target="https://pbs.twimg.com/ext_tw_video_thumb/1105256215687430144/pu/img/SNKNt68zSTVcPDDo.jpg" TargetMode="External" /><Relationship Id="rId193" Type="http://schemas.openxmlformats.org/officeDocument/2006/relationships/hyperlink" Target="https://pbs.twimg.com/tweet_video_thumb/D1apf_YXQAINuVN.jpg" TargetMode="External" /><Relationship Id="rId194" Type="http://schemas.openxmlformats.org/officeDocument/2006/relationships/hyperlink" Target="https://pbs.twimg.com/tweet_video_thumb/D1apf_YXQAINuVN.jpg" TargetMode="External" /><Relationship Id="rId195" Type="http://schemas.openxmlformats.org/officeDocument/2006/relationships/hyperlink" Target="https://pbs.twimg.com/ext_tw_video_thumb/1105256215687430144/pu/img/SNKNt68zSTVcPDDo.jpg" TargetMode="External" /><Relationship Id="rId196" Type="http://schemas.openxmlformats.org/officeDocument/2006/relationships/hyperlink" Target="https://pbs.twimg.com/ext_tw_video_thumb/1104841525626724352/pu/img/i_h-acnDXtP-UhI7.jpg" TargetMode="External" /><Relationship Id="rId197" Type="http://schemas.openxmlformats.org/officeDocument/2006/relationships/hyperlink" Target="https://pbs.twimg.com/ext_tw_video_thumb/1105256215687430144/pu/img/SNKNt68zSTVcPDDo.jpg" TargetMode="External" /><Relationship Id="rId198" Type="http://schemas.openxmlformats.org/officeDocument/2006/relationships/hyperlink" Target="https://pbs.twimg.com/ext_tw_video_thumb/1105256215687430144/pu/img/SNKNt68zSTVcPDDo.jpg" TargetMode="External" /><Relationship Id="rId199" Type="http://schemas.openxmlformats.org/officeDocument/2006/relationships/hyperlink" Target="https://pbs.twimg.com/ext_tw_video_thumb/1105256215687430144/pu/img/SNKNt68zSTVcPDDo.jpg" TargetMode="External" /><Relationship Id="rId200" Type="http://schemas.openxmlformats.org/officeDocument/2006/relationships/hyperlink" Target="https://pbs.twimg.com/media/D0_SjTsUcAEjjBj.jpg" TargetMode="External" /><Relationship Id="rId201" Type="http://schemas.openxmlformats.org/officeDocument/2006/relationships/hyperlink" Target="https://pbs.twimg.com/media/D0_SjTsUcAEjjBj.jpg" TargetMode="External" /><Relationship Id="rId202" Type="http://schemas.openxmlformats.org/officeDocument/2006/relationships/hyperlink" Target="https://pbs.twimg.com/media/D1ZJ_Q6VYAACeIQ.jpg" TargetMode="External" /><Relationship Id="rId203" Type="http://schemas.openxmlformats.org/officeDocument/2006/relationships/hyperlink" Target="https://pbs.twimg.com/media/D1eW0pVVYAAxRx5.jpg" TargetMode="External" /><Relationship Id="rId204" Type="http://schemas.openxmlformats.org/officeDocument/2006/relationships/hyperlink" Target="https://pbs.twimg.com/media/D1eW0pVVYAAxRx5.jpg" TargetMode="External" /><Relationship Id="rId205" Type="http://schemas.openxmlformats.org/officeDocument/2006/relationships/hyperlink" Target="https://pbs.twimg.com/media/D1eW0pVVYAAxRx5.jpg" TargetMode="External" /><Relationship Id="rId206" Type="http://schemas.openxmlformats.org/officeDocument/2006/relationships/hyperlink" Target="https://pbs.twimg.com/media/D1evWcFV4AE_eW1.jpg" TargetMode="External" /><Relationship Id="rId207" Type="http://schemas.openxmlformats.org/officeDocument/2006/relationships/hyperlink" Target="https://pbs.twimg.com/media/D1eW0pVVYAAxRx5.jpg" TargetMode="External" /><Relationship Id="rId208" Type="http://schemas.openxmlformats.org/officeDocument/2006/relationships/hyperlink" Target="https://pbs.twimg.com/media/D1eW0pVVYAAxRx5.jpg" TargetMode="External" /><Relationship Id="rId209" Type="http://schemas.openxmlformats.org/officeDocument/2006/relationships/hyperlink" Target="https://pbs.twimg.com/media/D1eW0pVVYAAxRx5.jpg" TargetMode="External" /><Relationship Id="rId210" Type="http://schemas.openxmlformats.org/officeDocument/2006/relationships/hyperlink" Target="https://pbs.twimg.com/media/D0uFX-uWkAATVN6.jpg" TargetMode="External" /><Relationship Id="rId211" Type="http://schemas.openxmlformats.org/officeDocument/2006/relationships/hyperlink" Target="https://pbs.twimg.com/media/D06-Q-pX0AE5MGu.jpg" TargetMode="External" /><Relationship Id="rId212" Type="http://schemas.openxmlformats.org/officeDocument/2006/relationships/hyperlink" Target="https://pbs.twimg.com/media/D1jqQSrWoAA1XnL.jpg" TargetMode="External" /><Relationship Id="rId213" Type="http://schemas.openxmlformats.org/officeDocument/2006/relationships/hyperlink" Target="https://pbs.twimg.com/media/D1kcvkrU8AAdT6_.jpg" TargetMode="External" /><Relationship Id="rId214" Type="http://schemas.openxmlformats.org/officeDocument/2006/relationships/hyperlink" Target="https://pbs.twimg.com/media/D1kcvkrU8AAdT6_.jpg" TargetMode="External" /><Relationship Id="rId215" Type="http://schemas.openxmlformats.org/officeDocument/2006/relationships/hyperlink" Target="https://pbs.twimg.com/media/D1kcvkrU8AAdT6_.jpg" TargetMode="External" /><Relationship Id="rId216" Type="http://schemas.openxmlformats.org/officeDocument/2006/relationships/hyperlink" Target="https://pbs.twimg.com/media/D1kcvkrU8AAdT6_.jpg" TargetMode="External" /><Relationship Id="rId217" Type="http://schemas.openxmlformats.org/officeDocument/2006/relationships/hyperlink" Target="https://pbs.twimg.com/ext_tw_video_thumb/1106262618925420544/pu/img/rTTV3ozbUARmF85n.jpg" TargetMode="External" /><Relationship Id="rId218" Type="http://schemas.openxmlformats.org/officeDocument/2006/relationships/hyperlink" Target="https://pbs.twimg.com/media/D1JUculVsAAAwlz.jpg" TargetMode="External" /><Relationship Id="rId219" Type="http://schemas.openxmlformats.org/officeDocument/2006/relationships/hyperlink" Target="https://pbs.twimg.com/media/D1JUculVsAAAwlz.jpg" TargetMode="External" /><Relationship Id="rId220" Type="http://schemas.openxmlformats.org/officeDocument/2006/relationships/hyperlink" Target="https://pbs.twimg.com/tweet_video_thumb/D0_yYZAW0AwBNBD.jpg" TargetMode="External" /><Relationship Id="rId221" Type="http://schemas.openxmlformats.org/officeDocument/2006/relationships/hyperlink" Target="https://pbs.twimg.com/tweet_video_thumb/D0_yYZAW0AwBNBD.jpg" TargetMode="External" /><Relationship Id="rId222" Type="http://schemas.openxmlformats.org/officeDocument/2006/relationships/hyperlink" Target="https://pbs.twimg.com/media/D1ZJ_Q6VYAACeIQ.jpg" TargetMode="External" /><Relationship Id="rId223" Type="http://schemas.openxmlformats.org/officeDocument/2006/relationships/hyperlink" Target="https://pbs.twimg.com/media/D1padPfU8AAdU-n.jpg" TargetMode="External" /><Relationship Id="rId224" Type="http://schemas.openxmlformats.org/officeDocument/2006/relationships/hyperlink" Target="https://pbs.twimg.com/media/D1padPfU8AAdU-n.jpg" TargetMode="External" /><Relationship Id="rId225" Type="http://schemas.openxmlformats.org/officeDocument/2006/relationships/hyperlink" Target="https://pbs.twimg.com/media/D1YNFa5U8AARM4q.jpg" TargetMode="External" /><Relationship Id="rId226" Type="http://schemas.openxmlformats.org/officeDocument/2006/relationships/hyperlink" Target="https://pbs.twimg.com/media/D1YNFa5U8AARM4q.jpg" TargetMode="External" /><Relationship Id="rId227" Type="http://schemas.openxmlformats.org/officeDocument/2006/relationships/hyperlink" Target="https://pbs.twimg.com/media/D0Co69qXQAM1qHh.jpg" TargetMode="External" /><Relationship Id="rId228" Type="http://schemas.openxmlformats.org/officeDocument/2006/relationships/hyperlink" Target="https://pbs.twimg.com/media/D0yq1jbX0AIM5UC.jpg" TargetMode="External" /><Relationship Id="rId229" Type="http://schemas.openxmlformats.org/officeDocument/2006/relationships/hyperlink" Target="https://pbs.twimg.com/media/D1BQDFHX0AEJKQ7.jpg" TargetMode="External" /><Relationship Id="rId230" Type="http://schemas.openxmlformats.org/officeDocument/2006/relationships/hyperlink" Target="https://pbs.twimg.com/media/D1GebvuWkAA8cwd.jpg" TargetMode="External" /><Relationship Id="rId231" Type="http://schemas.openxmlformats.org/officeDocument/2006/relationships/hyperlink" Target="https://pbs.twimg.com/media/D1qWQBnX0AMYSpg.jpg" TargetMode="External" /><Relationship Id="rId232" Type="http://schemas.openxmlformats.org/officeDocument/2006/relationships/hyperlink" Target="https://pbs.twimg.com/media/D02fpd-V4AAvmOi.jpg" TargetMode="External" /><Relationship Id="rId233" Type="http://schemas.openxmlformats.org/officeDocument/2006/relationships/hyperlink" Target="https://pbs.twimg.com/media/D1ojhIBU8AA4AYX.jpg" TargetMode="External" /><Relationship Id="rId234" Type="http://schemas.openxmlformats.org/officeDocument/2006/relationships/hyperlink" Target="https://pbs.twimg.com/media/D02fpd-V4AAvmOi.jpg" TargetMode="External" /><Relationship Id="rId235" Type="http://schemas.openxmlformats.org/officeDocument/2006/relationships/hyperlink" Target="https://pbs.twimg.com/media/D1ts9RqU4AEYZal.jpg" TargetMode="External" /><Relationship Id="rId236" Type="http://schemas.openxmlformats.org/officeDocument/2006/relationships/hyperlink" Target="https://pbs.twimg.com/media/D007uHcVsAA1Uxg.jpg" TargetMode="External" /><Relationship Id="rId237" Type="http://schemas.openxmlformats.org/officeDocument/2006/relationships/hyperlink" Target="https://pbs.twimg.com/media/D007uHcVsAA1Uxg.jpg" TargetMode="External" /><Relationship Id="rId238" Type="http://schemas.openxmlformats.org/officeDocument/2006/relationships/hyperlink" Target="https://pbs.twimg.com/media/D009nlTVsAAr4Dm.jpg" TargetMode="External" /><Relationship Id="rId239" Type="http://schemas.openxmlformats.org/officeDocument/2006/relationships/hyperlink" Target="https://pbs.twimg.com/media/D0_SjTsUcAEjjBj.jpg" TargetMode="External" /><Relationship Id="rId240" Type="http://schemas.openxmlformats.org/officeDocument/2006/relationships/hyperlink" Target="https://pbs.twimg.com/media/D07fc1oU0AAQql7.png" TargetMode="External" /><Relationship Id="rId241" Type="http://schemas.openxmlformats.org/officeDocument/2006/relationships/hyperlink" Target="https://pbs.twimg.com/media/D1kcvkrU8AAdT6_.jpg" TargetMode="External" /><Relationship Id="rId242" Type="http://schemas.openxmlformats.org/officeDocument/2006/relationships/hyperlink" Target="https://pbs.twimg.com/tweet_video_thumb/D0_yYZAW0AwBNBD.jpg" TargetMode="External" /><Relationship Id="rId243" Type="http://schemas.openxmlformats.org/officeDocument/2006/relationships/hyperlink" Target="https://pbs.twimg.com/tweet_video_thumb/D0_yYZAW0AwBNBD.jpg" TargetMode="External" /><Relationship Id="rId244" Type="http://schemas.openxmlformats.org/officeDocument/2006/relationships/hyperlink" Target="https://pbs.twimg.com/media/D1JRM6tVAAAYqDK.jpg" TargetMode="External" /><Relationship Id="rId245" Type="http://schemas.openxmlformats.org/officeDocument/2006/relationships/hyperlink" Target="https://pbs.twimg.com/media/D1JRM6tVAAAYqDK.jpg" TargetMode="External" /><Relationship Id="rId246" Type="http://schemas.openxmlformats.org/officeDocument/2006/relationships/hyperlink" Target="https://pbs.twimg.com/media/D1JUculVsAAAwlz.jpg" TargetMode="External" /><Relationship Id="rId247" Type="http://schemas.openxmlformats.org/officeDocument/2006/relationships/hyperlink" Target="https://pbs.twimg.com/media/D1JeJ1cVYAAvMHf.jpg" TargetMode="External" /><Relationship Id="rId248" Type="http://schemas.openxmlformats.org/officeDocument/2006/relationships/hyperlink" Target="https://pbs.twimg.com/media/D1JeJ1cVYAAvMHf.jpg" TargetMode="External" /><Relationship Id="rId249" Type="http://schemas.openxmlformats.org/officeDocument/2006/relationships/hyperlink" Target="https://pbs.twimg.com/media/D1ZjHUmVsAA8Eql.jpg" TargetMode="External" /><Relationship Id="rId250" Type="http://schemas.openxmlformats.org/officeDocument/2006/relationships/hyperlink" Target="https://pbs.twimg.com/media/D1apq7BW0AAiR__.png" TargetMode="External" /><Relationship Id="rId251" Type="http://schemas.openxmlformats.org/officeDocument/2006/relationships/hyperlink" Target="https://pbs.twimg.com/media/D1kcvkrU8AAdT6_.jpg" TargetMode="External" /><Relationship Id="rId252" Type="http://schemas.openxmlformats.org/officeDocument/2006/relationships/hyperlink" Target="https://pbs.twimg.com/media/D1kcvkrU8AAdT6_.jpg" TargetMode="External" /><Relationship Id="rId253" Type="http://schemas.openxmlformats.org/officeDocument/2006/relationships/hyperlink" Target="https://pbs.twimg.com/media/D0_a1xiUwAANXqn.jpg" TargetMode="External" /><Relationship Id="rId254" Type="http://schemas.openxmlformats.org/officeDocument/2006/relationships/hyperlink" Target="https://pbs.twimg.com/media/D1akSqMU0AAhk8u.jpg" TargetMode="External" /><Relationship Id="rId255" Type="http://schemas.openxmlformats.org/officeDocument/2006/relationships/hyperlink" Target="https://pbs.twimg.com/media/D1o0jrKUcAAYdTm.jpg" TargetMode="External" /><Relationship Id="rId256" Type="http://schemas.openxmlformats.org/officeDocument/2006/relationships/hyperlink" Target="https://pbs.twimg.com/media/D1padPfU8AAdU-n.jpg" TargetMode="External" /><Relationship Id="rId257" Type="http://schemas.openxmlformats.org/officeDocument/2006/relationships/hyperlink" Target="https://pbs.twimg.com/media/D1padPfU8AAdU-n.jpg" TargetMode="External" /><Relationship Id="rId258" Type="http://schemas.openxmlformats.org/officeDocument/2006/relationships/hyperlink" Target="https://pbs.twimg.com/media/D1ts9RqU4AEYZal.jpg" TargetMode="External" /><Relationship Id="rId259" Type="http://schemas.openxmlformats.org/officeDocument/2006/relationships/hyperlink" Target="https://pbs.twimg.com/media/D02fpd-V4AAvmOi.jpg" TargetMode="External" /><Relationship Id="rId260" Type="http://schemas.openxmlformats.org/officeDocument/2006/relationships/hyperlink" Target="https://pbs.twimg.com/media/D1ZJ_Q6VYAACeIQ.jpg" TargetMode="External" /><Relationship Id="rId261" Type="http://schemas.openxmlformats.org/officeDocument/2006/relationships/hyperlink" Target="https://pbs.twimg.com/media/D1oh_9bU8AAGl4N.jpg" TargetMode="External" /><Relationship Id="rId262" Type="http://schemas.openxmlformats.org/officeDocument/2006/relationships/hyperlink" Target="https://pbs.twimg.com/media/D1ojhIBU8AA4AYX.jpg" TargetMode="External" /><Relationship Id="rId263" Type="http://schemas.openxmlformats.org/officeDocument/2006/relationships/hyperlink" Target="https://pbs.twimg.com/media/D1u8i6mUkAAxJ4P.jpg" TargetMode="External" /><Relationship Id="rId264" Type="http://schemas.openxmlformats.org/officeDocument/2006/relationships/hyperlink" Target="https://pbs.twimg.com/media/D1vEalKUgAA44ws.jpg" TargetMode="External" /><Relationship Id="rId265" Type="http://schemas.openxmlformats.org/officeDocument/2006/relationships/hyperlink" Target="http://pbs.twimg.com/profile_images/833164243767853056/o2dAJMXS_normal.jpg" TargetMode="External" /><Relationship Id="rId266" Type="http://schemas.openxmlformats.org/officeDocument/2006/relationships/hyperlink" Target="http://pbs.twimg.com/profile_images/833164243767853056/o2dAJMXS_normal.jpg" TargetMode="External" /><Relationship Id="rId267" Type="http://schemas.openxmlformats.org/officeDocument/2006/relationships/hyperlink" Target="http://pbs.twimg.com/profile_images/833164243767853056/o2dAJMXS_normal.jpg" TargetMode="External" /><Relationship Id="rId268" Type="http://schemas.openxmlformats.org/officeDocument/2006/relationships/hyperlink" Target="http://pbs.twimg.com/profile_images/833164243767853056/o2dAJMXS_normal.jpg" TargetMode="External" /><Relationship Id="rId269" Type="http://schemas.openxmlformats.org/officeDocument/2006/relationships/hyperlink" Target="http://pbs.twimg.com/profile_images/833164243767853056/o2dAJMXS_normal.jpg" TargetMode="External" /><Relationship Id="rId270" Type="http://schemas.openxmlformats.org/officeDocument/2006/relationships/hyperlink" Target="http://pbs.twimg.com/profile_images/833164243767853056/o2dAJMXS_normal.jpg" TargetMode="External" /><Relationship Id="rId271" Type="http://schemas.openxmlformats.org/officeDocument/2006/relationships/hyperlink" Target="http://pbs.twimg.com/profile_images/833164243767853056/o2dAJMXS_normal.jpg" TargetMode="External" /><Relationship Id="rId272" Type="http://schemas.openxmlformats.org/officeDocument/2006/relationships/hyperlink" Target="http://pbs.twimg.com/profile_images/833164243767853056/o2dAJMXS_normal.jpg" TargetMode="External" /><Relationship Id="rId273" Type="http://schemas.openxmlformats.org/officeDocument/2006/relationships/hyperlink" Target="http://pbs.twimg.com/profile_images/833164243767853056/o2dAJMXS_normal.jpg" TargetMode="External" /><Relationship Id="rId274" Type="http://schemas.openxmlformats.org/officeDocument/2006/relationships/hyperlink" Target="http://pbs.twimg.com/profile_images/429782981595508736/o0iTNP_T_normal.jpeg" TargetMode="External" /><Relationship Id="rId275" Type="http://schemas.openxmlformats.org/officeDocument/2006/relationships/hyperlink" Target="http://pbs.twimg.com/profile_images/984134720458915840/CEEpDv_o_normal.jpg" TargetMode="External" /><Relationship Id="rId276" Type="http://schemas.openxmlformats.org/officeDocument/2006/relationships/hyperlink" Target="https://pbs.twimg.com/media/D0qx9GNU4AAFM31.jpg" TargetMode="External" /><Relationship Id="rId277" Type="http://schemas.openxmlformats.org/officeDocument/2006/relationships/hyperlink" Target="https://pbs.twimg.com/media/D0qx9GNU4AAFM31.jpg" TargetMode="External" /><Relationship Id="rId278" Type="http://schemas.openxmlformats.org/officeDocument/2006/relationships/hyperlink" Target="http://pbs.twimg.com/profile_images/1054369617399795712/FLkaA9hX_normal.jpg" TargetMode="External" /><Relationship Id="rId279" Type="http://schemas.openxmlformats.org/officeDocument/2006/relationships/hyperlink" Target="https://pbs.twimg.com/ext_tw_video_thumb/1102360036737609728/pu/img/5OQSA9VBTCpK2k7m.jpg" TargetMode="External" /><Relationship Id="rId280" Type="http://schemas.openxmlformats.org/officeDocument/2006/relationships/hyperlink" Target="https://pbs.twimg.com/ext_tw_video_thumb/1102360036737609728/pu/img/5OQSA9VBTCpK2k7m.jpg" TargetMode="External" /><Relationship Id="rId281" Type="http://schemas.openxmlformats.org/officeDocument/2006/relationships/hyperlink" Target="http://pbs.twimg.com/profile_images/823789355026104320/xjW-osJT_normal.jpg" TargetMode="External" /><Relationship Id="rId282" Type="http://schemas.openxmlformats.org/officeDocument/2006/relationships/hyperlink" Target="https://pbs.twimg.com/media/D0yeeVsVYAAI-pE.jpg" TargetMode="External" /><Relationship Id="rId283" Type="http://schemas.openxmlformats.org/officeDocument/2006/relationships/hyperlink" Target="https://pbs.twimg.com/media/D0xqlBhXcAAOH8J.jpg" TargetMode="External" /><Relationship Id="rId284" Type="http://schemas.openxmlformats.org/officeDocument/2006/relationships/hyperlink" Target="https://pbs.twimg.com/media/D0zz0UwXQAEqX4u.jpg" TargetMode="External" /><Relationship Id="rId285" Type="http://schemas.openxmlformats.org/officeDocument/2006/relationships/hyperlink" Target="http://pbs.twimg.com/profile_images/997483534280310784/_lG76Y_i_normal.jpg" TargetMode="External" /><Relationship Id="rId286" Type="http://schemas.openxmlformats.org/officeDocument/2006/relationships/hyperlink" Target="http://pbs.twimg.com/profile_images/997483534280310784/_lG76Y_i_normal.jpg" TargetMode="External" /><Relationship Id="rId287" Type="http://schemas.openxmlformats.org/officeDocument/2006/relationships/hyperlink" Target="https://pbs.twimg.com/media/D01xtfnWkAY-UiQ.jpg" TargetMode="External" /><Relationship Id="rId288" Type="http://schemas.openxmlformats.org/officeDocument/2006/relationships/hyperlink" Target="http://pbs.twimg.com/profile_images/1089936451846848517/frJhTdGH_normal.jpg" TargetMode="External" /><Relationship Id="rId289" Type="http://schemas.openxmlformats.org/officeDocument/2006/relationships/hyperlink" Target="https://pbs.twimg.com/media/D02fpd-V4AAvmOi.jpg" TargetMode="External" /><Relationship Id="rId290" Type="http://schemas.openxmlformats.org/officeDocument/2006/relationships/hyperlink" Target="http://pbs.twimg.com/profile_images/839955146033397760/aIn3g-E0_normal.jpg" TargetMode="External" /><Relationship Id="rId291" Type="http://schemas.openxmlformats.org/officeDocument/2006/relationships/hyperlink" Target="https://pbs.twimg.com/media/D02fpd-V4AAvmOi.jpg" TargetMode="External" /><Relationship Id="rId292" Type="http://schemas.openxmlformats.org/officeDocument/2006/relationships/hyperlink" Target="https://pbs.twimg.com/media/D02fpd-V4AAvmOi.jpg" TargetMode="External" /><Relationship Id="rId293" Type="http://schemas.openxmlformats.org/officeDocument/2006/relationships/hyperlink" Target="http://pbs.twimg.com/profile_images/459059393422577665/aF9Oe2Dn_normal.jpeg" TargetMode="External" /><Relationship Id="rId294" Type="http://schemas.openxmlformats.org/officeDocument/2006/relationships/hyperlink" Target="http://pbs.twimg.com/profile_images/1060605877437100032/8kbII7ga_normal.jpg" TargetMode="External" /><Relationship Id="rId295" Type="http://schemas.openxmlformats.org/officeDocument/2006/relationships/hyperlink" Target="http://pbs.twimg.com/profile_images/1060605877437100032/8kbII7ga_normal.jpg" TargetMode="External" /><Relationship Id="rId296" Type="http://schemas.openxmlformats.org/officeDocument/2006/relationships/hyperlink" Target="https://pbs.twimg.com/media/D065EnIUYAE2wEb.jpg" TargetMode="External" /><Relationship Id="rId297" Type="http://schemas.openxmlformats.org/officeDocument/2006/relationships/hyperlink" Target="http://pbs.twimg.com/profile_images/845601600248991744/iRaEJq0W_normal.jpg" TargetMode="External" /><Relationship Id="rId298" Type="http://schemas.openxmlformats.org/officeDocument/2006/relationships/hyperlink" Target="http://pbs.twimg.com/profile_images/845601600248991744/iRaEJq0W_normal.jpg" TargetMode="External" /><Relationship Id="rId299" Type="http://schemas.openxmlformats.org/officeDocument/2006/relationships/hyperlink" Target="http://pbs.twimg.com/profile_images/845601600248991744/iRaEJq0W_normal.jpg" TargetMode="External" /><Relationship Id="rId300" Type="http://schemas.openxmlformats.org/officeDocument/2006/relationships/hyperlink" Target="http://pbs.twimg.com/profile_images/845601600248991744/iRaEJq0W_normal.jpg" TargetMode="External" /><Relationship Id="rId301" Type="http://schemas.openxmlformats.org/officeDocument/2006/relationships/hyperlink" Target="http://pbs.twimg.com/profile_images/845601600248991744/iRaEJq0W_normal.jpg" TargetMode="External" /><Relationship Id="rId302" Type="http://schemas.openxmlformats.org/officeDocument/2006/relationships/hyperlink" Target="http://pbs.twimg.com/profile_images/845601600248991744/iRaEJq0W_normal.jpg" TargetMode="External" /><Relationship Id="rId303" Type="http://schemas.openxmlformats.org/officeDocument/2006/relationships/hyperlink" Target="http://pbs.twimg.com/profile_images/845601600248991744/iRaEJq0W_normal.jpg" TargetMode="External" /><Relationship Id="rId304" Type="http://schemas.openxmlformats.org/officeDocument/2006/relationships/hyperlink" Target="http://pbs.twimg.com/profile_images/845601600248991744/iRaEJq0W_normal.jpg" TargetMode="External" /><Relationship Id="rId305" Type="http://schemas.openxmlformats.org/officeDocument/2006/relationships/hyperlink" Target="http://pbs.twimg.com/profile_images/845601600248991744/iRaEJq0W_normal.jpg" TargetMode="External" /><Relationship Id="rId306" Type="http://schemas.openxmlformats.org/officeDocument/2006/relationships/hyperlink" Target="http://pbs.twimg.com/profile_images/845601600248991744/iRaEJq0W_normal.jpg" TargetMode="External" /><Relationship Id="rId307" Type="http://schemas.openxmlformats.org/officeDocument/2006/relationships/hyperlink" Target="http://pbs.twimg.com/profile_images/845601600248991744/iRaEJq0W_normal.jpg" TargetMode="External" /><Relationship Id="rId308" Type="http://schemas.openxmlformats.org/officeDocument/2006/relationships/hyperlink" Target="http://pbs.twimg.com/profile_images/845601600248991744/iRaEJq0W_normal.jpg" TargetMode="External" /><Relationship Id="rId309" Type="http://schemas.openxmlformats.org/officeDocument/2006/relationships/hyperlink" Target="http://pbs.twimg.com/profile_images/845601600248991744/iRaEJq0W_normal.jpg" TargetMode="External" /><Relationship Id="rId310" Type="http://schemas.openxmlformats.org/officeDocument/2006/relationships/hyperlink" Target="https://pbs.twimg.com/media/D0_zqdVU4AEsr6r.jpg" TargetMode="External" /><Relationship Id="rId311" Type="http://schemas.openxmlformats.org/officeDocument/2006/relationships/hyperlink" Target="https://pbs.twimg.com/media/D0_zqdVU4AEsr6r.jpg" TargetMode="External" /><Relationship Id="rId312" Type="http://schemas.openxmlformats.org/officeDocument/2006/relationships/hyperlink" Target="https://pbs.twimg.com/media/D0_0vNSUYAAkAot.jpg" TargetMode="External" /><Relationship Id="rId313" Type="http://schemas.openxmlformats.org/officeDocument/2006/relationships/hyperlink" Target="https://pbs.twimg.com/media/D0_0vNSUYAAkAot.jpg" TargetMode="External" /><Relationship Id="rId314" Type="http://schemas.openxmlformats.org/officeDocument/2006/relationships/hyperlink" Target="https://pbs.twimg.com/media/D02fpd-V4AAvmOi.jpg" TargetMode="External" /><Relationship Id="rId315" Type="http://schemas.openxmlformats.org/officeDocument/2006/relationships/hyperlink" Target="https://pbs.twimg.com/media/D0_SjTsUcAEjjBj.jpg" TargetMode="External" /><Relationship Id="rId316" Type="http://schemas.openxmlformats.org/officeDocument/2006/relationships/hyperlink" Target="https://pbs.twimg.com/media/D0_SjTsUcAEjjBj.jpg" TargetMode="External" /><Relationship Id="rId317" Type="http://schemas.openxmlformats.org/officeDocument/2006/relationships/hyperlink" Target="http://pbs.twimg.com/profile_images/746057878411296768/9w8siZra_normal.jpg" TargetMode="External" /><Relationship Id="rId318" Type="http://schemas.openxmlformats.org/officeDocument/2006/relationships/hyperlink" Target="http://pbs.twimg.com/profile_images/1104880305494622208/YU0T7oDV_normal.jpg" TargetMode="External" /><Relationship Id="rId319" Type="http://schemas.openxmlformats.org/officeDocument/2006/relationships/hyperlink" Target="http://pbs.twimg.com/profile_images/1097668157483827200/dX4-VDR-_normal.jpg" TargetMode="External" /><Relationship Id="rId320" Type="http://schemas.openxmlformats.org/officeDocument/2006/relationships/hyperlink" Target="http://pbs.twimg.com/profile_images/1097668157483827200/dX4-VDR-_normal.jpg" TargetMode="External" /><Relationship Id="rId321" Type="http://schemas.openxmlformats.org/officeDocument/2006/relationships/hyperlink" Target="http://pbs.twimg.com/profile_images/1097668157483827200/dX4-VDR-_normal.jpg" TargetMode="External" /><Relationship Id="rId322" Type="http://schemas.openxmlformats.org/officeDocument/2006/relationships/hyperlink" Target="http://pbs.twimg.com/profile_images/1097668157483827200/dX4-VDR-_normal.jpg" TargetMode="External" /><Relationship Id="rId323" Type="http://schemas.openxmlformats.org/officeDocument/2006/relationships/hyperlink" Target="http://pbs.twimg.com/profile_images/891672397442580480/-akqwiSV_normal.jpg" TargetMode="External" /><Relationship Id="rId324" Type="http://schemas.openxmlformats.org/officeDocument/2006/relationships/hyperlink" Target="http://pbs.twimg.com/profile_images/891672397442580480/-akqwiSV_normal.jpg" TargetMode="External" /><Relationship Id="rId325" Type="http://schemas.openxmlformats.org/officeDocument/2006/relationships/hyperlink" Target="https://pbs.twimg.com/media/D1EXFm5WwAEHtNg.jpg" TargetMode="External" /><Relationship Id="rId326" Type="http://schemas.openxmlformats.org/officeDocument/2006/relationships/hyperlink" Target="https://pbs.twimg.com/media/D1EXFm5WwAEHtNg.jpg" TargetMode="External" /><Relationship Id="rId327" Type="http://schemas.openxmlformats.org/officeDocument/2006/relationships/hyperlink" Target="http://pbs.twimg.com/profile_images/1028240295324991488/l-2ZuXEG_normal.jpg" TargetMode="External" /><Relationship Id="rId328" Type="http://schemas.openxmlformats.org/officeDocument/2006/relationships/hyperlink" Target="http://pbs.twimg.com/profile_images/622164721353912320/nBBhJzXE_normal.jp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abs.twimg.com/sticky/default_profile_images/default_profile_normal.png" TargetMode="External" /><Relationship Id="rId331" Type="http://schemas.openxmlformats.org/officeDocument/2006/relationships/hyperlink" Target="https://pbs.twimg.com/media/D0_SjTsUcAEjjBj.jpg" TargetMode="External" /><Relationship Id="rId332" Type="http://schemas.openxmlformats.org/officeDocument/2006/relationships/hyperlink" Target="https://pbs.twimg.com/media/D0_SjTsUcAEjjBj.jpg" TargetMode="External" /><Relationship Id="rId333" Type="http://schemas.openxmlformats.org/officeDocument/2006/relationships/hyperlink" Target="https://pbs.twimg.com/media/D0_1MlyWoAI9EHz.jpg" TargetMode="External" /><Relationship Id="rId334" Type="http://schemas.openxmlformats.org/officeDocument/2006/relationships/hyperlink" Target="https://pbs.twimg.com/media/D0_1MlyWoAI9EHz.jpg" TargetMode="External" /><Relationship Id="rId335" Type="http://schemas.openxmlformats.org/officeDocument/2006/relationships/hyperlink" Target="https://pbs.twimg.com/media/D0_1MlyWoAI9EHz.jpg" TargetMode="External" /><Relationship Id="rId336" Type="http://schemas.openxmlformats.org/officeDocument/2006/relationships/hyperlink" Target="http://pbs.twimg.com/profile_images/1098963951721873414/yJmDGXB__normal.jpg" TargetMode="External" /><Relationship Id="rId337" Type="http://schemas.openxmlformats.org/officeDocument/2006/relationships/hyperlink" Target="http://pbs.twimg.com/profile_images/1098963951721873414/yJmDGXB__normal.jpg" TargetMode="External" /><Relationship Id="rId338" Type="http://schemas.openxmlformats.org/officeDocument/2006/relationships/hyperlink" Target="http://pbs.twimg.com/profile_images/1098963951721873414/yJmDGXB__normal.jpg" TargetMode="External" /><Relationship Id="rId339" Type="http://schemas.openxmlformats.org/officeDocument/2006/relationships/hyperlink" Target="http://pbs.twimg.com/profile_images/1098963951721873414/yJmDGXB__normal.jpg" TargetMode="External" /><Relationship Id="rId340" Type="http://schemas.openxmlformats.org/officeDocument/2006/relationships/hyperlink" Target="http://pbs.twimg.com/profile_images/1098963951721873414/yJmDGXB__normal.jpg" TargetMode="External" /><Relationship Id="rId341" Type="http://schemas.openxmlformats.org/officeDocument/2006/relationships/hyperlink" Target="https://pbs.twimg.com/media/D1J38rwX0AAGR_f.jpg" TargetMode="External" /><Relationship Id="rId342" Type="http://schemas.openxmlformats.org/officeDocument/2006/relationships/hyperlink" Target="http://pbs.twimg.com/profile_images/677642021885091840/lZdItZuP_normal.jpg" TargetMode="External" /><Relationship Id="rId343" Type="http://schemas.openxmlformats.org/officeDocument/2006/relationships/hyperlink" Target="https://pbs.twimg.com/media/D1KPXKYXcAE7YeR.jpg" TargetMode="External" /><Relationship Id="rId344" Type="http://schemas.openxmlformats.org/officeDocument/2006/relationships/hyperlink" Target="http://pbs.twimg.com/profile_images/1671511789/Sedona_Biz_Avatar_normal.jpg" TargetMode="External" /><Relationship Id="rId345" Type="http://schemas.openxmlformats.org/officeDocument/2006/relationships/hyperlink" Target="http://pbs.twimg.com/profile_images/720682532937666560/sF8hgfWE_normal.jpg" TargetMode="External" /><Relationship Id="rId346" Type="http://schemas.openxmlformats.org/officeDocument/2006/relationships/hyperlink" Target="https://pbs.twimg.com/media/D0w3pe5WoAAmyBN.jpg" TargetMode="External" /><Relationship Id="rId347" Type="http://schemas.openxmlformats.org/officeDocument/2006/relationships/hyperlink" Target="http://pbs.twimg.com/profile_images/1010697272/peaks_theView_4x6_normal.jpg" TargetMode="External" /><Relationship Id="rId348" Type="http://schemas.openxmlformats.org/officeDocument/2006/relationships/hyperlink" Target="https://pbs.twimg.com/media/D007uHcVsAA1Uxg.jpg" TargetMode="External" /><Relationship Id="rId349" Type="http://schemas.openxmlformats.org/officeDocument/2006/relationships/hyperlink" Target="https://pbs.twimg.com/media/D007uHcVsAA1Uxg.jpg" TargetMode="External" /><Relationship Id="rId350" Type="http://schemas.openxmlformats.org/officeDocument/2006/relationships/hyperlink" Target="http://pbs.twimg.com/profile_images/1010697272/peaks_theView_4x6_normal.jpg" TargetMode="External" /><Relationship Id="rId351" Type="http://schemas.openxmlformats.org/officeDocument/2006/relationships/hyperlink" Target="http://pbs.twimg.com/profile_images/1058045030797963264/h4nlF_bI_normal.jpg" TargetMode="External" /><Relationship Id="rId352" Type="http://schemas.openxmlformats.org/officeDocument/2006/relationships/hyperlink" Target="http://pbs.twimg.com/profile_images/968631753643405313/Eg0sQzfF_normal.jpg" TargetMode="External" /><Relationship Id="rId353" Type="http://schemas.openxmlformats.org/officeDocument/2006/relationships/hyperlink" Target="http://pbs.twimg.com/profile_images/1082061198059700224/iB--0tJR_normal.jpg" TargetMode="External" /><Relationship Id="rId354" Type="http://schemas.openxmlformats.org/officeDocument/2006/relationships/hyperlink" Target="https://pbs.twimg.com/media/D0f662hWkAAb0g7.jpg" TargetMode="External" /><Relationship Id="rId355" Type="http://schemas.openxmlformats.org/officeDocument/2006/relationships/hyperlink" Target="https://pbs.twimg.com/media/D0f662hWkAAb0g7.jpg" TargetMode="External" /><Relationship Id="rId356" Type="http://schemas.openxmlformats.org/officeDocument/2006/relationships/hyperlink" Target="https://pbs.twimg.com/media/D0f662hWkAAb0g7.jpg" TargetMode="External" /><Relationship Id="rId357" Type="http://schemas.openxmlformats.org/officeDocument/2006/relationships/hyperlink" Target="https://pbs.twimg.com/media/D0f662hWkAAb0g7.jpg" TargetMode="External" /><Relationship Id="rId358" Type="http://schemas.openxmlformats.org/officeDocument/2006/relationships/hyperlink" Target="https://pbs.twimg.com/media/D0f662hWkAAb0g7.jpg" TargetMode="External" /><Relationship Id="rId359" Type="http://schemas.openxmlformats.org/officeDocument/2006/relationships/hyperlink" Target="https://pbs.twimg.com/media/D0f662hWkAAb0g7.jpg" TargetMode="External" /><Relationship Id="rId360" Type="http://schemas.openxmlformats.org/officeDocument/2006/relationships/hyperlink" Target="https://pbs.twimg.com/media/D0f662hWkAAb0g7.jpg" TargetMode="External" /><Relationship Id="rId361" Type="http://schemas.openxmlformats.org/officeDocument/2006/relationships/hyperlink" Target="https://pbs.twimg.com/media/D0f662hWkAAb0g7.jpg" TargetMode="External" /><Relationship Id="rId362" Type="http://schemas.openxmlformats.org/officeDocument/2006/relationships/hyperlink" Target="https://pbs.twimg.com/media/D0f662hWkAAb0g7.jpg" TargetMode="External" /><Relationship Id="rId363" Type="http://schemas.openxmlformats.org/officeDocument/2006/relationships/hyperlink" Target="https://pbs.twimg.com/media/D0f662hWkAAb0g7.jpg" TargetMode="External" /><Relationship Id="rId364" Type="http://schemas.openxmlformats.org/officeDocument/2006/relationships/hyperlink" Target="http://pbs.twimg.com/profile_images/683018557278564352/PXAYdsAL_normal.jpg" TargetMode="External" /><Relationship Id="rId365" Type="http://schemas.openxmlformats.org/officeDocument/2006/relationships/hyperlink" Target="http://pbs.twimg.com/profile_images/1014620956617084928/4Sxbv-wQ_normal.jpg" TargetMode="External" /><Relationship Id="rId366" Type="http://schemas.openxmlformats.org/officeDocument/2006/relationships/hyperlink" Target="http://pbs.twimg.com/profile_images/1014620956617084928/4Sxbv-wQ_normal.jpg" TargetMode="External" /><Relationship Id="rId367" Type="http://schemas.openxmlformats.org/officeDocument/2006/relationships/hyperlink" Target="http://pbs.twimg.com/profile_images/1014620956617084928/4Sxbv-wQ_normal.jpg" TargetMode="External" /><Relationship Id="rId368" Type="http://schemas.openxmlformats.org/officeDocument/2006/relationships/hyperlink" Target="http://pbs.twimg.com/profile_images/1014620956617084928/4Sxbv-wQ_normal.jpg" TargetMode="External" /><Relationship Id="rId369" Type="http://schemas.openxmlformats.org/officeDocument/2006/relationships/hyperlink" Target="http://pbs.twimg.com/profile_images/1014620956617084928/4Sxbv-wQ_normal.jpg" TargetMode="External" /><Relationship Id="rId370" Type="http://schemas.openxmlformats.org/officeDocument/2006/relationships/hyperlink" Target="http://pbs.twimg.com/profile_images/1014620956617084928/4Sxbv-wQ_normal.jpg" TargetMode="External" /><Relationship Id="rId371" Type="http://schemas.openxmlformats.org/officeDocument/2006/relationships/hyperlink" Target="http://pbs.twimg.com/profile_images/1060989010997399552/TfJCTJvj_normal.jpg" TargetMode="External" /><Relationship Id="rId372" Type="http://schemas.openxmlformats.org/officeDocument/2006/relationships/hyperlink" Target="http://pbs.twimg.com/profile_images/1060989010997399552/TfJCTJvj_normal.jpg" TargetMode="External" /><Relationship Id="rId373" Type="http://schemas.openxmlformats.org/officeDocument/2006/relationships/hyperlink" Target="http://pbs.twimg.com/profile_images/1060989010997399552/TfJCTJvj_normal.jpg" TargetMode="External" /><Relationship Id="rId374" Type="http://schemas.openxmlformats.org/officeDocument/2006/relationships/hyperlink" Target="http://pbs.twimg.com/profile_images/1060989010997399552/TfJCTJvj_normal.jpg" TargetMode="External" /><Relationship Id="rId375" Type="http://schemas.openxmlformats.org/officeDocument/2006/relationships/hyperlink" Target="http://pbs.twimg.com/profile_images/1060989010997399552/TfJCTJvj_normal.jpg" TargetMode="External" /><Relationship Id="rId376" Type="http://schemas.openxmlformats.org/officeDocument/2006/relationships/hyperlink" Target="http://pbs.twimg.com/profile_images/1060989010997399552/TfJCTJvj_normal.jpg" TargetMode="External" /><Relationship Id="rId377" Type="http://schemas.openxmlformats.org/officeDocument/2006/relationships/hyperlink" Target="http://pbs.twimg.com/profile_images/1084365737324466176/Z77pC-x0_normal.jpg" TargetMode="External" /><Relationship Id="rId378" Type="http://schemas.openxmlformats.org/officeDocument/2006/relationships/hyperlink" Target="http://pbs.twimg.com/profile_images/1084365737324466176/Z77pC-x0_normal.jpg" TargetMode="External" /><Relationship Id="rId379" Type="http://schemas.openxmlformats.org/officeDocument/2006/relationships/hyperlink" Target="http://pbs.twimg.com/profile_images/1084365737324466176/Z77pC-x0_normal.jpg" TargetMode="External" /><Relationship Id="rId380" Type="http://schemas.openxmlformats.org/officeDocument/2006/relationships/hyperlink" Target="http://pbs.twimg.com/profile_images/1084365737324466176/Z77pC-x0_normal.jpg" TargetMode="External" /><Relationship Id="rId381" Type="http://schemas.openxmlformats.org/officeDocument/2006/relationships/hyperlink" Target="http://pbs.twimg.com/profile_images/1084365737324466176/Z77pC-x0_normal.jpg" TargetMode="External" /><Relationship Id="rId382" Type="http://schemas.openxmlformats.org/officeDocument/2006/relationships/hyperlink" Target="http://pbs.twimg.com/profile_images/1084365737324466176/Z77pC-x0_normal.jpg" TargetMode="External" /><Relationship Id="rId383" Type="http://schemas.openxmlformats.org/officeDocument/2006/relationships/hyperlink" Target="http://pbs.twimg.com/profile_images/1080206506623225857/j504vVfG_normal.jpg" TargetMode="External" /><Relationship Id="rId384" Type="http://schemas.openxmlformats.org/officeDocument/2006/relationships/hyperlink" Target="http://pbs.twimg.com/profile_images/1080206506623225857/j504vVfG_normal.jpg" TargetMode="External" /><Relationship Id="rId385" Type="http://schemas.openxmlformats.org/officeDocument/2006/relationships/hyperlink" Target="http://pbs.twimg.com/profile_images/1080206506623225857/j504vVfG_normal.jpg" TargetMode="External" /><Relationship Id="rId386" Type="http://schemas.openxmlformats.org/officeDocument/2006/relationships/hyperlink" Target="http://pbs.twimg.com/profile_images/1080206506623225857/j504vVfG_normal.jpg" TargetMode="External" /><Relationship Id="rId387" Type="http://schemas.openxmlformats.org/officeDocument/2006/relationships/hyperlink" Target="http://pbs.twimg.com/profile_images/1080206506623225857/j504vVfG_normal.jpg" TargetMode="External" /><Relationship Id="rId388" Type="http://schemas.openxmlformats.org/officeDocument/2006/relationships/hyperlink" Target="http://pbs.twimg.com/profile_images/1080206506623225857/j504vVfG_normal.jpg" TargetMode="External" /><Relationship Id="rId389" Type="http://schemas.openxmlformats.org/officeDocument/2006/relationships/hyperlink" Target="http://pbs.twimg.com/profile_images/1080662727381508096/FHss5MM2_normal.jpg" TargetMode="External" /><Relationship Id="rId390" Type="http://schemas.openxmlformats.org/officeDocument/2006/relationships/hyperlink" Target="http://pbs.twimg.com/profile_images/1080662727381508096/FHss5MM2_normal.jpg" TargetMode="External" /><Relationship Id="rId391" Type="http://schemas.openxmlformats.org/officeDocument/2006/relationships/hyperlink" Target="http://pbs.twimg.com/profile_images/1080662727381508096/FHss5MM2_normal.jpg" TargetMode="External" /><Relationship Id="rId392" Type="http://schemas.openxmlformats.org/officeDocument/2006/relationships/hyperlink" Target="http://pbs.twimg.com/profile_images/1080662727381508096/FHss5MM2_normal.jpg" TargetMode="External" /><Relationship Id="rId393" Type="http://schemas.openxmlformats.org/officeDocument/2006/relationships/hyperlink" Target="http://pbs.twimg.com/profile_images/1080662727381508096/FHss5MM2_normal.jpg" TargetMode="External" /><Relationship Id="rId394" Type="http://schemas.openxmlformats.org/officeDocument/2006/relationships/hyperlink" Target="http://pbs.twimg.com/profile_images/1080662727381508096/FHss5MM2_normal.jpg" TargetMode="External" /><Relationship Id="rId395" Type="http://schemas.openxmlformats.org/officeDocument/2006/relationships/hyperlink" Target="http://pbs.twimg.com/profile_images/1089066146853212161/wtQcZ0Iz_normal.jpg" TargetMode="External" /><Relationship Id="rId396" Type="http://schemas.openxmlformats.org/officeDocument/2006/relationships/hyperlink" Target="http://pbs.twimg.com/profile_images/1089066146853212161/wtQcZ0Iz_normal.jpg" TargetMode="External" /><Relationship Id="rId397" Type="http://schemas.openxmlformats.org/officeDocument/2006/relationships/hyperlink" Target="http://pbs.twimg.com/profile_images/1089066146853212161/wtQcZ0Iz_normal.jpg" TargetMode="External" /><Relationship Id="rId398" Type="http://schemas.openxmlformats.org/officeDocument/2006/relationships/hyperlink" Target="http://pbs.twimg.com/profile_images/1089066146853212161/wtQcZ0Iz_normal.jpg" TargetMode="External" /><Relationship Id="rId399" Type="http://schemas.openxmlformats.org/officeDocument/2006/relationships/hyperlink" Target="http://pbs.twimg.com/profile_images/1089066146853212161/wtQcZ0Iz_normal.jpg" TargetMode="External" /><Relationship Id="rId400" Type="http://schemas.openxmlformats.org/officeDocument/2006/relationships/hyperlink" Target="http://pbs.twimg.com/profile_images/1089066146853212161/wtQcZ0Iz_normal.jpg" TargetMode="External" /><Relationship Id="rId401" Type="http://schemas.openxmlformats.org/officeDocument/2006/relationships/hyperlink" Target="http://pbs.twimg.com/profile_images/990092032017420288/JJPxQ71T_normal.jpg" TargetMode="External" /><Relationship Id="rId402" Type="http://schemas.openxmlformats.org/officeDocument/2006/relationships/hyperlink" Target="http://pbs.twimg.com/profile_images/990092032017420288/JJPxQ71T_normal.jpg" TargetMode="External" /><Relationship Id="rId403" Type="http://schemas.openxmlformats.org/officeDocument/2006/relationships/hyperlink" Target="http://pbs.twimg.com/profile_images/990092032017420288/JJPxQ71T_normal.jpg" TargetMode="External" /><Relationship Id="rId404" Type="http://schemas.openxmlformats.org/officeDocument/2006/relationships/hyperlink" Target="http://pbs.twimg.com/profile_images/990092032017420288/JJPxQ71T_normal.jpg" TargetMode="External" /><Relationship Id="rId405" Type="http://schemas.openxmlformats.org/officeDocument/2006/relationships/hyperlink" Target="http://pbs.twimg.com/profile_images/990092032017420288/JJPxQ71T_normal.jpg" TargetMode="External" /><Relationship Id="rId406" Type="http://schemas.openxmlformats.org/officeDocument/2006/relationships/hyperlink" Target="http://pbs.twimg.com/profile_images/990092032017420288/JJPxQ71T_normal.jpg" TargetMode="External" /><Relationship Id="rId407" Type="http://schemas.openxmlformats.org/officeDocument/2006/relationships/hyperlink" Target="https://pbs.twimg.com/ext_tw_video_thumb/1104397155614126080/pu/img/wC53z01jORd6RGxP.jpg" TargetMode="External" /><Relationship Id="rId408" Type="http://schemas.openxmlformats.org/officeDocument/2006/relationships/hyperlink" Target="https://pbs.twimg.com/ext_tw_video_thumb/1104397155614126080/pu/img/wC53z01jORd6RGxP.jpg" TargetMode="External" /><Relationship Id="rId409" Type="http://schemas.openxmlformats.org/officeDocument/2006/relationships/hyperlink" Target="http://pbs.twimg.com/profile_images/1083083643097108480/tgugGeqv_normal.jpg" TargetMode="External" /><Relationship Id="rId410" Type="http://schemas.openxmlformats.org/officeDocument/2006/relationships/hyperlink" Target="http://pbs.twimg.com/profile_images/1083083643097108480/tgugGeqv_normal.jpg" TargetMode="External" /><Relationship Id="rId411" Type="http://schemas.openxmlformats.org/officeDocument/2006/relationships/hyperlink" Target="http://pbs.twimg.com/profile_images/1083083643097108480/tgugGeqv_normal.jpg" TargetMode="External" /><Relationship Id="rId412" Type="http://schemas.openxmlformats.org/officeDocument/2006/relationships/hyperlink" Target="http://pbs.twimg.com/profile_images/1083083643097108480/tgugGeqv_normal.jpg" TargetMode="External" /><Relationship Id="rId413" Type="http://schemas.openxmlformats.org/officeDocument/2006/relationships/hyperlink" Target="http://pbs.twimg.com/profile_images/1083083643097108480/tgugGeqv_normal.jpg" TargetMode="External" /><Relationship Id="rId414" Type="http://schemas.openxmlformats.org/officeDocument/2006/relationships/hyperlink" Target="http://pbs.twimg.com/profile_images/1083083643097108480/tgugGeqv_normal.jpg" TargetMode="External" /><Relationship Id="rId415" Type="http://schemas.openxmlformats.org/officeDocument/2006/relationships/hyperlink" Target="http://pbs.twimg.com/profile_images/999832982188773376/8w1i3RA7_normal.jpg" TargetMode="External" /><Relationship Id="rId416" Type="http://schemas.openxmlformats.org/officeDocument/2006/relationships/hyperlink" Target="http://pbs.twimg.com/profile_images/999832982188773376/8w1i3RA7_normal.jpg" TargetMode="External" /><Relationship Id="rId417" Type="http://schemas.openxmlformats.org/officeDocument/2006/relationships/hyperlink" Target="https://pbs.twimg.com/media/D1PjJDzUwAAS0Bd.jpg" TargetMode="External" /><Relationship Id="rId418" Type="http://schemas.openxmlformats.org/officeDocument/2006/relationships/hyperlink" Target="https://pbs.twimg.com/media/D1PkSIcVYAI12Vt.jpg" TargetMode="External" /><Relationship Id="rId419" Type="http://schemas.openxmlformats.org/officeDocument/2006/relationships/hyperlink" Target="https://pbs.twimg.com/media/D1QvxGgUwAE6-Yd.jpg" TargetMode="External" /><Relationship Id="rId420" Type="http://schemas.openxmlformats.org/officeDocument/2006/relationships/hyperlink" Target="https://pbs.twimg.com/media/D1QwT4eU0AAPbaH.jpg" TargetMode="External" /><Relationship Id="rId421" Type="http://schemas.openxmlformats.org/officeDocument/2006/relationships/hyperlink" Target="https://pbs.twimg.com/media/D1PjJDzUwAAS0Bd.jpg" TargetMode="External" /><Relationship Id="rId422" Type="http://schemas.openxmlformats.org/officeDocument/2006/relationships/hyperlink" Target="https://pbs.twimg.com/media/D1PkSIcVYAI12Vt.jpg" TargetMode="External" /><Relationship Id="rId423" Type="http://schemas.openxmlformats.org/officeDocument/2006/relationships/hyperlink" Target="https://pbs.twimg.com/media/D1QvxGgUwAE6-Yd.jpg" TargetMode="External" /><Relationship Id="rId424" Type="http://schemas.openxmlformats.org/officeDocument/2006/relationships/hyperlink" Target="https://pbs.twimg.com/media/D1QwT4eU0AAPbaH.jpg" TargetMode="External" /><Relationship Id="rId425" Type="http://schemas.openxmlformats.org/officeDocument/2006/relationships/hyperlink" Target="http://pbs.twimg.com/profile_images/929430781398622208/bNhlO7BZ_normal.jpg" TargetMode="External" /><Relationship Id="rId426" Type="http://schemas.openxmlformats.org/officeDocument/2006/relationships/hyperlink" Target="https://pbs.twimg.com/media/D0vwERAWkAAROSR.jpg" TargetMode="External" /><Relationship Id="rId427" Type="http://schemas.openxmlformats.org/officeDocument/2006/relationships/hyperlink" Target="https://pbs.twimg.com/media/D1OuLomX4AAXhmA.jpg" TargetMode="External" /><Relationship Id="rId428" Type="http://schemas.openxmlformats.org/officeDocument/2006/relationships/hyperlink" Target="http://pbs.twimg.com/profile_images/1105084008046751745/nKpfkNZ2_normal.jpg" TargetMode="External" /><Relationship Id="rId429" Type="http://schemas.openxmlformats.org/officeDocument/2006/relationships/hyperlink" Target="http://pbs.twimg.com/profile_images/1105084008046751745/nKpfkNZ2_normal.jpg" TargetMode="External" /><Relationship Id="rId430" Type="http://schemas.openxmlformats.org/officeDocument/2006/relationships/hyperlink" Target="http://pbs.twimg.com/profile_images/1105084008046751745/nKpfkNZ2_normal.jpg" TargetMode="External" /><Relationship Id="rId431" Type="http://schemas.openxmlformats.org/officeDocument/2006/relationships/hyperlink" Target="http://pbs.twimg.com/profile_images/1105084008046751745/nKpfkNZ2_normal.jpg" TargetMode="External" /><Relationship Id="rId432" Type="http://schemas.openxmlformats.org/officeDocument/2006/relationships/hyperlink" Target="http://pbs.twimg.com/profile_images/655485812293787648/MTaRdpRj_normal.png" TargetMode="External" /><Relationship Id="rId433" Type="http://schemas.openxmlformats.org/officeDocument/2006/relationships/hyperlink" Target="http://pbs.twimg.com/profile_images/655485812293787648/MTaRdpRj_normal.png" TargetMode="External" /><Relationship Id="rId434" Type="http://schemas.openxmlformats.org/officeDocument/2006/relationships/hyperlink" Target="http://pbs.twimg.com/profile_images/655485812293787648/MTaRdpRj_normal.png" TargetMode="External" /><Relationship Id="rId435" Type="http://schemas.openxmlformats.org/officeDocument/2006/relationships/hyperlink" Target="http://pbs.twimg.com/profile_images/655485812293787648/MTaRdpRj_normal.png" TargetMode="External" /><Relationship Id="rId436" Type="http://schemas.openxmlformats.org/officeDocument/2006/relationships/hyperlink" Target="http://pbs.twimg.com/profile_images/655485812293787648/MTaRdpRj_normal.png" TargetMode="External" /><Relationship Id="rId437" Type="http://schemas.openxmlformats.org/officeDocument/2006/relationships/hyperlink" Target="http://pbs.twimg.com/profile_images/655485812293787648/MTaRdpRj_normal.png" TargetMode="External" /><Relationship Id="rId438" Type="http://schemas.openxmlformats.org/officeDocument/2006/relationships/hyperlink" Target="http://pbs.twimg.com/profile_images/1059937005549899777/6pTXI10w_normal.jpg" TargetMode="External" /><Relationship Id="rId439" Type="http://schemas.openxmlformats.org/officeDocument/2006/relationships/hyperlink" Target="http://pbs.twimg.com/profile_images/949006624345096192/lU7Vha2e_normal.jpg" TargetMode="External" /><Relationship Id="rId440" Type="http://schemas.openxmlformats.org/officeDocument/2006/relationships/hyperlink" Target="http://pbs.twimg.com/profile_images/949006624345096192/lU7Vha2e_normal.jpg" TargetMode="External" /><Relationship Id="rId441" Type="http://schemas.openxmlformats.org/officeDocument/2006/relationships/hyperlink" Target="http://pbs.twimg.com/profile_images/949006624345096192/lU7Vha2e_normal.jpg" TargetMode="External" /><Relationship Id="rId442" Type="http://schemas.openxmlformats.org/officeDocument/2006/relationships/hyperlink" Target="https://pbs.twimg.com/media/D1MGaO9VAAEWaSe.jpg" TargetMode="External" /><Relationship Id="rId443" Type="http://schemas.openxmlformats.org/officeDocument/2006/relationships/hyperlink" Target="http://pbs.twimg.com/profile_images/968529103132471298/CfEeXruP_normal.jpg" TargetMode="External" /><Relationship Id="rId444" Type="http://schemas.openxmlformats.org/officeDocument/2006/relationships/hyperlink" Target="http://pbs.twimg.com/profile_images/968529103132471298/CfEeXruP_normal.jpg" TargetMode="External" /><Relationship Id="rId445" Type="http://schemas.openxmlformats.org/officeDocument/2006/relationships/hyperlink" Target="http://pbs.twimg.com/profile_images/968529103132471298/CfEeXruP_normal.jpg" TargetMode="External" /><Relationship Id="rId446" Type="http://schemas.openxmlformats.org/officeDocument/2006/relationships/hyperlink" Target="http://pbs.twimg.com/profile_images/968529103132471298/CfEeXruP_normal.jpg" TargetMode="External" /><Relationship Id="rId447" Type="http://schemas.openxmlformats.org/officeDocument/2006/relationships/hyperlink" Target="http://pbs.twimg.com/profile_images/968529103132471298/CfEeXruP_normal.jpg" TargetMode="External" /><Relationship Id="rId448" Type="http://schemas.openxmlformats.org/officeDocument/2006/relationships/hyperlink" Target="http://pbs.twimg.com/profile_images/1099007196296294402/3w1om-Ys_normal.png" TargetMode="External" /><Relationship Id="rId449" Type="http://schemas.openxmlformats.org/officeDocument/2006/relationships/hyperlink" Target="http://pbs.twimg.com/profile_images/894441396383367168/93iNUrdN_normal.jpg" TargetMode="External" /><Relationship Id="rId450" Type="http://schemas.openxmlformats.org/officeDocument/2006/relationships/hyperlink" Target="https://pbs.twimg.com/media/D1MGaO9VAAEWaSe.jpg" TargetMode="External" /><Relationship Id="rId451" Type="http://schemas.openxmlformats.org/officeDocument/2006/relationships/hyperlink" Target="http://pbs.twimg.com/profile_images/1099007196296294402/3w1om-Ys_normal.png" TargetMode="External" /><Relationship Id="rId452" Type="http://schemas.openxmlformats.org/officeDocument/2006/relationships/hyperlink" Target="http://pbs.twimg.com/profile_images/1099007196296294402/3w1om-Ys_normal.png" TargetMode="External" /><Relationship Id="rId453" Type="http://schemas.openxmlformats.org/officeDocument/2006/relationships/hyperlink" Target="http://pbs.twimg.com/profile_images/1099007196296294402/3w1om-Ys_normal.png" TargetMode="External" /><Relationship Id="rId454" Type="http://schemas.openxmlformats.org/officeDocument/2006/relationships/hyperlink" Target="http://pbs.twimg.com/profile_images/1099007196296294402/3w1om-Ys_normal.png" TargetMode="External" /><Relationship Id="rId455" Type="http://schemas.openxmlformats.org/officeDocument/2006/relationships/hyperlink" Target="http://pbs.twimg.com/profile_images/894441396383367168/93iNUrdN_normal.jpg" TargetMode="External" /><Relationship Id="rId456" Type="http://schemas.openxmlformats.org/officeDocument/2006/relationships/hyperlink" Target="https://pbs.twimg.com/media/D1MGaO9VAAEWaSe.jpg" TargetMode="External" /><Relationship Id="rId457" Type="http://schemas.openxmlformats.org/officeDocument/2006/relationships/hyperlink" Target="http://pbs.twimg.com/profile_images/894441396383367168/93iNUrdN_normal.jpg" TargetMode="External" /><Relationship Id="rId458" Type="http://schemas.openxmlformats.org/officeDocument/2006/relationships/hyperlink" Target="https://pbs.twimg.com/media/D1MGaO9VAAEWaSe.jpg" TargetMode="External" /><Relationship Id="rId459" Type="http://schemas.openxmlformats.org/officeDocument/2006/relationships/hyperlink" Target="https://pbs.twimg.com/media/D1MGaO9VAAEWaSe.jpg" TargetMode="External" /><Relationship Id="rId460" Type="http://schemas.openxmlformats.org/officeDocument/2006/relationships/hyperlink" Target="http://pbs.twimg.com/profile_images/894441396383367168/93iNUrdN_normal.jpg" TargetMode="External" /><Relationship Id="rId461" Type="http://schemas.openxmlformats.org/officeDocument/2006/relationships/hyperlink" Target="http://pbs.twimg.com/profile_images/894441396383367168/93iNUrdN_normal.jpg" TargetMode="External" /><Relationship Id="rId462" Type="http://schemas.openxmlformats.org/officeDocument/2006/relationships/hyperlink" Target="http://pbs.twimg.com/profile_images/894441396383367168/93iNUrdN_normal.jpg" TargetMode="External" /><Relationship Id="rId463" Type="http://schemas.openxmlformats.org/officeDocument/2006/relationships/hyperlink" Target="http://pbs.twimg.com/profile_images/981719108940156934/TmLaWhvD_normal.jpg" TargetMode="External" /><Relationship Id="rId464" Type="http://schemas.openxmlformats.org/officeDocument/2006/relationships/hyperlink" Target="http://pbs.twimg.com/profile_images/981719108940156934/TmLaWhvD_normal.jpg" TargetMode="External" /><Relationship Id="rId465" Type="http://schemas.openxmlformats.org/officeDocument/2006/relationships/hyperlink" Target="http://pbs.twimg.com/profile_images/1091413415845740544/XJoaFpFA_normal.jpg" TargetMode="External" /><Relationship Id="rId466" Type="http://schemas.openxmlformats.org/officeDocument/2006/relationships/hyperlink" Target="http://pbs.twimg.com/profile_images/937907132292198401/rOEzy6XS_normal.jpg" TargetMode="External" /><Relationship Id="rId467" Type="http://schemas.openxmlformats.org/officeDocument/2006/relationships/hyperlink" Target="https://pbs.twimg.com/media/D1LMtIXWoAA_g1v.jpg" TargetMode="External" /><Relationship Id="rId468" Type="http://schemas.openxmlformats.org/officeDocument/2006/relationships/hyperlink" Target="https://pbs.twimg.com/media/D1YgNIIWoAEIM91.jpg" TargetMode="External" /><Relationship Id="rId469" Type="http://schemas.openxmlformats.org/officeDocument/2006/relationships/hyperlink" Target="https://pbs.twimg.com/media/D1ZJ_Q6VYAACeIQ.jpg" TargetMode="External" /><Relationship Id="rId470" Type="http://schemas.openxmlformats.org/officeDocument/2006/relationships/hyperlink" Target="https://pbs.twimg.com/media/D1ZJ_Q6VYAACeIQ.jpg" TargetMode="External" /><Relationship Id="rId471" Type="http://schemas.openxmlformats.org/officeDocument/2006/relationships/hyperlink" Target="http://pbs.twimg.com/profile_images/1084904802927169536/Dl5Jygnw_normal.jpg" TargetMode="External" /><Relationship Id="rId472" Type="http://schemas.openxmlformats.org/officeDocument/2006/relationships/hyperlink" Target="http://pbs.twimg.com/profile_images/868821017698996226/AysqqxQ4_normal.jpg" TargetMode="External" /><Relationship Id="rId473" Type="http://schemas.openxmlformats.org/officeDocument/2006/relationships/hyperlink" Target="http://pbs.twimg.com/profile_images/868821017698996226/AysqqxQ4_normal.jpg" TargetMode="External" /><Relationship Id="rId474" Type="http://schemas.openxmlformats.org/officeDocument/2006/relationships/hyperlink" Target="http://pbs.twimg.com/profile_images/897944455369457664/0ylZiSou_normal.jpg" TargetMode="External" /><Relationship Id="rId475" Type="http://schemas.openxmlformats.org/officeDocument/2006/relationships/hyperlink" Target="http://pbs.twimg.com/profile_images/897944455369457664/0ylZiSou_normal.jpg" TargetMode="External" /><Relationship Id="rId476" Type="http://schemas.openxmlformats.org/officeDocument/2006/relationships/hyperlink" Target="http://pbs.twimg.com/profile_images/882752322375254016/iLejfM_c_normal.jpg" TargetMode="External" /><Relationship Id="rId477" Type="http://schemas.openxmlformats.org/officeDocument/2006/relationships/hyperlink" Target="http://pbs.twimg.com/profile_images/928011309773340672/bQN71F7O_normal.jpg" TargetMode="External" /><Relationship Id="rId478" Type="http://schemas.openxmlformats.org/officeDocument/2006/relationships/hyperlink" Target="https://pbs.twimg.com/media/D1ZJ_Q6VYAACeIQ.jpg" TargetMode="External" /><Relationship Id="rId479" Type="http://schemas.openxmlformats.org/officeDocument/2006/relationships/hyperlink" Target="http://pbs.twimg.com/profile_images/895576930396889088/j7m_w7S0_normal.jpg" TargetMode="External" /><Relationship Id="rId480" Type="http://schemas.openxmlformats.org/officeDocument/2006/relationships/hyperlink" Target="http://pbs.twimg.com/profile_images/960260640882483202/ZUjSTWrr_normal.jpg" TargetMode="External" /><Relationship Id="rId481" Type="http://schemas.openxmlformats.org/officeDocument/2006/relationships/hyperlink" Target="http://pbs.twimg.com/profile_images/1084904802927169536/Dl5Jygnw_normal.jpg" TargetMode="External" /><Relationship Id="rId482" Type="http://schemas.openxmlformats.org/officeDocument/2006/relationships/hyperlink" Target="http://pbs.twimg.com/profile_images/895576930396889088/j7m_w7S0_normal.jpg" TargetMode="External" /><Relationship Id="rId483" Type="http://schemas.openxmlformats.org/officeDocument/2006/relationships/hyperlink" Target="http://pbs.twimg.com/profile_images/960260640882483202/ZUjSTWrr_normal.jpg" TargetMode="External" /><Relationship Id="rId484" Type="http://schemas.openxmlformats.org/officeDocument/2006/relationships/hyperlink" Target="http://pbs.twimg.com/profile_images/1084904802927169536/Dl5Jygnw_normal.jpg" TargetMode="External" /><Relationship Id="rId485" Type="http://schemas.openxmlformats.org/officeDocument/2006/relationships/hyperlink" Target="http://pbs.twimg.com/profile_images/1084904802927169536/Dl5Jygnw_normal.jpg" TargetMode="External" /><Relationship Id="rId486" Type="http://schemas.openxmlformats.org/officeDocument/2006/relationships/hyperlink" Target="http://pbs.twimg.com/profile_images/1084904802927169536/Dl5Jygnw_normal.jpg" TargetMode="External" /><Relationship Id="rId487" Type="http://schemas.openxmlformats.org/officeDocument/2006/relationships/hyperlink" Target="http://pbs.twimg.com/profile_images/895576930396889088/j7m_w7S0_normal.jpg" TargetMode="External" /><Relationship Id="rId488" Type="http://schemas.openxmlformats.org/officeDocument/2006/relationships/hyperlink" Target="http://pbs.twimg.com/profile_images/960260640882483202/ZUjSTWrr_normal.jpg" TargetMode="External" /><Relationship Id="rId489" Type="http://schemas.openxmlformats.org/officeDocument/2006/relationships/hyperlink" Target="http://pbs.twimg.com/profile_images/895576930396889088/j7m_w7S0_normal.jpg" TargetMode="External" /><Relationship Id="rId490" Type="http://schemas.openxmlformats.org/officeDocument/2006/relationships/hyperlink" Target="http://pbs.twimg.com/profile_images/895576930396889088/j7m_w7S0_normal.jpg" TargetMode="External" /><Relationship Id="rId491" Type="http://schemas.openxmlformats.org/officeDocument/2006/relationships/hyperlink" Target="https://pbs.twimg.com/ext_tw_video_thumb/1105256215687430144/pu/img/SNKNt68zSTVcPDDo.jpg" TargetMode="External" /><Relationship Id="rId492" Type="http://schemas.openxmlformats.org/officeDocument/2006/relationships/hyperlink" Target="https://pbs.twimg.com/tweet_video_thumb/D1aoHhrWsAEP_zD.jpg" TargetMode="External" /><Relationship Id="rId493" Type="http://schemas.openxmlformats.org/officeDocument/2006/relationships/hyperlink" Target="https://pbs.twimg.com/tweet_video_thumb/D1aoHhrWsAEP_zD.jpg" TargetMode="External" /><Relationship Id="rId494" Type="http://schemas.openxmlformats.org/officeDocument/2006/relationships/hyperlink" Target="https://pbs.twimg.com/ext_tw_video_thumb/1105256215687430144/pu/img/SNKNt68zSTVcPDDo.jpg" TargetMode="External" /><Relationship Id="rId495" Type="http://schemas.openxmlformats.org/officeDocument/2006/relationships/hyperlink" Target="https://pbs.twimg.com/ext_tw_video_thumb/1105256215687430144/pu/img/SNKNt68zSTVcPDDo.jpg" TargetMode="External" /><Relationship Id="rId496" Type="http://schemas.openxmlformats.org/officeDocument/2006/relationships/hyperlink" Target="https://pbs.twimg.com/tweet_video_thumb/D1apf_YXQAINuVN.jpg" TargetMode="External" /><Relationship Id="rId497" Type="http://schemas.openxmlformats.org/officeDocument/2006/relationships/hyperlink" Target="https://pbs.twimg.com/tweet_video_thumb/D1apf_YXQAINuVN.jpg" TargetMode="External" /><Relationship Id="rId498" Type="http://schemas.openxmlformats.org/officeDocument/2006/relationships/hyperlink" Target="https://pbs.twimg.com/ext_tw_video_thumb/1105256215687430144/pu/img/SNKNt68zSTVcPDDo.jpg" TargetMode="External" /><Relationship Id="rId499" Type="http://schemas.openxmlformats.org/officeDocument/2006/relationships/hyperlink" Target="https://pbs.twimg.com/ext_tw_video_thumb/1104841525626724352/pu/img/i_h-acnDXtP-UhI7.jpg" TargetMode="External" /><Relationship Id="rId500" Type="http://schemas.openxmlformats.org/officeDocument/2006/relationships/hyperlink" Target="https://pbs.twimg.com/ext_tw_video_thumb/1105256215687430144/pu/img/SNKNt68zSTVcPDDo.jpg" TargetMode="External" /><Relationship Id="rId501" Type="http://schemas.openxmlformats.org/officeDocument/2006/relationships/hyperlink" Target="https://pbs.twimg.com/ext_tw_video_thumb/1105256215687430144/pu/img/SNKNt68zSTVcPDDo.jpg" TargetMode="External" /><Relationship Id="rId502" Type="http://schemas.openxmlformats.org/officeDocument/2006/relationships/hyperlink" Target="https://pbs.twimg.com/ext_tw_video_thumb/1105256215687430144/pu/img/SNKNt68zSTVcPDDo.jpg" TargetMode="External" /><Relationship Id="rId503" Type="http://schemas.openxmlformats.org/officeDocument/2006/relationships/hyperlink" Target="http://pbs.twimg.com/profile_images/735000459199406080/5LEidwW__normal.jpg" TargetMode="External" /><Relationship Id="rId504" Type="http://schemas.openxmlformats.org/officeDocument/2006/relationships/hyperlink" Target="http://pbs.twimg.com/profile_images/735000459199406080/5LEidwW__normal.jpg" TargetMode="External" /><Relationship Id="rId505" Type="http://schemas.openxmlformats.org/officeDocument/2006/relationships/hyperlink" Target="http://pbs.twimg.com/profile_images/735000459199406080/5LEidwW__normal.jpg" TargetMode="External" /><Relationship Id="rId506" Type="http://schemas.openxmlformats.org/officeDocument/2006/relationships/hyperlink" Target="https://pbs.twimg.com/media/D0_SjTsUcAEjjBj.jpg" TargetMode="External" /><Relationship Id="rId507" Type="http://schemas.openxmlformats.org/officeDocument/2006/relationships/hyperlink" Target="https://pbs.twimg.com/media/D0_SjTsUcAEjjBj.jpg" TargetMode="External" /><Relationship Id="rId508" Type="http://schemas.openxmlformats.org/officeDocument/2006/relationships/hyperlink" Target="http://pbs.twimg.com/profile_images/798189717594329089/QkT7O_cj_normal.png" TargetMode="External" /><Relationship Id="rId509" Type="http://schemas.openxmlformats.org/officeDocument/2006/relationships/hyperlink" Target="http://pbs.twimg.com/profile_images/798189717594329089/QkT7O_cj_normal.png" TargetMode="External" /><Relationship Id="rId510" Type="http://schemas.openxmlformats.org/officeDocument/2006/relationships/hyperlink" Target="https://pbs.twimg.com/media/D1ZJ_Q6VYAACeIQ.jpg" TargetMode="External" /><Relationship Id="rId511" Type="http://schemas.openxmlformats.org/officeDocument/2006/relationships/hyperlink" Target="https://pbs.twimg.com/media/D1eW0pVVYAAxRx5.jpg" TargetMode="External" /><Relationship Id="rId512" Type="http://schemas.openxmlformats.org/officeDocument/2006/relationships/hyperlink" Target="http://pbs.twimg.com/profile_images/702949969041313792/FCUKMnuk_normal.jpg" TargetMode="External" /><Relationship Id="rId513" Type="http://schemas.openxmlformats.org/officeDocument/2006/relationships/hyperlink" Target="http://pbs.twimg.com/profile_images/702949969041313792/FCUKMnuk_normal.jpg" TargetMode="External" /><Relationship Id="rId514" Type="http://schemas.openxmlformats.org/officeDocument/2006/relationships/hyperlink" Target="https://pbs.twimg.com/media/D1eW0pVVYAAxRx5.jpg" TargetMode="External" /><Relationship Id="rId515" Type="http://schemas.openxmlformats.org/officeDocument/2006/relationships/hyperlink" Target="https://pbs.twimg.com/media/D1eW0pVVYAAxRx5.jpg" TargetMode="External" /><Relationship Id="rId516" Type="http://schemas.openxmlformats.org/officeDocument/2006/relationships/hyperlink" Target="http://pbs.twimg.com/profile_images/583326508854353921/mufmJige_normal.png" TargetMode="External" /><Relationship Id="rId517" Type="http://schemas.openxmlformats.org/officeDocument/2006/relationships/hyperlink" Target="http://pbs.twimg.com/profile_images/583326508854353921/mufmJige_normal.png" TargetMode="External" /><Relationship Id="rId518" Type="http://schemas.openxmlformats.org/officeDocument/2006/relationships/hyperlink" Target="http://pbs.twimg.com/profile_images/1040600421381791744/bgAZIHlf_normal.jpg" TargetMode="External" /><Relationship Id="rId519" Type="http://schemas.openxmlformats.org/officeDocument/2006/relationships/hyperlink" Target="http://pbs.twimg.com/profile_images/1040600421381791744/bgAZIHlf_normal.jpg" TargetMode="External" /><Relationship Id="rId520" Type="http://schemas.openxmlformats.org/officeDocument/2006/relationships/hyperlink" Target="https://pbs.twimg.com/media/D1evWcFV4AE_eW1.jpg" TargetMode="External" /><Relationship Id="rId521" Type="http://schemas.openxmlformats.org/officeDocument/2006/relationships/hyperlink" Target="https://pbs.twimg.com/media/D1eW0pVVYAAxRx5.jpg" TargetMode="External" /><Relationship Id="rId522" Type="http://schemas.openxmlformats.org/officeDocument/2006/relationships/hyperlink" Target="https://pbs.twimg.com/media/D1eW0pVVYAAxRx5.jpg" TargetMode="External" /><Relationship Id="rId523" Type="http://schemas.openxmlformats.org/officeDocument/2006/relationships/hyperlink" Target="https://pbs.twimg.com/media/D1eW0pVVYAAxRx5.jpg" TargetMode="External" /><Relationship Id="rId524" Type="http://schemas.openxmlformats.org/officeDocument/2006/relationships/hyperlink" Target="http://pbs.twimg.com/profile_images/1072918035722207232/Jn0mZDdu_normal.jpg" TargetMode="External" /><Relationship Id="rId525" Type="http://schemas.openxmlformats.org/officeDocument/2006/relationships/hyperlink" Target="http://pbs.twimg.com/profile_images/1072918035722207232/Jn0mZDdu_normal.jpg" TargetMode="External" /><Relationship Id="rId526" Type="http://schemas.openxmlformats.org/officeDocument/2006/relationships/hyperlink" Target="http://pbs.twimg.com/profile_images/1052520921175642113/1-MUTq82_normal.jpg" TargetMode="External" /><Relationship Id="rId527" Type="http://schemas.openxmlformats.org/officeDocument/2006/relationships/hyperlink" Target="https://pbs.twimg.com/media/D0uFX-uWkAATVN6.jpg" TargetMode="External" /><Relationship Id="rId528" Type="http://schemas.openxmlformats.org/officeDocument/2006/relationships/hyperlink" Target="https://pbs.twimg.com/media/D06-Q-pX0AE5MGu.jpg" TargetMode="External" /><Relationship Id="rId529" Type="http://schemas.openxmlformats.org/officeDocument/2006/relationships/hyperlink" Target="http://pbs.twimg.com/profile_images/872524036164567040/HkibyOxu_normal.jpg" TargetMode="External" /><Relationship Id="rId530" Type="http://schemas.openxmlformats.org/officeDocument/2006/relationships/hyperlink" Target="http://pbs.twimg.com/profile_images/872524036164567040/HkibyOxu_normal.jpg" TargetMode="External" /><Relationship Id="rId531" Type="http://schemas.openxmlformats.org/officeDocument/2006/relationships/hyperlink" Target="http://pbs.twimg.com/profile_images/1093952293714755592/3D09cK9I_normal.jpg" TargetMode="External" /><Relationship Id="rId532" Type="http://schemas.openxmlformats.org/officeDocument/2006/relationships/hyperlink" Target="http://pbs.twimg.com/profile_images/1104764566792269824/4pXyKzs9_normal.jpg" TargetMode="External" /><Relationship Id="rId533" Type="http://schemas.openxmlformats.org/officeDocument/2006/relationships/hyperlink" Target="http://pbs.twimg.com/profile_images/1104764566792269824/4pXyKzs9_normal.jpg" TargetMode="External" /><Relationship Id="rId534" Type="http://schemas.openxmlformats.org/officeDocument/2006/relationships/hyperlink" Target="http://pbs.twimg.com/profile_images/1447580654/countyaz.com_normal.jpg" TargetMode="External" /><Relationship Id="rId535" Type="http://schemas.openxmlformats.org/officeDocument/2006/relationships/hyperlink" Target="http://pbs.twimg.com/profile_images/1447580654/countyaz.com_normal.jpg" TargetMode="External" /><Relationship Id="rId536" Type="http://schemas.openxmlformats.org/officeDocument/2006/relationships/hyperlink" Target="http://pbs.twimg.com/profile_images/1447580654/countyaz.com_normal.jpg" TargetMode="External" /><Relationship Id="rId537" Type="http://schemas.openxmlformats.org/officeDocument/2006/relationships/hyperlink" Target="http://pbs.twimg.com/profile_images/1447580654/countyaz.com_normal.jpg" TargetMode="External" /><Relationship Id="rId538" Type="http://schemas.openxmlformats.org/officeDocument/2006/relationships/hyperlink" Target="http://pbs.twimg.com/profile_images/1103043422305349632/vudJpxur_normal.png" TargetMode="External" /><Relationship Id="rId539" Type="http://schemas.openxmlformats.org/officeDocument/2006/relationships/hyperlink" Target="http://pbs.twimg.com/profile_images/1103043422305349632/vudJpxur_normal.png" TargetMode="External" /><Relationship Id="rId540" Type="http://schemas.openxmlformats.org/officeDocument/2006/relationships/hyperlink" Target="http://pbs.twimg.com/profile_images/658824759656910848/7nM7p4t-_normal.jpg" TargetMode="External" /><Relationship Id="rId541" Type="http://schemas.openxmlformats.org/officeDocument/2006/relationships/hyperlink" Target="https://pbs.twimg.com/media/D1jqQSrWoAA1XnL.jpg" TargetMode="External" /><Relationship Id="rId542" Type="http://schemas.openxmlformats.org/officeDocument/2006/relationships/hyperlink" Target="http://pbs.twimg.com/profile_images/921138063132082176/K15_cMsk_normal.jpg" TargetMode="External" /><Relationship Id="rId543" Type="http://schemas.openxmlformats.org/officeDocument/2006/relationships/hyperlink" Target="https://pbs.twimg.com/media/D1kcvkrU8AAdT6_.jpg" TargetMode="External" /><Relationship Id="rId544" Type="http://schemas.openxmlformats.org/officeDocument/2006/relationships/hyperlink" Target="http://pbs.twimg.com/profile_images/664588942788964352/Mca-5U3Z_normal.jpg" TargetMode="External" /><Relationship Id="rId545" Type="http://schemas.openxmlformats.org/officeDocument/2006/relationships/hyperlink" Target="https://pbs.twimg.com/media/D1kcvkrU8AAdT6_.jpg" TargetMode="External" /><Relationship Id="rId546" Type="http://schemas.openxmlformats.org/officeDocument/2006/relationships/hyperlink" Target="http://pbs.twimg.com/profile_images/664588942788964352/Mca-5U3Z_normal.jpg" TargetMode="External" /><Relationship Id="rId547" Type="http://schemas.openxmlformats.org/officeDocument/2006/relationships/hyperlink" Target="https://pbs.twimg.com/media/D1kcvkrU8AAdT6_.jpg" TargetMode="External" /><Relationship Id="rId548" Type="http://schemas.openxmlformats.org/officeDocument/2006/relationships/hyperlink" Target="http://pbs.twimg.com/profile_images/664588942788964352/Mca-5U3Z_normal.jpg" TargetMode="External" /><Relationship Id="rId549" Type="http://schemas.openxmlformats.org/officeDocument/2006/relationships/hyperlink" Target="https://pbs.twimg.com/media/D1kcvkrU8AAdT6_.jpg" TargetMode="External" /><Relationship Id="rId550" Type="http://schemas.openxmlformats.org/officeDocument/2006/relationships/hyperlink" Target="http://pbs.twimg.com/profile_images/664588942788964352/Mca-5U3Z_normal.jpg" TargetMode="External" /><Relationship Id="rId551" Type="http://schemas.openxmlformats.org/officeDocument/2006/relationships/hyperlink" Target="http://pbs.twimg.com/profile_images/664588942788964352/Mca-5U3Z_normal.jpg" TargetMode="External" /><Relationship Id="rId552" Type="http://schemas.openxmlformats.org/officeDocument/2006/relationships/hyperlink" Target="http://pbs.twimg.com/profile_images/664588942788964352/Mca-5U3Z_normal.jpg" TargetMode="External" /><Relationship Id="rId553" Type="http://schemas.openxmlformats.org/officeDocument/2006/relationships/hyperlink" Target="http://pbs.twimg.com/profile_images/664588942788964352/Mca-5U3Z_normal.jpg" TargetMode="External" /><Relationship Id="rId554" Type="http://schemas.openxmlformats.org/officeDocument/2006/relationships/hyperlink" Target="http://pbs.twimg.com/profile_images/664588942788964352/Mca-5U3Z_normal.jpg" TargetMode="External" /><Relationship Id="rId555" Type="http://schemas.openxmlformats.org/officeDocument/2006/relationships/hyperlink" Target="http://pbs.twimg.com/profile_images/664588942788964352/Mca-5U3Z_normal.jpg" TargetMode="External" /><Relationship Id="rId556" Type="http://schemas.openxmlformats.org/officeDocument/2006/relationships/hyperlink" Target="http://pbs.twimg.com/profile_images/775856087132024832/Y3Lg8oSl_normal.jpg" TargetMode="External" /><Relationship Id="rId557" Type="http://schemas.openxmlformats.org/officeDocument/2006/relationships/hyperlink" Target="http://pbs.twimg.com/profile_images/1085977906843574274/x-iEHEu__normal.jpg" TargetMode="External" /><Relationship Id="rId558" Type="http://schemas.openxmlformats.org/officeDocument/2006/relationships/hyperlink" Target="http://pbs.twimg.com/profile_images/1057709303711248384/6ynCMoTN_normal.jpg" TargetMode="External" /><Relationship Id="rId559" Type="http://schemas.openxmlformats.org/officeDocument/2006/relationships/hyperlink" Target="https://pbs.twimg.com/ext_tw_video_thumb/1106262618925420544/pu/img/rTTV3ozbUARmF85n.jpg" TargetMode="External" /><Relationship Id="rId560" Type="http://schemas.openxmlformats.org/officeDocument/2006/relationships/hyperlink" Target="http://pbs.twimg.com/profile_images/3556444039/5f7ec2eff1fee2f4b8be0189e025d8e0_normal.jpeg" TargetMode="External" /><Relationship Id="rId561" Type="http://schemas.openxmlformats.org/officeDocument/2006/relationships/hyperlink" Target="http://pbs.twimg.com/profile_images/378800000727217962/e8305edb078946efeabb862f95f81041_normal.jpeg" TargetMode="External" /><Relationship Id="rId562" Type="http://schemas.openxmlformats.org/officeDocument/2006/relationships/hyperlink" Target="https://pbs.twimg.com/media/D1JUculVsAAAwlz.jpg" TargetMode="External" /><Relationship Id="rId563" Type="http://schemas.openxmlformats.org/officeDocument/2006/relationships/hyperlink" Target="https://pbs.twimg.com/media/D1JUculVsAAAwlz.jpg" TargetMode="External" /><Relationship Id="rId564" Type="http://schemas.openxmlformats.org/officeDocument/2006/relationships/hyperlink" Target="https://pbs.twimg.com/tweet_video_thumb/D0_yYZAW0AwBNBD.jpg" TargetMode="External" /><Relationship Id="rId565" Type="http://schemas.openxmlformats.org/officeDocument/2006/relationships/hyperlink" Target="https://pbs.twimg.com/tweet_video_thumb/D0_yYZAW0AwBNBD.jpg" TargetMode="External" /><Relationship Id="rId566" Type="http://schemas.openxmlformats.org/officeDocument/2006/relationships/hyperlink" Target="https://pbs.twimg.com/media/D1ZJ_Q6VYAACeIQ.jpg" TargetMode="External" /><Relationship Id="rId567" Type="http://schemas.openxmlformats.org/officeDocument/2006/relationships/hyperlink" Target="https://pbs.twimg.com/media/D1padPfU8AAdU-n.jpg" TargetMode="External" /><Relationship Id="rId568" Type="http://schemas.openxmlformats.org/officeDocument/2006/relationships/hyperlink" Target="https://pbs.twimg.com/media/D1padPfU8AAdU-n.jpg" TargetMode="External" /><Relationship Id="rId569" Type="http://schemas.openxmlformats.org/officeDocument/2006/relationships/hyperlink" Target="https://pbs.twimg.com/media/D1YNFa5U8AARM4q.jpg" TargetMode="External" /><Relationship Id="rId570" Type="http://schemas.openxmlformats.org/officeDocument/2006/relationships/hyperlink" Target="https://pbs.twimg.com/media/D1YNFa5U8AARM4q.jpg" TargetMode="External" /><Relationship Id="rId571" Type="http://schemas.openxmlformats.org/officeDocument/2006/relationships/hyperlink" Target="http://pbs.twimg.com/profile_images/1099039980851265539/Cq8COp4o_normal.png" TargetMode="External" /><Relationship Id="rId572" Type="http://schemas.openxmlformats.org/officeDocument/2006/relationships/hyperlink" Target="https://pbs.twimg.com/media/D0Co69qXQAM1qHh.jpg" TargetMode="External" /><Relationship Id="rId573" Type="http://schemas.openxmlformats.org/officeDocument/2006/relationships/hyperlink" Target="https://pbs.twimg.com/media/D0yq1jbX0AIM5UC.jpg" TargetMode="External" /><Relationship Id="rId574" Type="http://schemas.openxmlformats.org/officeDocument/2006/relationships/hyperlink" Target="https://pbs.twimg.com/media/D1BQDFHX0AEJKQ7.jpg" TargetMode="External" /><Relationship Id="rId575" Type="http://schemas.openxmlformats.org/officeDocument/2006/relationships/hyperlink" Target="https://pbs.twimg.com/media/D1GebvuWkAA8cwd.jpg" TargetMode="External" /><Relationship Id="rId576" Type="http://schemas.openxmlformats.org/officeDocument/2006/relationships/hyperlink" Target="http://pbs.twimg.com/profile_images/1099039980851265539/Cq8COp4o_normal.png" TargetMode="External" /><Relationship Id="rId577" Type="http://schemas.openxmlformats.org/officeDocument/2006/relationships/hyperlink" Target="http://pbs.twimg.com/profile_images/1099039980851265539/Cq8COp4o_normal.png" TargetMode="External" /><Relationship Id="rId578" Type="http://schemas.openxmlformats.org/officeDocument/2006/relationships/hyperlink" Target="http://pbs.twimg.com/profile_images/1099039980851265539/Cq8COp4o_normal.png" TargetMode="External" /><Relationship Id="rId579" Type="http://schemas.openxmlformats.org/officeDocument/2006/relationships/hyperlink" Target="https://pbs.twimg.com/media/D1qWQBnX0AMYSpg.jpg" TargetMode="External" /><Relationship Id="rId580" Type="http://schemas.openxmlformats.org/officeDocument/2006/relationships/hyperlink" Target="http://pbs.twimg.com/profile_images/958062367811682304/fEQuCtvp_normal.jpg" TargetMode="External" /><Relationship Id="rId581" Type="http://schemas.openxmlformats.org/officeDocument/2006/relationships/hyperlink" Target="http://pbs.twimg.com/profile_images/900178500899840000/47hcSDIq_normal.jpg" TargetMode="External" /><Relationship Id="rId582" Type="http://schemas.openxmlformats.org/officeDocument/2006/relationships/hyperlink" Target="http://pbs.twimg.com/profile_images/1053385884123521026/ERCL7T7x_normal.jpg" TargetMode="External" /><Relationship Id="rId583" Type="http://schemas.openxmlformats.org/officeDocument/2006/relationships/hyperlink" Target="http://pbs.twimg.com/profile_images/1053385884123521026/ERCL7T7x_normal.jpg" TargetMode="External" /><Relationship Id="rId584" Type="http://schemas.openxmlformats.org/officeDocument/2006/relationships/hyperlink" Target="http://pbs.twimg.com/profile_images/1082099322173382657/-_3wPBUd_normal.jpg" TargetMode="External" /><Relationship Id="rId585" Type="http://schemas.openxmlformats.org/officeDocument/2006/relationships/hyperlink" Target="http://pbs.twimg.com/profile_images/1082099322173382657/-_3wPBUd_normal.jpg" TargetMode="External" /><Relationship Id="rId586" Type="http://schemas.openxmlformats.org/officeDocument/2006/relationships/hyperlink" Target="https://pbs.twimg.com/media/D02fpd-V4AAvmOi.jpg" TargetMode="External" /><Relationship Id="rId587" Type="http://schemas.openxmlformats.org/officeDocument/2006/relationships/hyperlink" Target="http://pbs.twimg.com/profile_images/949287361266925574/Homcdv7B_normal.jpg" TargetMode="External" /><Relationship Id="rId588" Type="http://schemas.openxmlformats.org/officeDocument/2006/relationships/hyperlink" Target="https://pbs.twimg.com/media/D1ojhIBU8AA4AYX.jpg" TargetMode="External" /><Relationship Id="rId589" Type="http://schemas.openxmlformats.org/officeDocument/2006/relationships/hyperlink" Target="http://pbs.twimg.com/profile_images/1079007966009778176/IOZM1HyT_normal.jpg" TargetMode="External" /><Relationship Id="rId590" Type="http://schemas.openxmlformats.org/officeDocument/2006/relationships/hyperlink" Target="https://pbs.twimg.com/media/D02fpd-V4AAvmOi.jpg" TargetMode="External" /><Relationship Id="rId591" Type="http://schemas.openxmlformats.org/officeDocument/2006/relationships/hyperlink" Target="https://pbs.twimg.com/media/D1ts9RqU4AEYZal.jpg" TargetMode="External" /><Relationship Id="rId592" Type="http://schemas.openxmlformats.org/officeDocument/2006/relationships/hyperlink" Target="http://pbs.twimg.com/profile_images/1071589871905472512/5Bq4KLbm_normal.jpg" TargetMode="External" /><Relationship Id="rId593" Type="http://schemas.openxmlformats.org/officeDocument/2006/relationships/hyperlink" Target="http://pbs.twimg.com/profile_images/1071589871905472512/5Bq4KLbm_normal.jpg" TargetMode="External" /><Relationship Id="rId594" Type="http://schemas.openxmlformats.org/officeDocument/2006/relationships/hyperlink" Target="https://pbs.twimg.com/media/D007uHcVsAA1Uxg.jpg" TargetMode="External" /><Relationship Id="rId595" Type="http://schemas.openxmlformats.org/officeDocument/2006/relationships/hyperlink" Target="https://pbs.twimg.com/media/D007uHcVsAA1Uxg.jpg" TargetMode="External" /><Relationship Id="rId596" Type="http://schemas.openxmlformats.org/officeDocument/2006/relationships/hyperlink" Target="https://pbs.twimg.com/media/D009nlTVsAAr4Dm.jpg" TargetMode="External" /><Relationship Id="rId597" Type="http://schemas.openxmlformats.org/officeDocument/2006/relationships/hyperlink" Target="https://pbs.twimg.com/media/D0_SjTsUcAEjjBj.jpg" TargetMode="External" /><Relationship Id="rId598" Type="http://schemas.openxmlformats.org/officeDocument/2006/relationships/hyperlink" Target="https://pbs.twimg.com/media/D07fc1oU0AAQql7.png" TargetMode="External" /><Relationship Id="rId599" Type="http://schemas.openxmlformats.org/officeDocument/2006/relationships/hyperlink" Target="http://pbs.twimg.com/profile_images/801097160024436736/bJiR_r4o_normal.jpg" TargetMode="External" /><Relationship Id="rId600" Type="http://schemas.openxmlformats.org/officeDocument/2006/relationships/hyperlink" Target="https://pbs.twimg.com/media/D1kcvkrU8AAdT6_.jpg" TargetMode="External" /><Relationship Id="rId601" Type="http://schemas.openxmlformats.org/officeDocument/2006/relationships/hyperlink" Target="http://pbs.twimg.com/profile_images/801097160024436736/bJiR_r4o_normal.jpg" TargetMode="External" /><Relationship Id="rId602" Type="http://schemas.openxmlformats.org/officeDocument/2006/relationships/hyperlink" Target="https://pbs.twimg.com/tweet_video_thumb/D0_yYZAW0AwBNBD.jpg" TargetMode="External" /><Relationship Id="rId603" Type="http://schemas.openxmlformats.org/officeDocument/2006/relationships/hyperlink" Target="https://pbs.twimg.com/tweet_video_thumb/D0_yYZAW0AwBNBD.jpg" TargetMode="External" /><Relationship Id="rId604" Type="http://schemas.openxmlformats.org/officeDocument/2006/relationships/hyperlink" Target="https://pbs.twimg.com/media/D1JRM6tVAAAYqDK.jpg" TargetMode="External" /><Relationship Id="rId605" Type="http://schemas.openxmlformats.org/officeDocument/2006/relationships/hyperlink" Target="http://pbs.twimg.com/profile_images/539446104442417152/BUiZ7nHM_normal.jpeg" TargetMode="External" /><Relationship Id="rId606" Type="http://schemas.openxmlformats.org/officeDocument/2006/relationships/hyperlink" Target="https://pbs.twimg.com/media/D1JRM6tVAAAYqDK.jpg" TargetMode="External" /><Relationship Id="rId607" Type="http://schemas.openxmlformats.org/officeDocument/2006/relationships/hyperlink" Target="https://pbs.twimg.com/media/D1JUculVsAAAwlz.jpg" TargetMode="External" /><Relationship Id="rId608" Type="http://schemas.openxmlformats.org/officeDocument/2006/relationships/hyperlink" Target="http://pbs.twimg.com/profile_images/1059937005549899777/6pTXI10w_normal.jpg" TargetMode="External" /><Relationship Id="rId609" Type="http://schemas.openxmlformats.org/officeDocument/2006/relationships/hyperlink" Target="http://pbs.twimg.com/profile_images/1059937005549899777/6pTXI10w_normal.jpg" TargetMode="External" /><Relationship Id="rId610" Type="http://schemas.openxmlformats.org/officeDocument/2006/relationships/hyperlink" Target="http://pbs.twimg.com/profile_images/1059937005549899777/6pTXI10w_normal.jpg" TargetMode="External" /><Relationship Id="rId611" Type="http://schemas.openxmlformats.org/officeDocument/2006/relationships/hyperlink" Target="https://pbs.twimg.com/media/D1JeJ1cVYAAvMHf.jpg" TargetMode="External" /><Relationship Id="rId612" Type="http://schemas.openxmlformats.org/officeDocument/2006/relationships/hyperlink" Target="https://pbs.twimg.com/media/D1JeJ1cVYAAvMHf.jpg" TargetMode="External" /><Relationship Id="rId613" Type="http://schemas.openxmlformats.org/officeDocument/2006/relationships/hyperlink" Target="https://pbs.twimg.com/media/D1ZjHUmVsAA8Eql.jpg" TargetMode="External" /><Relationship Id="rId614" Type="http://schemas.openxmlformats.org/officeDocument/2006/relationships/hyperlink" Target="https://pbs.twimg.com/media/D1apq7BW0AAiR__.png" TargetMode="External" /><Relationship Id="rId615" Type="http://schemas.openxmlformats.org/officeDocument/2006/relationships/hyperlink" Target="http://pbs.twimg.com/profile_images/801097160024436736/bJiR_r4o_normal.jpg" TargetMode="External" /><Relationship Id="rId616" Type="http://schemas.openxmlformats.org/officeDocument/2006/relationships/hyperlink" Target="https://pbs.twimg.com/media/D1kcvkrU8AAdT6_.jpg" TargetMode="External" /><Relationship Id="rId617" Type="http://schemas.openxmlformats.org/officeDocument/2006/relationships/hyperlink" Target="https://pbs.twimg.com/media/D1kcvkrU8AAdT6_.jpg" TargetMode="External" /><Relationship Id="rId618" Type="http://schemas.openxmlformats.org/officeDocument/2006/relationships/hyperlink" Target="http://pbs.twimg.com/profile_images/682250309511467008/O3NnmlxV_normal.png" TargetMode="External" /><Relationship Id="rId619" Type="http://schemas.openxmlformats.org/officeDocument/2006/relationships/hyperlink" Target="http://pbs.twimg.com/profile_images/801097160024436736/bJiR_r4o_normal.jpg" TargetMode="External" /><Relationship Id="rId620" Type="http://schemas.openxmlformats.org/officeDocument/2006/relationships/hyperlink" Target="https://pbs.twimg.com/media/D0_a1xiUwAANXqn.jpg" TargetMode="External" /><Relationship Id="rId621" Type="http://schemas.openxmlformats.org/officeDocument/2006/relationships/hyperlink" Target="https://pbs.twimg.com/media/D1akSqMU0AAhk8u.jpg" TargetMode="External" /><Relationship Id="rId622" Type="http://schemas.openxmlformats.org/officeDocument/2006/relationships/hyperlink" Target="http://pbs.twimg.com/profile_images/801097160024436736/bJiR_r4o_normal.jpg" TargetMode="External" /><Relationship Id="rId623" Type="http://schemas.openxmlformats.org/officeDocument/2006/relationships/hyperlink" Target="http://pbs.twimg.com/profile_images/801097160024436736/bJiR_r4o_normal.jpg" TargetMode="External" /><Relationship Id="rId624" Type="http://schemas.openxmlformats.org/officeDocument/2006/relationships/hyperlink" Target="https://pbs.twimg.com/media/D1o0jrKUcAAYdTm.jpg" TargetMode="External" /><Relationship Id="rId625" Type="http://schemas.openxmlformats.org/officeDocument/2006/relationships/hyperlink" Target="https://pbs.twimg.com/media/D1padPfU8AAdU-n.jpg" TargetMode="External" /><Relationship Id="rId626" Type="http://schemas.openxmlformats.org/officeDocument/2006/relationships/hyperlink" Target="https://pbs.twimg.com/media/D1padPfU8AAdU-n.jpg" TargetMode="External" /><Relationship Id="rId627" Type="http://schemas.openxmlformats.org/officeDocument/2006/relationships/hyperlink" Target="http://pbs.twimg.com/profile_images/801097160024436736/bJiR_r4o_normal.jpg" TargetMode="External" /><Relationship Id="rId628" Type="http://schemas.openxmlformats.org/officeDocument/2006/relationships/hyperlink" Target="http://pbs.twimg.com/profile_images/801097160024436736/bJiR_r4o_normal.jpg" TargetMode="External" /><Relationship Id="rId629" Type="http://schemas.openxmlformats.org/officeDocument/2006/relationships/hyperlink" Target="https://pbs.twimg.com/media/D1ts9RqU4AEYZal.jpg" TargetMode="External" /><Relationship Id="rId630" Type="http://schemas.openxmlformats.org/officeDocument/2006/relationships/hyperlink" Target="https://pbs.twimg.com/media/D02fpd-V4AAvmOi.jpg" TargetMode="External" /><Relationship Id="rId631" Type="http://schemas.openxmlformats.org/officeDocument/2006/relationships/hyperlink" Target="http://pbs.twimg.com/profile_images/801097160024436736/bJiR_r4o_normal.jpg" TargetMode="External" /><Relationship Id="rId632" Type="http://schemas.openxmlformats.org/officeDocument/2006/relationships/hyperlink" Target="https://pbs.twimg.com/media/D1ZJ_Q6VYAACeIQ.jpg" TargetMode="External" /><Relationship Id="rId633" Type="http://schemas.openxmlformats.org/officeDocument/2006/relationships/hyperlink" Target="http://pbs.twimg.com/profile_images/801097160024436736/bJiR_r4o_normal.jpg" TargetMode="External" /><Relationship Id="rId634" Type="http://schemas.openxmlformats.org/officeDocument/2006/relationships/hyperlink" Target="https://pbs.twimg.com/media/D1oh_9bU8AAGl4N.jpg" TargetMode="External" /><Relationship Id="rId635" Type="http://schemas.openxmlformats.org/officeDocument/2006/relationships/hyperlink" Target="https://pbs.twimg.com/media/D1ojhIBU8AA4AYX.jpg" TargetMode="External" /><Relationship Id="rId636" Type="http://schemas.openxmlformats.org/officeDocument/2006/relationships/hyperlink" Target="https://pbs.twimg.com/media/D1u8i6mUkAAxJ4P.jpg" TargetMode="External" /><Relationship Id="rId637" Type="http://schemas.openxmlformats.org/officeDocument/2006/relationships/hyperlink" Target="https://pbs.twimg.com/media/D1vEalKUgAA44ws.jpg" TargetMode="External" /><Relationship Id="rId638" Type="http://schemas.openxmlformats.org/officeDocument/2006/relationships/hyperlink" Target="https://twitter.com/#!/fettkeven/status/1101644457257119744" TargetMode="External" /><Relationship Id="rId639" Type="http://schemas.openxmlformats.org/officeDocument/2006/relationships/hyperlink" Target="https://twitter.com/#!/fettkeven/status/1101644457257119744" TargetMode="External" /><Relationship Id="rId640" Type="http://schemas.openxmlformats.org/officeDocument/2006/relationships/hyperlink" Target="https://twitter.com/#!/fettkeven/status/1101644457257119744" TargetMode="External" /><Relationship Id="rId641" Type="http://schemas.openxmlformats.org/officeDocument/2006/relationships/hyperlink" Target="https://twitter.com/#!/fettkeven/status/1101644457257119744" TargetMode="External" /><Relationship Id="rId642" Type="http://schemas.openxmlformats.org/officeDocument/2006/relationships/hyperlink" Target="https://twitter.com/#!/fettkeven/status/1101644457257119744" TargetMode="External" /><Relationship Id="rId643" Type="http://schemas.openxmlformats.org/officeDocument/2006/relationships/hyperlink" Target="https://twitter.com/#!/fettkeven/status/1101644457257119744" TargetMode="External" /><Relationship Id="rId644" Type="http://schemas.openxmlformats.org/officeDocument/2006/relationships/hyperlink" Target="https://twitter.com/#!/fettkeven/status/1101644457257119744" TargetMode="External" /><Relationship Id="rId645" Type="http://schemas.openxmlformats.org/officeDocument/2006/relationships/hyperlink" Target="https://twitter.com/#!/fettkeven/status/1101644457257119744" TargetMode="External" /><Relationship Id="rId646" Type="http://schemas.openxmlformats.org/officeDocument/2006/relationships/hyperlink" Target="https://twitter.com/#!/fettkeven/status/1101644457257119744" TargetMode="External" /><Relationship Id="rId647" Type="http://schemas.openxmlformats.org/officeDocument/2006/relationships/hyperlink" Target="https://twitter.com/#!/11thoffebruary/status/1102068913242865671" TargetMode="External" /><Relationship Id="rId648" Type="http://schemas.openxmlformats.org/officeDocument/2006/relationships/hyperlink" Target="https://twitter.com/#!/wildlingtravels/status/1102121923696316417" TargetMode="External" /><Relationship Id="rId649" Type="http://schemas.openxmlformats.org/officeDocument/2006/relationships/hyperlink" Target="https://twitter.com/#!/travelsuncorked/status/1101888729428312064" TargetMode="External" /><Relationship Id="rId650" Type="http://schemas.openxmlformats.org/officeDocument/2006/relationships/hyperlink" Target="https://twitter.com/#!/travelsuncorked/status/1101888729428312064" TargetMode="External" /><Relationship Id="rId651" Type="http://schemas.openxmlformats.org/officeDocument/2006/relationships/hyperlink" Target="https://twitter.com/#!/travelsuncorked/status/1102257420846465026" TargetMode="External" /><Relationship Id="rId652" Type="http://schemas.openxmlformats.org/officeDocument/2006/relationships/hyperlink" Target="https://twitter.com/#!/loganbinggeli/status/1102360126663479296" TargetMode="External" /><Relationship Id="rId653" Type="http://schemas.openxmlformats.org/officeDocument/2006/relationships/hyperlink" Target="https://twitter.com/#!/loganbinggeli/status/1102360126663479296" TargetMode="External" /><Relationship Id="rId654" Type="http://schemas.openxmlformats.org/officeDocument/2006/relationships/hyperlink" Target="https://twitter.com/#!/lethumanismring/status/1102407786468642816" TargetMode="External" /><Relationship Id="rId655" Type="http://schemas.openxmlformats.org/officeDocument/2006/relationships/hyperlink" Target="https://twitter.com/#!/bear8photo/status/1102430357004021761" TargetMode="External" /><Relationship Id="rId656" Type="http://schemas.openxmlformats.org/officeDocument/2006/relationships/hyperlink" Target="https://twitter.com/#!/samstravblog/status/1102373194806317056" TargetMode="External" /><Relationship Id="rId657" Type="http://schemas.openxmlformats.org/officeDocument/2006/relationships/hyperlink" Target="https://twitter.com/#!/samstravblog/status/1102524090638917632" TargetMode="External" /><Relationship Id="rId658" Type="http://schemas.openxmlformats.org/officeDocument/2006/relationships/hyperlink" Target="https://twitter.com/#!/alexjivani/status/1102651036345532417" TargetMode="External" /><Relationship Id="rId659" Type="http://schemas.openxmlformats.org/officeDocument/2006/relationships/hyperlink" Target="https://twitter.com/#!/alexjivani/status/1102651036345532417" TargetMode="External" /><Relationship Id="rId660" Type="http://schemas.openxmlformats.org/officeDocument/2006/relationships/hyperlink" Target="https://twitter.com/#!/tarma_designs/status/1102662512422649856" TargetMode="External" /><Relationship Id="rId661" Type="http://schemas.openxmlformats.org/officeDocument/2006/relationships/hyperlink" Target="https://twitter.com/#!/sedonaquail/status/1102914177872457728" TargetMode="External" /><Relationship Id="rId662" Type="http://schemas.openxmlformats.org/officeDocument/2006/relationships/hyperlink" Target="https://twitter.com/#!/sedonaquail/status/1102915945897517058" TargetMode="External" /><Relationship Id="rId663" Type="http://schemas.openxmlformats.org/officeDocument/2006/relationships/hyperlink" Target="https://twitter.com/#!/eamcintire/status/1102924448787648513" TargetMode="External" /><Relationship Id="rId664" Type="http://schemas.openxmlformats.org/officeDocument/2006/relationships/hyperlink" Target="https://twitter.com/#!/eamcintire/status/1102924468853194754" TargetMode="External" /><Relationship Id="rId665" Type="http://schemas.openxmlformats.org/officeDocument/2006/relationships/hyperlink" Target="https://twitter.com/#!/sedonasunflower/status/1102926314162380800" TargetMode="External" /><Relationship Id="rId666" Type="http://schemas.openxmlformats.org/officeDocument/2006/relationships/hyperlink" Target="https://twitter.com/#!/sedonasunflower/status/1102926341987491840" TargetMode="External" /><Relationship Id="rId667" Type="http://schemas.openxmlformats.org/officeDocument/2006/relationships/hyperlink" Target="https://twitter.com/#!/gcseca/status/1102974828938752001" TargetMode="External" /><Relationship Id="rId668" Type="http://schemas.openxmlformats.org/officeDocument/2006/relationships/hyperlink" Target="https://twitter.com/#!/gcseca/status/1102974828938752001" TargetMode="External" /><Relationship Id="rId669" Type="http://schemas.openxmlformats.org/officeDocument/2006/relationships/hyperlink" Target="https://twitter.com/#!/yourpremierteam/status/1103022669803356160" TargetMode="External" /><Relationship Id="rId670" Type="http://schemas.openxmlformats.org/officeDocument/2006/relationships/hyperlink" Target="https://twitter.com/#!/yourcausesorg/status/1103268804199632896" TargetMode="External" /><Relationship Id="rId671" Type="http://schemas.openxmlformats.org/officeDocument/2006/relationships/hyperlink" Target="https://twitter.com/#!/yourcausesorg/status/1103268804199632896" TargetMode="External" /><Relationship Id="rId672" Type="http://schemas.openxmlformats.org/officeDocument/2006/relationships/hyperlink" Target="https://twitter.com/#!/yourcausesorg/status/1103268804199632896" TargetMode="External" /><Relationship Id="rId673" Type="http://schemas.openxmlformats.org/officeDocument/2006/relationships/hyperlink" Target="https://twitter.com/#!/yourcausesorg/status/1103268804199632896" TargetMode="External" /><Relationship Id="rId674" Type="http://schemas.openxmlformats.org/officeDocument/2006/relationships/hyperlink" Target="https://twitter.com/#!/yourcausesorg/status/1103268804199632896" TargetMode="External" /><Relationship Id="rId675" Type="http://schemas.openxmlformats.org/officeDocument/2006/relationships/hyperlink" Target="https://twitter.com/#!/yourcausesorg/status/1103268804199632896" TargetMode="External" /><Relationship Id="rId676" Type="http://schemas.openxmlformats.org/officeDocument/2006/relationships/hyperlink" Target="https://twitter.com/#!/yourcausesorg/status/1103268804199632896" TargetMode="External" /><Relationship Id="rId677" Type="http://schemas.openxmlformats.org/officeDocument/2006/relationships/hyperlink" Target="https://twitter.com/#!/yourcausesorg/status/1103268804199632896" TargetMode="External" /><Relationship Id="rId678" Type="http://schemas.openxmlformats.org/officeDocument/2006/relationships/hyperlink" Target="https://twitter.com/#!/yourcausesorg/status/1103268804199632896" TargetMode="External" /><Relationship Id="rId679" Type="http://schemas.openxmlformats.org/officeDocument/2006/relationships/hyperlink" Target="https://twitter.com/#!/yourcausesorg/status/1103268804199632896" TargetMode="External" /><Relationship Id="rId680" Type="http://schemas.openxmlformats.org/officeDocument/2006/relationships/hyperlink" Target="https://twitter.com/#!/yourcausesorg/status/1103268804199632896" TargetMode="External" /><Relationship Id="rId681" Type="http://schemas.openxmlformats.org/officeDocument/2006/relationships/hyperlink" Target="https://twitter.com/#!/yourcausesorg/status/1103268804199632896" TargetMode="External" /><Relationship Id="rId682" Type="http://schemas.openxmlformats.org/officeDocument/2006/relationships/hyperlink" Target="https://twitter.com/#!/yourcausesorg/status/1103268804199632896" TargetMode="External" /><Relationship Id="rId683" Type="http://schemas.openxmlformats.org/officeDocument/2006/relationships/hyperlink" Target="https://twitter.com/#!/drjeffreyp/status/1103369059964346368" TargetMode="External" /><Relationship Id="rId684" Type="http://schemas.openxmlformats.org/officeDocument/2006/relationships/hyperlink" Target="https://twitter.com/#!/drjeffreyp/status/1103369059964346368" TargetMode="External" /><Relationship Id="rId685" Type="http://schemas.openxmlformats.org/officeDocument/2006/relationships/hyperlink" Target="https://twitter.com/#!/jeffreynyc/status/1103369714275823616" TargetMode="External" /><Relationship Id="rId686" Type="http://schemas.openxmlformats.org/officeDocument/2006/relationships/hyperlink" Target="https://twitter.com/#!/jeffreynyc/status/1103369714275823616" TargetMode="External" /><Relationship Id="rId687" Type="http://schemas.openxmlformats.org/officeDocument/2006/relationships/hyperlink" Target="https://twitter.com/#!/rebecca17005954/status/1102726615769919489" TargetMode="External" /><Relationship Id="rId688" Type="http://schemas.openxmlformats.org/officeDocument/2006/relationships/hyperlink" Target="https://twitter.com/#!/rebecca17005954/status/1103379933559050240" TargetMode="External" /><Relationship Id="rId689" Type="http://schemas.openxmlformats.org/officeDocument/2006/relationships/hyperlink" Target="https://twitter.com/#!/rebecca17005954/status/1103379933559050240" TargetMode="External" /><Relationship Id="rId690" Type="http://schemas.openxmlformats.org/officeDocument/2006/relationships/hyperlink" Target="https://twitter.com/#!/clevelandchick/status/1103390672084557824" TargetMode="External" /><Relationship Id="rId691" Type="http://schemas.openxmlformats.org/officeDocument/2006/relationships/hyperlink" Target="https://twitter.com/#!/korsyoung/status/1103443387514970115" TargetMode="External" /><Relationship Id="rId692" Type="http://schemas.openxmlformats.org/officeDocument/2006/relationships/hyperlink" Target="https://twitter.com/#!/eatpraycoffee/status/1103509757875216385" TargetMode="External" /><Relationship Id="rId693" Type="http://schemas.openxmlformats.org/officeDocument/2006/relationships/hyperlink" Target="https://twitter.com/#!/eatpraycoffee/status/1103509757875216385" TargetMode="External" /><Relationship Id="rId694" Type="http://schemas.openxmlformats.org/officeDocument/2006/relationships/hyperlink" Target="https://twitter.com/#!/eatpraycoffee/status/1103509757875216385" TargetMode="External" /><Relationship Id="rId695" Type="http://schemas.openxmlformats.org/officeDocument/2006/relationships/hyperlink" Target="https://twitter.com/#!/eatpraycoffee/status/1103509757875216385" TargetMode="External" /><Relationship Id="rId696" Type="http://schemas.openxmlformats.org/officeDocument/2006/relationships/hyperlink" Target="https://twitter.com/#!/kaitlynrosemore/status/1102769879168491520" TargetMode="External" /><Relationship Id="rId697" Type="http://schemas.openxmlformats.org/officeDocument/2006/relationships/hyperlink" Target="https://twitter.com/#!/kaitlynrosemore/status/1103514839295520768" TargetMode="External" /><Relationship Id="rId698" Type="http://schemas.openxmlformats.org/officeDocument/2006/relationships/hyperlink" Target="https://twitter.com/#!/azgandtcoops/status/1103688773018226688" TargetMode="External" /><Relationship Id="rId699" Type="http://schemas.openxmlformats.org/officeDocument/2006/relationships/hyperlink" Target="https://twitter.com/#!/azgandtcoops/status/1103688773018226688" TargetMode="External" /><Relationship Id="rId700" Type="http://schemas.openxmlformats.org/officeDocument/2006/relationships/hyperlink" Target="https://twitter.com/#!/denimo9/status/1103986843664728065" TargetMode="External" /><Relationship Id="rId701" Type="http://schemas.openxmlformats.org/officeDocument/2006/relationships/hyperlink" Target="https://twitter.com/#!/glennnelson357/status/1104034546742222849" TargetMode="External" /><Relationship Id="rId702" Type="http://schemas.openxmlformats.org/officeDocument/2006/relationships/hyperlink" Target="https://twitter.com/#!/joe_vernier/status/1104043793223802880" TargetMode="External" /><Relationship Id="rId703" Type="http://schemas.openxmlformats.org/officeDocument/2006/relationships/hyperlink" Target="https://twitter.com/#!/joe_vernier/status/1104043793223802880" TargetMode="External" /><Relationship Id="rId704" Type="http://schemas.openxmlformats.org/officeDocument/2006/relationships/hyperlink" Target="https://twitter.com/#!/staskosgirl/status/1103337052899344385" TargetMode="External" /><Relationship Id="rId705" Type="http://schemas.openxmlformats.org/officeDocument/2006/relationships/hyperlink" Target="https://twitter.com/#!/staskosgirl/status/1103337052899344385" TargetMode="External" /><Relationship Id="rId706" Type="http://schemas.openxmlformats.org/officeDocument/2006/relationships/hyperlink" Target="https://twitter.com/#!/staskosgirl/status/1103370033697312775" TargetMode="External" /><Relationship Id="rId707" Type="http://schemas.openxmlformats.org/officeDocument/2006/relationships/hyperlink" Target="https://twitter.com/#!/staskosgirl/status/1103370033697312775" TargetMode="External" /><Relationship Id="rId708" Type="http://schemas.openxmlformats.org/officeDocument/2006/relationships/hyperlink" Target="https://twitter.com/#!/staskosgirl/status/1103370033697312775" TargetMode="External" /><Relationship Id="rId709" Type="http://schemas.openxmlformats.org/officeDocument/2006/relationships/hyperlink" Target="https://twitter.com/#!/staskosgirl/status/1103370681708888064" TargetMode="External" /><Relationship Id="rId710" Type="http://schemas.openxmlformats.org/officeDocument/2006/relationships/hyperlink" Target="https://twitter.com/#!/staskosgirl/status/1103370681708888064" TargetMode="External" /><Relationship Id="rId711" Type="http://schemas.openxmlformats.org/officeDocument/2006/relationships/hyperlink" Target="https://twitter.com/#!/staskosgirl/status/1103370681708888064" TargetMode="External" /><Relationship Id="rId712" Type="http://schemas.openxmlformats.org/officeDocument/2006/relationships/hyperlink" Target="https://twitter.com/#!/staskosgirl/status/1104045186806628352" TargetMode="External" /><Relationship Id="rId713" Type="http://schemas.openxmlformats.org/officeDocument/2006/relationships/hyperlink" Target="https://twitter.com/#!/staskosgirl/status/1104045186806628352" TargetMode="External" /><Relationship Id="rId714" Type="http://schemas.openxmlformats.org/officeDocument/2006/relationships/hyperlink" Target="https://twitter.com/#!/tajody/status/1104076832444506113" TargetMode="External" /><Relationship Id="rId715" Type="http://schemas.openxmlformats.org/officeDocument/2006/relationships/hyperlink" Target="https://twitter.com/#!/tajody/status/1104077994719535104" TargetMode="External" /><Relationship Id="rId716" Type="http://schemas.openxmlformats.org/officeDocument/2006/relationships/hyperlink" Target="https://twitter.com/#!/spiritcoachtalk/status/1104102489866100738" TargetMode="External" /><Relationship Id="rId717" Type="http://schemas.openxmlformats.org/officeDocument/2006/relationships/hyperlink" Target="https://twitter.com/#!/sedonadotbiz/status/1104151353759281152" TargetMode="External" /><Relationship Id="rId718" Type="http://schemas.openxmlformats.org/officeDocument/2006/relationships/hyperlink" Target="https://twitter.com/#!/earthwindstonew/status/1102312501725736960" TargetMode="External" /><Relationship Id="rId719" Type="http://schemas.openxmlformats.org/officeDocument/2006/relationships/hyperlink" Target="https://twitter.com/#!/earthwindstonew/status/1102317196070567936" TargetMode="External" /><Relationship Id="rId720" Type="http://schemas.openxmlformats.org/officeDocument/2006/relationships/hyperlink" Target="https://twitter.com/#!/dsoltesz/status/1102378879300325376" TargetMode="External" /><Relationship Id="rId721" Type="http://schemas.openxmlformats.org/officeDocument/2006/relationships/hyperlink" Target="https://twitter.com/#!/dsoltesz/status/1102606260686381057" TargetMode="External" /><Relationship Id="rId722" Type="http://schemas.openxmlformats.org/officeDocument/2006/relationships/hyperlink" Target="https://twitter.com/#!/dsoltesz/status/1102606260686381057" TargetMode="External" /><Relationship Id="rId723" Type="http://schemas.openxmlformats.org/officeDocument/2006/relationships/hyperlink" Target="https://twitter.com/#!/dsoltesz/status/1104156846141640704" TargetMode="External" /><Relationship Id="rId724" Type="http://schemas.openxmlformats.org/officeDocument/2006/relationships/hyperlink" Target="https://twitter.com/#!/harleybird2004/status/1104164168725225472" TargetMode="External" /><Relationship Id="rId725" Type="http://schemas.openxmlformats.org/officeDocument/2006/relationships/hyperlink" Target="https://twitter.com/#!/golsoncharles/status/1104198501586460672" TargetMode="External" /><Relationship Id="rId726" Type="http://schemas.openxmlformats.org/officeDocument/2006/relationships/hyperlink" Target="https://twitter.com/#!/llcoola60/status/1104198821779714048" TargetMode="External" /><Relationship Id="rId727" Type="http://schemas.openxmlformats.org/officeDocument/2006/relationships/hyperlink" Target="https://twitter.com/#!/myvirtualvaca/status/1101124782635003904" TargetMode="External" /><Relationship Id="rId728" Type="http://schemas.openxmlformats.org/officeDocument/2006/relationships/hyperlink" Target="https://twitter.com/#!/myvirtualvaca/status/1101124782635003904" TargetMode="External" /><Relationship Id="rId729" Type="http://schemas.openxmlformats.org/officeDocument/2006/relationships/hyperlink" Target="https://twitter.com/#!/myvirtualvaca/status/1101124782635003904" TargetMode="External" /><Relationship Id="rId730" Type="http://schemas.openxmlformats.org/officeDocument/2006/relationships/hyperlink" Target="https://twitter.com/#!/myvirtualvaca/status/1101124782635003904" TargetMode="External" /><Relationship Id="rId731" Type="http://schemas.openxmlformats.org/officeDocument/2006/relationships/hyperlink" Target="https://twitter.com/#!/myvirtualvaca/status/1101124782635003904" TargetMode="External" /><Relationship Id="rId732" Type="http://schemas.openxmlformats.org/officeDocument/2006/relationships/hyperlink" Target="https://twitter.com/#!/myvirtualvaca/status/1101124782635003904" TargetMode="External" /><Relationship Id="rId733" Type="http://schemas.openxmlformats.org/officeDocument/2006/relationships/hyperlink" Target="https://twitter.com/#!/myvirtualvaca/status/1101124782635003904" TargetMode="External" /><Relationship Id="rId734" Type="http://schemas.openxmlformats.org/officeDocument/2006/relationships/hyperlink" Target="https://twitter.com/#!/myvirtualvaca/status/1101124782635003904" TargetMode="External" /><Relationship Id="rId735" Type="http://schemas.openxmlformats.org/officeDocument/2006/relationships/hyperlink" Target="https://twitter.com/#!/myvirtualvaca/status/1101124782635003904" TargetMode="External" /><Relationship Id="rId736" Type="http://schemas.openxmlformats.org/officeDocument/2006/relationships/hyperlink" Target="https://twitter.com/#!/myvirtualvaca/status/1101124782635003904" TargetMode="External" /><Relationship Id="rId737" Type="http://schemas.openxmlformats.org/officeDocument/2006/relationships/hyperlink" Target="https://twitter.com/#!/myvirtualvaca/status/1104224221465473026" TargetMode="External" /><Relationship Id="rId738" Type="http://schemas.openxmlformats.org/officeDocument/2006/relationships/hyperlink" Target="https://twitter.com/#!/perciva97445687/status/1104287975616143360" TargetMode="External" /><Relationship Id="rId739" Type="http://schemas.openxmlformats.org/officeDocument/2006/relationships/hyperlink" Target="https://twitter.com/#!/perciva97445687/status/1104287975616143360" TargetMode="External" /><Relationship Id="rId740" Type="http://schemas.openxmlformats.org/officeDocument/2006/relationships/hyperlink" Target="https://twitter.com/#!/perciva97445687/status/1104287975616143360" TargetMode="External" /><Relationship Id="rId741" Type="http://schemas.openxmlformats.org/officeDocument/2006/relationships/hyperlink" Target="https://twitter.com/#!/perciva97445687/status/1104287975616143360" TargetMode="External" /><Relationship Id="rId742" Type="http://schemas.openxmlformats.org/officeDocument/2006/relationships/hyperlink" Target="https://twitter.com/#!/perciva97445687/status/1104287975616143360" TargetMode="External" /><Relationship Id="rId743" Type="http://schemas.openxmlformats.org/officeDocument/2006/relationships/hyperlink" Target="https://twitter.com/#!/perciva97445687/status/1104287975616143360" TargetMode="External" /><Relationship Id="rId744" Type="http://schemas.openxmlformats.org/officeDocument/2006/relationships/hyperlink" Target="https://twitter.com/#!/goldfinches12/status/1104335896726458369" TargetMode="External" /><Relationship Id="rId745" Type="http://schemas.openxmlformats.org/officeDocument/2006/relationships/hyperlink" Target="https://twitter.com/#!/goldfinches12/status/1104335896726458369" TargetMode="External" /><Relationship Id="rId746" Type="http://schemas.openxmlformats.org/officeDocument/2006/relationships/hyperlink" Target="https://twitter.com/#!/goldfinches12/status/1104335896726458369" TargetMode="External" /><Relationship Id="rId747" Type="http://schemas.openxmlformats.org/officeDocument/2006/relationships/hyperlink" Target="https://twitter.com/#!/goldfinches12/status/1104335896726458369" TargetMode="External" /><Relationship Id="rId748" Type="http://schemas.openxmlformats.org/officeDocument/2006/relationships/hyperlink" Target="https://twitter.com/#!/goldfinches12/status/1104335896726458369" TargetMode="External" /><Relationship Id="rId749" Type="http://schemas.openxmlformats.org/officeDocument/2006/relationships/hyperlink" Target="https://twitter.com/#!/goldfinches12/status/1104335896726458369" TargetMode="External" /><Relationship Id="rId750" Type="http://schemas.openxmlformats.org/officeDocument/2006/relationships/hyperlink" Target="https://twitter.com/#!/tomfulop/status/1104336243381268480" TargetMode="External" /><Relationship Id="rId751" Type="http://schemas.openxmlformats.org/officeDocument/2006/relationships/hyperlink" Target="https://twitter.com/#!/tomfulop/status/1104336243381268480" TargetMode="External" /><Relationship Id="rId752" Type="http://schemas.openxmlformats.org/officeDocument/2006/relationships/hyperlink" Target="https://twitter.com/#!/tomfulop/status/1104336243381268480" TargetMode="External" /><Relationship Id="rId753" Type="http://schemas.openxmlformats.org/officeDocument/2006/relationships/hyperlink" Target="https://twitter.com/#!/tomfulop/status/1104336243381268480" TargetMode="External" /><Relationship Id="rId754" Type="http://schemas.openxmlformats.org/officeDocument/2006/relationships/hyperlink" Target="https://twitter.com/#!/tomfulop/status/1104336243381268480" TargetMode="External" /><Relationship Id="rId755" Type="http://schemas.openxmlformats.org/officeDocument/2006/relationships/hyperlink" Target="https://twitter.com/#!/tomfulop/status/1104336243381268480" TargetMode="External" /><Relationship Id="rId756" Type="http://schemas.openxmlformats.org/officeDocument/2006/relationships/hyperlink" Target="https://twitter.com/#!/kaka_meyer/status/1104349257413414917" TargetMode="External" /><Relationship Id="rId757" Type="http://schemas.openxmlformats.org/officeDocument/2006/relationships/hyperlink" Target="https://twitter.com/#!/kaka_meyer/status/1104349257413414917" TargetMode="External" /><Relationship Id="rId758" Type="http://schemas.openxmlformats.org/officeDocument/2006/relationships/hyperlink" Target="https://twitter.com/#!/kaka_meyer/status/1104349257413414917" TargetMode="External" /><Relationship Id="rId759" Type="http://schemas.openxmlformats.org/officeDocument/2006/relationships/hyperlink" Target="https://twitter.com/#!/kaka_meyer/status/1104349257413414917" TargetMode="External" /><Relationship Id="rId760" Type="http://schemas.openxmlformats.org/officeDocument/2006/relationships/hyperlink" Target="https://twitter.com/#!/kaka_meyer/status/1104349257413414917" TargetMode="External" /><Relationship Id="rId761" Type="http://schemas.openxmlformats.org/officeDocument/2006/relationships/hyperlink" Target="https://twitter.com/#!/kaka_meyer/status/1104349257413414917" TargetMode="External" /><Relationship Id="rId762" Type="http://schemas.openxmlformats.org/officeDocument/2006/relationships/hyperlink" Target="https://twitter.com/#!/ar6skhfncpy6uoj/status/1104351994238496768" TargetMode="External" /><Relationship Id="rId763" Type="http://schemas.openxmlformats.org/officeDocument/2006/relationships/hyperlink" Target="https://twitter.com/#!/ar6skhfncpy6uoj/status/1104351994238496768" TargetMode="External" /><Relationship Id="rId764" Type="http://schemas.openxmlformats.org/officeDocument/2006/relationships/hyperlink" Target="https://twitter.com/#!/ar6skhfncpy6uoj/status/1104351994238496768" TargetMode="External" /><Relationship Id="rId765" Type="http://schemas.openxmlformats.org/officeDocument/2006/relationships/hyperlink" Target="https://twitter.com/#!/ar6skhfncpy6uoj/status/1104351994238496768" TargetMode="External" /><Relationship Id="rId766" Type="http://schemas.openxmlformats.org/officeDocument/2006/relationships/hyperlink" Target="https://twitter.com/#!/ar6skhfncpy6uoj/status/1104351994238496768" TargetMode="External" /><Relationship Id="rId767" Type="http://schemas.openxmlformats.org/officeDocument/2006/relationships/hyperlink" Target="https://twitter.com/#!/ar6skhfncpy6uoj/status/1104351994238496768" TargetMode="External" /><Relationship Id="rId768" Type="http://schemas.openxmlformats.org/officeDocument/2006/relationships/hyperlink" Target="https://twitter.com/#!/rik_ace/status/1104371768788172801" TargetMode="External" /><Relationship Id="rId769" Type="http://schemas.openxmlformats.org/officeDocument/2006/relationships/hyperlink" Target="https://twitter.com/#!/rik_ace/status/1104371768788172801" TargetMode="External" /><Relationship Id="rId770" Type="http://schemas.openxmlformats.org/officeDocument/2006/relationships/hyperlink" Target="https://twitter.com/#!/rik_ace/status/1104371768788172801" TargetMode="External" /><Relationship Id="rId771" Type="http://schemas.openxmlformats.org/officeDocument/2006/relationships/hyperlink" Target="https://twitter.com/#!/rik_ace/status/1104371768788172801" TargetMode="External" /><Relationship Id="rId772" Type="http://schemas.openxmlformats.org/officeDocument/2006/relationships/hyperlink" Target="https://twitter.com/#!/rik_ace/status/1104371768788172801" TargetMode="External" /><Relationship Id="rId773" Type="http://schemas.openxmlformats.org/officeDocument/2006/relationships/hyperlink" Target="https://twitter.com/#!/rik_ace/status/1104371768788172801" TargetMode="External" /><Relationship Id="rId774" Type="http://schemas.openxmlformats.org/officeDocument/2006/relationships/hyperlink" Target="https://twitter.com/#!/jansylor/status/1104387046301417472" TargetMode="External" /><Relationship Id="rId775" Type="http://schemas.openxmlformats.org/officeDocument/2006/relationships/hyperlink" Target="https://twitter.com/#!/jansylor/status/1104387046301417472" TargetMode="External" /><Relationship Id="rId776" Type="http://schemas.openxmlformats.org/officeDocument/2006/relationships/hyperlink" Target="https://twitter.com/#!/jansylor/status/1104387046301417472" TargetMode="External" /><Relationship Id="rId777" Type="http://schemas.openxmlformats.org/officeDocument/2006/relationships/hyperlink" Target="https://twitter.com/#!/jansylor/status/1104387046301417472" TargetMode="External" /><Relationship Id="rId778" Type="http://schemas.openxmlformats.org/officeDocument/2006/relationships/hyperlink" Target="https://twitter.com/#!/jansylor/status/1104387046301417472" TargetMode="External" /><Relationship Id="rId779" Type="http://schemas.openxmlformats.org/officeDocument/2006/relationships/hyperlink" Target="https://twitter.com/#!/jansylor/status/1104387046301417472" TargetMode="External" /><Relationship Id="rId780" Type="http://schemas.openxmlformats.org/officeDocument/2006/relationships/hyperlink" Target="https://twitter.com/#!/countrylarry/status/1104397265471336448" TargetMode="External" /><Relationship Id="rId781" Type="http://schemas.openxmlformats.org/officeDocument/2006/relationships/hyperlink" Target="https://twitter.com/#!/countrylarry/status/1104397265471336448" TargetMode="External" /><Relationship Id="rId782" Type="http://schemas.openxmlformats.org/officeDocument/2006/relationships/hyperlink" Target="https://twitter.com/#!/waynepollard13/status/1104539069655277570" TargetMode="External" /><Relationship Id="rId783" Type="http://schemas.openxmlformats.org/officeDocument/2006/relationships/hyperlink" Target="https://twitter.com/#!/waynepollard13/status/1104539069655277570" TargetMode="External" /><Relationship Id="rId784" Type="http://schemas.openxmlformats.org/officeDocument/2006/relationships/hyperlink" Target="https://twitter.com/#!/waynepollard13/status/1104539069655277570" TargetMode="External" /><Relationship Id="rId785" Type="http://schemas.openxmlformats.org/officeDocument/2006/relationships/hyperlink" Target="https://twitter.com/#!/waynepollard13/status/1104539069655277570" TargetMode="External" /><Relationship Id="rId786" Type="http://schemas.openxmlformats.org/officeDocument/2006/relationships/hyperlink" Target="https://twitter.com/#!/waynepollard13/status/1104539069655277570" TargetMode="External" /><Relationship Id="rId787" Type="http://schemas.openxmlformats.org/officeDocument/2006/relationships/hyperlink" Target="https://twitter.com/#!/waynepollard13/status/1104539069655277570" TargetMode="External" /><Relationship Id="rId788" Type="http://schemas.openxmlformats.org/officeDocument/2006/relationships/hyperlink" Target="https://twitter.com/#!/henckelmh/status/1104560267399057409" TargetMode="External" /><Relationship Id="rId789" Type="http://schemas.openxmlformats.org/officeDocument/2006/relationships/hyperlink" Target="https://twitter.com/#!/henckelmh/status/1104560267399057409" TargetMode="External" /><Relationship Id="rId790" Type="http://schemas.openxmlformats.org/officeDocument/2006/relationships/hyperlink" Target="https://twitter.com/#!/pearldolphin/status/1104476090674769921" TargetMode="External" /><Relationship Id="rId791" Type="http://schemas.openxmlformats.org/officeDocument/2006/relationships/hyperlink" Target="https://twitter.com/#!/pearldolphin/status/1104477358696751104" TargetMode="External" /><Relationship Id="rId792" Type="http://schemas.openxmlformats.org/officeDocument/2006/relationships/hyperlink" Target="https://twitter.com/#!/pearldolphin/status/1104560357933105152" TargetMode="External" /><Relationship Id="rId793" Type="http://schemas.openxmlformats.org/officeDocument/2006/relationships/hyperlink" Target="https://twitter.com/#!/pearldolphin/status/1104560949782970368" TargetMode="External" /><Relationship Id="rId794" Type="http://schemas.openxmlformats.org/officeDocument/2006/relationships/hyperlink" Target="https://twitter.com/#!/pearldolphin/status/1104476090674769921" TargetMode="External" /><Relationship Id="rId795" Type="http://schemas.openxmlformats.org/officeDocument/2006/relationships/hyperlink" Target="https://twitter.com/#!/pearldolphin/status/1104477358696751104" TargetMode="External" /><Relationship Id="rId796" Type="http://schemas.openxmlformats.org/officeDocument/2006/relationships/hyperlink" Target="https://twitter.com/#!/pearldolphin/status/1104560357933105152" TargetMode="External" /><Relationship Id="rId797" Type="http://schemas.openxmlformats.org/officeDocument/2006/relationships/hyperlink" Target="https://twitter.com/#!/pearldolphin/status/1104560949782970368" TargetMode="External" /><Relationship Id="rId798" Type="http://schemas.openxmlformats.org/officeDocument/2006/relationships/hyperlink" Target="https://twitter.com/#!/oakcreekgrill/status/1104569509057384450" TargetMode="External" /><Relationship Id="rId799" Type="http://schemas.openxmlformats.org/officeDocument/2006/relationships/hyperlink" Target="https://twitter.com/#!/tangledfood/status/1102238492816535553" TargetMode="External" /><Relationship Id="rId800" Type="http://schemas.openxmlformats.org/officeDocument/2006/relationships/hyperlink" Target="https://twitter.com/#!/tangledfood/status/1104417851711111168" TargetMode="External" /><Relationship Id="rId801" Type="http://schemas.openxmlformats.org/officeDocument/2006/relationships/hyperlink" Target="https://twitter.com/#!/smtownplussize/status/1104146274562031616" TargetMode="External" /><Relationship Id="rId802" Type="http://schemas.openxmlformats.org/officeDocument/2006/relationships/hyperlink" Target="https://twitter.com/#!/smtownplussize/status/1104570989394956288" TargetMode="External" /><Relationship Id="rId803" Type="http://schemas.openxmlformats.org/officeDocument/2006/relationships/hyperlink" Target="https://twitter.com/#!/smtownplussize/status/1104146274562031616" TargetMode="External" /><Relationship Id="rId804" Type="http://schemas.openxmlformats.org/officeDocument/2006/relationships/hyperlink" Target="https://twitter.com/#!/smtownplussize/status/1104570989394956288" TargetMode="External" /><Relationship Id="rId805" Type="http://schemas.openxmlformats.org/officeDocument/2006/relationships/hyperlink" Target="https://twitter.com/#!/roamingtimes/status/1104572992535715840" TargetMode="External" /><Relationship Id="rId806" Type="http://schemas.openxmlformats.org/officeDocument/2006/relationships/hyperlink" Target="https://twitter.com/#!/roamingtimes/status/1104572992535715840" TargetMode="External" /><Relationship Id="rId807" Type="http://schemas.openxmlformats.org/officeDocument/2006/relationships/hyperlink" Target="https://twitter.com/#!/roamingtimes/status/1104572992535715840" TargetMode="External" /><Relationship Id="rId808" Type="http://schemas.openxmlformats.org/officeDocument/2006/relationships/hyperlink" Target="https://twitter.com/#!/roamingtimes/status/1104572992535715840" TargetMode="External" /><Relationship Id="rId809" Type="http://schemas.openxmlformats.org/officeDocument/2006/relationships/hyperlink" Target="https://twitter.com/#!/roamingtimes/status/1104572992535715840" TargetMode="External" /><Relationship Id="rId810" Type="http://schemas.openxmlformats.org/officeDocument/2006/relationships/hyperlink" Target="https://twitter.com/#!/roamingtimes/status/1104572992535715840" TargetMode="External" /><Relationship Id="rId811" Type="http://schemas.openxmlformats.org/officeDocument/2006/relationships/hyperlink" Target="https://twitter.com/#!/enchantmentaz/status/1104061953440473089" TargetMode="External" /><Relationship Id="rId812" Type="http://schemas.openxmlformats.org/officeDocument/2006/relationships/hyperlink" Target="https://twitter.com/#!/realzenjen/status/1104575395054051328" TargetMode="External" /><Relationship Id="rId813" Type="http://schemas.openxmlformats.org/officeDocument/2006/relationships/hyperlink" Target="https://twitter.com/#!/realzenjen/status/1104575395054051328" TargetMode="External" /><Relationship Id="rId814" Type="http://schemas.openxmlformats.org/officeDocument/2006/relationships/hyperlink" Target="https://twitter.com/#!/realzenjen/status/1104575395054051328" TargetMode="External" /><Relationship Id="rId815" Type="http://schemas.openxmlformats.org/officeDocument/2006/relationships/hyperlink" Target="https://twitter.com/#!/loveart/status/1104233435478908929" TargetMode="External" /><Relationship Id="rId816" Type="http://schemas.openxmlformats.org/officeDocument/2006/relationships/hyperlink" Target="https://twitter.com/#!/stormhour/status/1104236743929270272" TargetMode="External" /><Relationship Id="rId817" Type="http://schemas.openxmlformats.org/officeDocument/2006/relationships/hyperlink" Target="https://twitter.com/#!/stormhour/status/1104236743929270272" TargetMode="External" /><Relationship Id="rId818" Type="http://schemas.openxmlformats.org/officeDocument/2006/relationships/hyperlink" Target="https://twitter.com/#!/stormhour/status/1104236743929270272" TargetMode="External" /><Relationship Id="rId819" Type="http://schemas.openxmlformats.org/officeDocument/2006/relationships/hyperlink" Target="https://twitter.com/#!/stormhour/status/1104236743929270272" TargetMode="External" /><Relationship Id="rId820" Type="http://schemas.openxmlformats.org/officeDocument/2006/relationships/hyperlink" Target="https://twitter.com/#!/stormhour/status/1104236743929270272" TargetMode="External" /><Relationship Id="rId821" Type="http://schemas.openxmlformats.org/officeDocument/2006/relationships/hyperlink" Target="https://twitter.com/#!/earthandclouds/status/1104328579746271232" TargetMode="External" /><Relationship Id="rId822" Type="http://schemas.openxmlformats.org/officeDocument/2006/relationships/hyperlink" Target="https://twitter.com/#!/auyumihoshi/status/1104611555159683072" TargetMode="External" /><Relationship Id="rId823" Type="http://schemas.openxmlformats.org/officeDocument/2006/relationships/hyperlink" Target="https://twitter.com/#!/loveart/status/1104233435478908929" TargetMode="External" /><Relationship Id="rId824" Type="http://schemas.openxmlformats.org/officeDocument/2006/relationships/hyperlink" Target="https://twitter.com/#!/earthandclouds/status/1104328579746271232" TargetMode="External" /><Relationship Id="rId825" Type="http://schemas.openxmlformats.org/officeDocument/2006/relationships/hyperlink" Target="https://twitter.com/#!/earthandclouds/status/1104328579746271232" TargetMode="External" /><Relationship Id="rId826" Type="http://schemas.openxmlformats.org/officeDocument/2006/relationships/hyperlink" Target="https://twitter.com/#!/earthandclouds/status/1104328579746271232" TargetMode="External" /><Relationship Id="rId827" Type="http://schemas.openxmlformats.org/officeDocument/2006/relationships/hyperlink" Target="https://twitter.com/#!/earthandclouds/status/1104328579746271232" TargetMode="External" /><Relationship Id="rId828" Type="http://schemas.openxmlformats.org/officeDocument/2006/relationships/hyperlink" Target="https://twitter.com/#!/auyumihoshi/status/1104611555159683072" TargetMode="External" /><Relationship Id="rId829" Type="http://schemas.openxmlformats.org/officeDocument/2006/relationships/hyperlink" Target="https://twitter.com/#!/loveart/status/1104233435478908929" TargetMode="External" /><Relationship Id="rId830" Type="http://schemas.openxmlformats.org/officeDocument/2006/relationships/hyperlink" Target="https://twitter.com/#!/auyumihoshi/status/1104611555159683072" TargetMode="External" /><Relationship Id="rId831" Type="http://schemas.openxmlformats.org/officeDocument/2006/relationships/hyperlink" Target="https://twitter.com/#!/loveart/status/1104233435478908929" TargetMode="External" /><Relationship Id="rId832" Type="http://schemas.openxmlformats.org/officeDocument/2006/relationships/hyperlink" Target="https://twitter.com/#!/loveart/status/1104233435478908929" TargetMode="External" /><Relationship Id="rId833" Type="http://schemas.openxmlformats.org/officeDocument/2006/relationships/hyperlink" Target="https://twitter.com/#!/auyumihoshi/status/1104611555159683072" TargetMode="External" /><Relationship Id="rId834" Type="http://schemas.openxmlformats.org/officeDocument/2006/relationships/hyperlink" Target="https://twitter.com/#!/auyumihoshi/status/1104611555159683072" TargetMode="External" /><Relationship Id="rId835" Type="http://schemas.openxmlformats.org/officeDocument/2006/relationships/hyperlink" Target="https://twitter.com/#!/auyumihoshi/status/1104611555159683072" TargetMode="External" /><Relationship Id="rId836" Type="http://schemas.openxmlformats.org/officeDocument/2006/relationships/hyperlink" Target="https://twitter.com/#!/buddywriterdude/status/1104842356099072002" TargetMode="External" /><Relationship Id="rId837" Type="http://schemas.openxmlformats.org/officeDocument/2006/relationships/hyperlink" Target="https://twitter.com/#!/buddywriterdude/status/1104842356099072002" TargetMode="External" /><Relationship Id="rId838" Type="http://schemas.openxmlformats.org/officeDocument/2006/relationships/hyperlink" Target="https://twitter.com/#!/palmsprgscards/status/1104903866049474560" TargetMode="External" /><Relationship Id="rId839" Type="http://schemas.openxmlformats.org/officeDocument/2006/relationships/hyperlink" Target="https://twitter.com/#!/charlesrhusted/status/1104975111528964103" TargetMode="External" /><Relationship Id="rId840" Type="http://schemas.openxmlformats.org/officeDocument/2006/relationships/hyperlink" Target="https://twitter.com/#!/pursuingx/status/1104169936887468034" TargetMode="External" /><Relationship Id="rId841" Type="http://schemas.openxmlformats.org/officeDocument/2006/relationships/hyperlink" Target="https://twitter.com/#!/pursuingx/status/1105106171059490817" TargetMode="External" /><Relationship Id="rId842" Type="http://schemas.openxmlformats.org/officeDocument/2006/relationships/hyperlink" Target="https://twitter.com/#!/hikingshack/status/1105155052983902215" TargetMode="External" /><Relationship Id="rId843" Type="http://schemas.openxmlformats.org/officeDocument/2006/relationships/hyperlink" Target="https://twitter.com/#!/robdiaz503/status/1105156921714106385" TargetMode="External" /><Relationship Id="rId844" Type="http://schemas.openxmlformats.org/officeDocument/2006/relationships/hyperlink" Target="https://twitter.com/#!/myrockmixtapes/status/1105158123533275137" TargetMode="External" /><Relationship Id="rId845" Type="http://schemas.openxmlformats.org/officeDocument/2006/relationships/hyperlink" Target="https://twitter.com/#!/k_sneids/status/1105172430635651072" TargetMode="External" /><Relationship Id="rId846" Type="http://schemas.openxmlformats.org/officeDocument/2006/relationships/hyperlink" Target="https://twitter.com/#!/k_sneids/status/1105172430635651072" TargetMode="External" /><Relationship Id="rId847" Type="http://schemas.openxmlformats.org/officeDocument/2006/relationships/hyperlink" Target="https://twitter.com/#!/azwonders/status/1105188935234273280" TargetMode="External" /><Relationship Id="rId848" Type="http://schemas.openxmlformats.org/officeDocument/2006/relationships/hyperlink" Target="https://twitter.com/#!/azwonders/status/1105188935234273280" TargetMode="External" /><Relationship Id="rId849" Type="http://schemas.openxmlformats.org/officeDocument/2006/relationships/hyperlink" Target="https://twitter.com/#!/jessica1pacheco/status/1105197170427191298" TargetMode="External" /><Relationship Id="rId850" Type="http://schemas.openxmlformats.org/officeDocument/2006/relationships/hyperlink" Target="https://twitter.com/#!/askchefdennis/status/1102068586921820160" TargetMode="External" /><Relationship Id="rId851" Type="http://schemas.openxmlformats.org/officeDocument/2006/relationships/hyperlink" Target="https://twitter.com/#!/askchefdennis/status/1105203491600039938" TargetMode="External" /><Relationship Id="rId852" Type="http://schemas.openxmlformats.org/officeDocument/2006/relationships/hyperlink" Target="https://twitter.com/#!/folkingasholes/status/1105209664856383489" TargetMode="External" /><Relationship Id="rId853" Type="http://schemas.openxmlformats.org/officeDocument/2006/relationships/hyperlink" Target="https://twitter.com/#!/bigdoftn/status/1105147286235996163" TargetMode="External" /><Relationship Id="rId854" Type="http://schemas.openxmlformats.org/officeDocument/2006/relationships/hyperlink" Target="https://twitter.com/#!/myrockmixtapes/status/1105158123533275137" TargetMode="External" /><Relationship Id="rId855" Type="http://schemas.openxmlformats.org/officeDocument/2006/relationships/hyperlink" Target="https://twitter.com/#!/folkingasholes/status/1105209664856383489" TargetMode="External" /><Relationship Id="rId856" Type="http://schemas.openxmlformats.org/officeDocument/2006/relationships/hyperlink" Target="https://twitter.com/#!/bigdoftn/status/1105147286235996163" TargetMode="External" /><Relationship Id="rId857" Type="http://schemas.openxmlformats.org/officeDocument/2006/relationships/hyperlink" Target="https://twitter.com/#!/myrockmixtapes/status/1105158123533275137" TargetMode="External" /><Relationship Id="rId858" Type="http://schemas.openxmlformats.org/officeDocument/2006/relationships/hyperlink" Target="https://twitter.com/#!/myrockmixtapes/status/1105158123533275137" TargetMode="External" /><Relationship Id="rId859" Type="http://schemas.openxmlformats.org/officeDocument/2006/relationships/hyperlink" Target="https://twitter.com/#!/myrockmixtapes/status/1105158123533275137" TargetMode="External" /><Relationship Id="rId860" Type="http://schemas.openxmlformats.org/officeDocument/2006/relationships/hyperlink" Target="https://twitter.com/#!/folkingasholes/status/1105209664856383489" TargetMode="External" /><Relationship Id="rId861" Type="http://schemas.openxmlformats.org/officeDocument/2006/relationships/hyperlink" Target="https://twitter.com/#!/bigdoftn/status/1105147286235996163" TargetMode="External" /><Relationship Id="rId862" Type="http://schemas.openxmlformats.org/officeDocument/2006/relationships/hyperlink" Target="https://twitter.com/#!/folkingasholes/status/1105209664856383489" TargetMode="External" /><Relationship Id="rId863" Type="http://schemas.openxmlformats.org/officeDocument/2006/relationships/hyperlink" Target="https://twitter.com/#!/folkingasholes/status/1105209664856383489" TargetMode="External" /><Relationship Id="rId864" Type="http://schemas.openxmlformats.org/officeDocument/2006/relationships/hyperlink" Target="https://twitter.com/#!/courtneyknorris/status/1105256618290307075" TargetMode="External" /><Relationship Id="rId865" Type="http://schemas.openxmlformats.org/officeDocument/2006/relationships/hyperlink" Target="https://twitter.com/#!/cubfansince76/status/1105255612861042689" TargetMode="External" /><Relationship Id="rId866" Type="http://schemas.openxmlformats.org/officeDocument/2006/relationships/hyperlink" Target="https://twitter.com/#!/cubfansince76/status/1105255612861042689" TargetMode="External" /><Relationship Id="rId867" Type="http://schemas.openxmlformats.org/officeDocument/2006/relationships/hyperlink" Target="https://twitter.com/#!/cubfansince76/status/1105256744975060993" TargetMode="External" /><Relationship Id="rId868" Type="http://schemas.openxmlformats.org/officeDocument/2006/relationships/hyperlink" Target="https://twitter.com/#!/cubfansince76/status/1105256744975060993" TargetMode="External" /><Relationship Id="rId869" Type="http://schemas.openxmlformats.org/officeDocument/2006/relationships/hyperlink" Target="https://twitter.com/#!/cubfansince76/status/1105257131488538625" TargetMode="External" /><Relationship Id="rId870" Type="http://schemas.openxmlformats.org/officeDocument/2006/relationships/hyperlink" Target="https://twitter.com/#!/cubfansince76/status/1105257131488538625" TargetMode="External" /><Relationship Id="rId871" Type="http://schemas.openxmlformats.org/officeDocument/2006/relationships/hyperlink" Target="https://twitter.com/#!/nitenurse2/status/1105260383412019200" TargetMode="External" /><Relationship Id="rId872" Type="http://schemas.openxmlformats.org/officeDocument/2006/relationships/hyperlink" Target="https://twitter.com/#!/courtneyknorris/status/1104841587178127360" TargetMode="External" /><Relationship Id="rId873" Type="http://schemas.openxmlformats.org/officeDocument/2006/relationships/hyperlink" Target="https://twitter.com/#!/courtneyknorris/status/1105256618290307075" TargetMode="External" /><Relationship Id="rId874" Type="http://schemas.openxmlformats.org/officeDocument/2006/relationships/hyperlink" Target="https://twitter.com/#!/nitenurse2/status/1105260383412019200" TargetMode="External" /><Relationship Id="rId875" Type="http://schemas.openxmlformats.org/officeDocument/2006/relationships/hyperlink" Target="https://twitter.com/#!/nitenurse2/status/1105260383412019200" TargetMode="External" /><Relationship Id="rId876" Type="http://schemas.openxmlformats.org/officeDocument/2006/relationships/hyperlink" Target="https://twitter.com/#!/govpdfs/status/1102353712390066176" TargetMode="External" /><Relationship Id="rId877" Type="http://schemas.openxmlformats.org/officeDocument/2006/relationships/hyperlink" Target="https://twitter.com/#!/govpdfs/status/1105249858951303168" TargetMode="External" /><Relationship Id="rId878" Type="http://schemas.openxmlformats.org/officeDocument/2006/relationships/hyperlink" Target="https://twitter.com/#!/govpdfs/status/1105264929496580096" TargetMode="External" /><Relationship Id="rId879" Type="http://schemas.openxmlformats.org/officeDocument/2006/relationships/hyperlink" Target="https://twitter.com/#!/gryphons_bane/status/1103337631042027531" TargetMode="External" /><Relationship Id="rId880" Type="http://schemas.openxmlformats.org/officeDocument/2006/relationships/hyperlink" Target="https://twitter.com/#!/gryphons_bane/status/1103337631042027531" TargetMode="External" /><Relationship Id="rId881" Type="http://schemas.openxmlformats.org/officeDocument/2006/relationships/hyperlink" Target="https://twitter.com/#!/gryphons_bane/status/1105446562996473858" TargetMode="External" /><Relationship Id="rId882" Type="http://schemas.openxmlformats.org/officeDocument/2006/relationships/hyperlink" Target="https://twitter.com/#!/gryphons_bane/status/1105446562996473858" TargetMode="External" /><Relationship Id="rId883" Type="http://schemas.openxmlformats.org/officeDocument/2006/relationships/hyperlink" Target="https://twitter.com/#!/gryphons_bane/status/1105447313596510208" TargetMode="External" /><Relationship Id="rId884" Type="http://schemas.openxmlformats.org/officeDocument/2006/relationships/hyperlink" Target="https://twitter.com/#!/coconinonf/status/1105518115541049344" TargetMode="External" /><Relationship Id="rId885" Type="http://schemas.openxmlformats.org/officeDocument/2006/relationships/hyperlink" Target="https://twitter.com/#!/sedonafd/status/1102631509360562179" TargetMode="External" /><Relationship Id="rId886" Type="http://schemas.openxmlformats.org/officeDocument/2006/relationships/hyperlink" Target="https://twitter.com/#!/sedonafd/status/1104150943824793602" TargetMode="External" /><Relationship Id="rId887" Type="http://schemas.openxmlformats.org/officeDocument/2006/relationships/hyperlink" Target="https://twitter.com/#!/coconinonf/status/1105518115541049344" TargetMode="External" /><Relationship Id="rId888" Type="http://schemas.openxmlformats.org/officeDocument/2006/relationships/hyperlink" Target="https://twitter.com/#!/coconinonf/status/1105518115541049344" TargetMode="External" /><Relationship Id="rId889" Type="http://schemas.openxmlformats.org/officeDocument/2006/relationships/hyperlink" Target="https://twitter.com/#!/kazmnews/status/1105526531802058752" TargetMode="External" /><Relationship Id="rId890" Type="http://schemas.openxmlformats.org/officeDocument/2006/relationships/hyperlink" Target="https://twitter.com/#!/kazmnews/status/1105526531802058752" TargetMode="External" /><Relationship Id="rId891" Type="http://schemas.openxmlformats.org/officeDocument/2006/relationships/hyperlink" Target="https://twitter.com/#!/gtfoaz/status/1105542399688728576" TargetMode="External" /><Relationship Id="rId892" Type="http://schemas.openxmlformats.org/officeDocument/2006/relationships/hyperlink" Target="https://twitter.com/#!/gtfoaz/status/1105542399688728576" TargetMode="External" /><Relationship Id="rId893" Type="http://schemas.openxmlformats.org/officeDocument/2006/relationships/hyperlink" Target="https://twitter.com/#!/see_happiness/status/1105545041391411200" TargetMode="External" /><Relationship Id="rId894" Type="http://schemas.openxmlformats.org/officeDocument/2006/relationships/hyperlink" Target="https://twitter.com/#!/coconinonf/status/1105518115541049344" TargetMode="External" /><Relationship Id="rId895" Type="http://schemas.openxmlformats.org/officeDocument/2006/relationships/hyperlink" Target="https://twitter.com/#!/coconinonf/status/1105518115541049344" TargetMode="External" /><Relationship Id="rId896" Type="http://schemas.openxmlformats.org/officeDocument/2006/relationships/hyperlink" Target="https://twitter.com/#!/coconinonf/status/1105518115541049344" TargetMode="External" /><Relationship Id="rId897" Type="http://schemas.openxmlformats.org/officeDocument/2006/relationships/hyperlink" Target="https://twitter.com/#!/theq1029/status/1105581310448275456" TargetMode="External" /><Relationship Id="rId898" Type="http://schemas.openxmlformats.org/officeDocument/2006/relationships/hyperlink" Target="https://twitter.com/#!/theq1029/status/1105581310448275456" TargetMode="External" /><Relationship Id="rId899" Type="http://schemas.openxmlformats.org/officeDocument/2006/relationships/hyperlink" Target="https://twitter.com/#!/nuttynuske1/status/1105631837597167617" TargetMode="External" /><Relationship Id="rId900" Type="http://schemas.openxmlformats.org/officeDocument/2006/relationships/hyperlink" Target="https://twitter.com/#!/arabella_hotel/status/1102121183883997184" TargetMode="External" /><Relationship Id="rId901" Type="http://schemas.openxmlformats.org/officeDocument/2006/relationships/hyperlink" Target="https://twitter.com/#!/arabella_hotel/status/1103028160965292033" TargetMode="External" /><Relationship Id="rId902" Type="http://schemas.openxmlformats.org/officeDocument/2006/relationships/hyperlink" Target="https://twitter.com/#!/arabella_hotel/status/1105245773434929153" TargetMode="External" /><Relationship Id="rId903" Type="http://schemas.openxmlformats.org/officeDocument/2006/relationships/hyperlink" Target="https://twitter.com/#!/arabella_hotel/status/1105642889802072065" TargetMode="External" /><Relationship Id="rId904" Type="http://schemas.openxmlformats.org/officeDocument/2006/relationships/hyperlink" Target="https://twitter.com/#!/natasha90950333/status/1105685275966091264" TargetMode="External" /><Relationship Id="rId905" Type="http://schemas.openxmlformats.org/officeDocument/2006/relationships/hyperlink" Target="https://twitter.com/#!/granbalsandworl/status/1105752453973229568" TargetMode="External" /><Relationship Id="rId906" Type="http://schemas.openxmlformats.org/officeDocument/2006/relationships/hyperlink" Target="https://twitter.com/#!/granbalsandworl/status/1105752453973229568" TargetMode="External" /><Relationship Id="rId907" Type="http://schemas.openxmlformats.org/officeDocument/2006/relationships/hyperlink" Target="https://twitter.com/#!/_sedonaaz/status/1101633529451081728" TargetMode="External" /><Relationship Id="rId908" Type="http://schemas.openxmlformats.org/officeDocument/2006/relationships/hyperlink" Target="https://twitter.com/#!/_sedonaaz/status/1102947178773970945" TargetMode="External" /><Relationship Id="rId909" Type="http://schemas.openxmlformats.org/officeDocument/2006/relationships/hyperlink" Target="https://twitter.com/#!/_sedonaaz/status/1104744020201426948" TargetMode="External" /><Relationship Id="rId910" Type="http://schemas.openxmlformats.org/officeDocument/2006/relationships/hyperlink" Target="https://twitter.com/#!/_sedonaaz/status/1105831184020525056" TargetMode="External" /><Relationship Id="rId911" Type="http://schemas.openxmlformats.org/officeDocument/2006/relationships/hyperlink" Target="https://twitter.com/#!/fredwilliams/status/1105879440842780673" TargetMode="External" /><Relationship Id="rId912" Type="http://schemas.openxmlformats.org/officeDocument/2006/relationships/hyperlink" Target="https://twitter.com/#!/fredwilliams/status/1105879440842780673" TargetMode="External" /><Relationship Id="rId913" Type="http://schemas.openxmlformats.org/officeDocument/2006/relationships/hyperlink" Target="https://twitter.com/#!/ytravelblog/status/1105843115892473857" TargetMode="External" /><Relationship Id="rId914" Type="http://schemas.openxmlformats.org/officeDocument/2006/relationships/hyperlink" Target="https://twitter.com/#!/ytravelblog/status/1105891285657927680" TargetMode="External" /><Relationship Id="rId915" Type="http://schemas.openxmlformats.org/officeDocument/2006/relationships/hyperlink" Target="https://twitter.com/#!/vividlyminded/status/1105928545195323393" TargetMode="External" /><Relationship Id="rId916" Type="http://schemas.openxmlformats.org/officeDocument/2006/relationships/hyperlink" Target="https://twitter.com/#!/apexwolves/status/1105946997419184128" TargetMode="External" /><Relationship Id="rId917" Type="http://schemas.openxmlformats.org/officeDocument/2006/relationships/hyperlink" Target="https://twitter.com/#!/marcmcgaugh1975/status/1105949535178772480" TargetMode="External" /><Relationship Id="rId918" Type="http://schemas.openxmlformats.org/officeDocument/2006/relationships/hyperlink" Target="https://twitter.com/#!/apexwolves/status/1105946997419184128" TargetMode="External" /><Relationship Id="rId919" Type="http://schemas.openxmlformats.org/officeDocument/2006/relationships/hyperlink" Target="https://twitter.com/#!/marcmcgaugh1975/status/1105949535178772480" TargetMode="External" /><Relationship Id="rId920" Type="http://schemas.openxmlformats.org/officeDocument/2006/relationships/hyperlink" Target="https://twitter.com/#!/apexwolves/status/1105946997419184128" TargetMode="External" /><Relationship Id="rId921" Type="http://schemas.openxmlformats.org/officeDocument/2006/relationships/hyperlink" Target="https://twitter.com/#!/marcmcgaugh1975/status/1105949535178772480" TargetMode="External" /><Relationship Id="rId922" Type="http://schemas.openxmlformats.org/officeDocument/2006/relationships/hyperlink" Target="https://twitter.com/#!/apexwolves/status/1105946997419184128" TargetMode="External" /><Relationship Id="rId923" Type="http://schemas.openxmlformats.org/officeDocument/2006/relationships/hyperlink" Target="https://twitter.com/#!/marcmcgaugh1975/status/1105949535178772480" TargetMode="External" /><Relationship Id="rId924" Type="http://schemas.openxmlformats.org/officeDocument/2006/relationships/hyperlink" Target="https://twitter.com/#!/marcmcgaugh1975/status/1105949458263691264" TargetMode="External" /><Relationship Id="rId925" Type="http://schemas.openxmlformats.org/officeDocument/2006/relationships/hyperlink" Target="https://twitter.com/#!/marcmcgaugh1975/status/1105949535178772480" TargetMode="External" /><Relationship Id="rId926" Type="http://schemas.openxmlformats.org/officeDocument/2006/relationships/hyperlink" Target="https://twitter.com/#!/marcmcgaugh1975/status/1105949535178772480" TargetMode="External" /><Relationship Id="rId927" Type="http://schemas.openxmlformats.org/officeDocument/2006/relationships/hyperlink" Target="https://twitter.com/#!/marcmcgaugh1975/status/1105949535178772480" TargetMode="External" /><Relationship Id="rId928" Type="http://schemas.openxmlformats.org/officeDocument/2006/relationships/hyperlink" Target="https://twitter.com/#!/marcmcgaugh1975/status/1105949535178772480" TargetMode="External" /><Relationship Id="rId929" Type="http://schemas.openxmlformats.org/officeDocument/2006/relationships/hyperlink" Target="https://twitter.com/#!/spankisauraus/status/1106002828374401024" TargetMode="External" /><Relationship Id="rId930" Type="http://schemas.openxmlformats.org/officeDocument/2006/relationships/hyperlink" Target="https://twitter.com/#!/brenesmarlen/status/1106065410770661377" TargetMode="External" /><Relationship Id="rId931" Type="http://schemas.openxmlformats.org/officeDocument/2006/relationships/hyperlink" Target="https://twitter.com/#!/adventurepromag/status/1106200994587774976" TargetMode="External" /><Relationship Id="rId932" Type="http://schemas.openxmlformats.org/officeDocument/2006/relationships/hyperlink" Target="https://twitter.com/#!/mmmckerch/status/1106262943426117632" TargetMode="External" /><Relationship Id="rId933" Type="http://schemas.openxmlformats.org/officeDocument/2006/relationships/hyperlink" Target="https://twitter.com/#!/irondogodin/status/1106279818512027648" TargetMode="External" /><Relationship Id="rId934" Type="http://schemas.openxmlformats.org/officeDocument/2006/relationships/hyperlink" Target="https://twitter.com/#!/hfarquahr/status/1106288609588469760" TargetMode="External" /><Relationship Id="rId935" Type="http://schemas.openxmlformats.org/officeDocument/2006/relationships/hyperlink" Target="https://twitter.com/#!/ghtj40s/status/1104059949737340928" TargetMode="External" /><Relationship Id="rId936" Type="http://schemas.openxmlformats.org/officeDocument/2006/relationships/hyperlink" Target="https://twitter.com/#!/ghtj40s/status/1104059949737340928" TargetMode="External" /><Relationship Id="rId937" Type="http://schemas.openxmlformats.org/officeDocument/2006/relationships/hyperlink" Target="https://twitter.com/#!/ghtj40s/status/1104060604594118657" TargetMode="External" /><Relationship Id="rId938" Type="http://schemas.openxmlformats.org/officeDocument/2006/relationships/hyperlink" Target="https://twitter.com/#!/ghtj40s/status/1104060604594118657" TargetMode="External" /><Relationship Id="rId939" Type="http://schemas.openxmlformats.org/officeDocument/2006/relationships/hyperlink" Target="https://twitter.com/#!/ghtj40s/status/1105169160655392770" TargetMode="External" /><Relationship Id="rId940" Type="http://schemas.openxmlformats.org/officeDocument/2006/relationships/hyperlink" Target="https://twitter.com/#!/ghtj40s/status/1106297465873944576" TargetMode="External" /><Relationship Id="rId941" Type="http://schemas.openxmlformats.org/officeDocument/2006/relationships/hyperlink" Target="https://twitter.com/#!/ghtj40s/status/1106297465873944576" TargetMode="External" /><Relationship Id="rId942" Type="http://schemas.openxmlformats.org/officeDocument/2006/relationships/hyperlink" Target="https://twitter.com/#!/supergstrom/status/1105085152525340672" TargetMode="External" /><Relationship Id="rId943" Type="http://schemas.openxmlformats.org/officeDocument/2006/relationships/hyperlink" Target="https://twitter.com/#!/supergstrom/status/1105085152525340672" TargetMode="External" /><Relationship Id="rId944" Type="http://schemas.openxmlformats.org/officeDocument/2006/relationships/hyperlink" Target="https://twitter.com/#!/ilovesedonavr/status/1105096300167606272" TargetMode="External" /><Relationship Id="rId945" Type="http://schemas.openxmlformats.org/officeDocument/2006/relationships/hyperlink" Target="https://twitter.com/#!/ilovesedonavr/status/1099064045108449281" TargetMode="External" /><Relationship Id="rId946" Type="http://schemas.openxmlformats.org/officeDocument/2006/relationships/hyperlink" Target="https://twitter.com/#!/ilovesedonavr/status/1102443852156334080" TargetMode="External" /><Relationship Id="rId947" Type="http://schemas.openxmlformats.org/officeDocument/2006/relationships/hyperlink" Target="https://twitter.com/#!/ilovesedonavr/status/1103469935244791808" TargetMode="External" /><Relationship Id="rId948" Type="http://schemas.openxmlformats.org/officeDocument/2006/relationships/hyperlink" Target="https://twitter.com/#!/ilovesedonavr/status/1103837587310034951" TargetMode="External" /><Relationship Id="rId949" Type="http://schemas.openxmlformats.org/officeDocument/2006/relationships/hyperlink" Target="https://twitter.com/#!/ilovesedonavr/status/1104907037232807938" TargetMode="External" /><Relationship Id="rId950" Type="http://schemas.openxmlformats.org/officeDocument/2006/relationships/hyperlink" Target="https://twitter.com/#!/ilovesedonavr/status/1105096300167606272" TargetMode="External" /><Relationship Id="rId951" Type="http://schemas.openxmlformats.org/officeDocument/2006/relationships/hyperlink" Target="https://twitter.com/#!/ilovesedonavr/status/1105623770927153153" TargetMode="External" /><Relationship Id="rId952" Type="http://schemas.openxmlformats.org/officeDocument/2006/relationships/hyperlink" Target="https://twitter.com/#!/ilovesedonavr/status/1106361881109950464" TargetMode="External" /><Relationship Id="rId953" Type="http://schemas.openxmlformats.org/officeDocument/2006/relationships/hyperlink" Target="https://twitter.com/#!/bookdirect/status/1106376783941779456" TargetMode="External" /><Relationship Id="rId954" Type="http://schemas.openxmlformats.org/officeDocument/2006/relationships/hyperlink" Target="https://twitter.com/#!/eileenmarie819/status/1106385385507053568" TargetMode="External" /><Relationship Id="rId955" Type="http://schemas.openxmlformats.org/officeDocument/2006/relationships/hyperlink" Target="https://twitter.com/#!/jhartman1422/status/1106380946050293765" TargetMode="External" /><Relationship Id="rId956" Type="http://schemas.openxmlformats.org/officeDocument/2006/relationships/hyperlink" Target="https://twitter.com/#!/jhartman1422/status/1106380946050293765" TargetMode="External" /><Relationship Id="rId957" Type="http://schemas.openxmlformats.org/officeDocument/2006/relationships/hyperlink" Target="https://twitter.com/#!/theanchoredblog/status/1106407751318716416" TargetMode="External" /><Relationship Id="rId958" Type="http://schemas.openxmlformats.org/officeDocument/2006/relationships/hyperlink" Target="https://twitter.com/#!/theanchoredblog/status/1106407751318716416" TargetMode="External" /><Relationship Id="rId959" Type="http://schemas.openxmlformats.org/officeDocument/2006/relationships/hyperlink" Target="https://twitter.com/#!/innofsedona/status/1102912613564837889" TargetMode="External" /><Relationship Id="rId960" Type="http://schemas.openxmlformats.org/officeDocument/2006/relationships/hyperlink" Target="https://twitter.com/#!/innofsedona/status/1102912845275062272" TargetMode="External" /><Relationship Id="rId961" Type="http://schemas.openxmlformats.org/officeDocument/2006/relationships/hyperlink" Target="https://twitter.com/#!/innofsedona/status/1106536337870483456" TargetMode="External" /><Relationship Id="rId962" Type="http://schemas.openxmlformats.org/officeDocument/2006/relationships/hyperlink" Target="https://twitter.com/#!/ronfeir/status/1102967870349172737" TargetMode="External" /><Relationship Id="rId963" Type="http://schemas.openxmlformats.org/officeDocument/2006/relationships/hyperlink" Target="https://twitter.com/#!/ronfeir/status/1102967897289195521" TargetMode="External" /><Relationship Id="rId964" Type="http://schemas.openxmlformats.org/officeDocument/2006/relationships/hyperlink" Target="https://twitter.com/#!/ronfeir/status/1106603453835415552" TargetMode="External" /><Relationship Id="rId965" Type="http://schemas.openxmlformats.org/officeDocument/2006/relationships/hyperlink" Target="https://twitter.com/#!/desertartistry/status/1106633644821479424" TargetMode="External" /><Relationship Id="rId966" Type="http://schemas.openxmlformats.org/officeDocument/2006/relationships/hyperlink" Target="https://twitter.com/#!/desertartistry/status/1106633644821479424" TargetMode="External" /><Relationship Id="rId967" Type="http://schemas.openxmlformats.org/officeDocument/2006/relationships/hyperlink" Target="https://twitter.com/#!/adambanton/status/1102603151310376960" TargetMode="External" /><Relationship Id="rId968" Type="http://schemas.openxmlformats.org/officeDocument/2006/relationships/hyperlink" Target="https://twitter.com/#!/sedonaaz/status/1102604462101680130" TargetMode="External" /><Relationship Id="rId969" Type="http://schemas.openxmlformats.org/officeDocument/2006/relationships/hyperlink" Target="https://twitter.com/#!/sedonaaz/status/1102605730027233282" TargetMode="External" /><Relationship Id="rId970" Type="http://schemas.openxmlformats.org/officeDocument/2006/relationships/hyperlink" Target="https://twitter.com/#!/sedonaaz/status/1103331968471584769" TargetMode="External" /><Relationship Id="rId971" Type="http://schemas.openxmlformats.org/officeDocument/2006/relationships/hyperlink" Target="https://twitter.com/#!/arizonatourism/status/1103064812701941760" TargetMode="External" /><Relationship Id="rId972" Type="http://schemas.openxmlformats.org/officeDocument/2006/relationships/hyperlink" Target="https://twitter.com/#!/sedonaaz/status/1103364637792264192" TargetMode="External" /><Relationship Id="rId973" Type="http://schemas.openxmlformats.org/officeDocument/2006/relationships/hyperlink" Target="https://twitter.com/#!/apexwolves/status/1105946997419184128" TargetMode="External" /><Relationship Id="rId974" Type="http://schemas.openxmlformats.org/officeDocument/2006/relationships/hyperlink" Target="https://twitter.com/#!/sedonaaz/status/1103364637792264192" TargetMode="External" /><Relationship Id="rId975" Type="http://schemas.openxmlformats.org/officeDocument/2006/relationships/hyperlink" Target="https://twitter.com/#!/bluerosepat/status/1103366952288964609" TargetMode="External" /><Relationship Id="rId976" Type="http://schemas.openxmlformats.org/officeDocument/2006/relationships/hyperlink" Target="https://twitter.com/#!/sedonaaz/status/1104033230192144384" TargetMode="External" /><Relationship Id="rId977" Type="http://schemas.openxmlformats.org/officeDocument/2006/relationships/hyperlink" Target="https://twitter.com/#!/sedonaaz/status/1104034217950756866" TargetMode="External" /><Relationship Id="rId978" Type="http://schemas.openxmlformats.org/officeDocument/2006/relationships/hyperlink" Target="https://twitter.com/#!/unplannedcookin/status/1105868849063309314" TargetMode="External" /><Relationship Id="rId979" Type="http://schemas.openxmlformats.org/officeDocument/2006/relationships/hyperlink" Target="https://twitter.com/#!/sedonaaz/status/1104034217950756866" TargetMode="External" /><Relationship Id="rId980" Type="http://schemas.openxmlformats.org/officeDocument/2006/relationships/hyperlink" Target="https://twitter.com/#!/sedonaaz/status/1104040416460984320" TargetMode="External" /><Relationship Id="rId981" Type="http://schemas.openxmlformats.org/officeDocument/2006/relationships/hyperlink" Target="https://twitter.com/#!/enchantmentaz/status/1104061953440473089" TargetMode="External" /><Relationship Id="rId982" Type="http://schemas.openxmlformats.org/officeDocument/2006/relationships/hyperlink" Target="https://twitter.com/#!/enchantmentaz/status/1104061953440473089" TargetMode="External" /><Relationship Id="rId983" Type="http://schemas.openxmlformats.org/officeDocument/2006/relationships/hyperlink" Target="https://twitter.com/#!/enchantmentaz/status/1104062355011444736" TargetMode="External" /><Relationship Id="rId984" Type="http://schemas.openxmlformats.org/officeDocument/2006/relationships/hyperlink" Target="https://twitter.com/#!/sedonaaz/status/1104048470954979330" TargetMode="External" /><Relationship Id="rId985" Type="http://schemas.openxmlformats.org/officeDocument/2006/relationships/hyperlink" Target="https://twitter.com/#!/sedonaaz/status/1104048470954979330" TargetMode="External" /><Relationship Id="rId986" Type="http://schemas.openxmlformats.org/officeDocument/2006/relationships/hyperlink" Target="https://twitter.com/#!/sedonaaz/status/1105179855363104768" TargetMode="External" /><Relationship Id="rId987" Type="http://schemas.openxmlformats.org/officeDocument/2006/relationships/hyperlink" Target="https://twitter.com/#!/orchardsinn/status/1105257316071469061" TargetMode="External" /><Relationship Id="rId988" Type="http://schemas.openxmlformats.org/officeDocument/2006/relationships/hyperlink" Target="https://twitter.com/#!/sedonaaz/status/1106232405885517824" TargetMode="External" /><Relationship Id="rId989" Type="http://schemas.openxmlformats.org/officeDocument/2006/relationships/hyperlink" Target="https://twitter.com/#!/apexwolves/status/1105946997419184128" TargetMode="External" /><Relationship Id="rId990" Type="http://schemas.openxmlformats.org/officeDocument/2006/relationships/hyperlink" Target="https://twitter.com/#!/apexwolves/status/1105946997419184128" TargetMode="External" /><Relationship Id="rId991" Type="http://schemas.openxmlformats.org/officeDocument/2006/relationships/hyperlink" Target="https://twitter.com/#!/sedonachamber/status/1106232078545244161" TargetMode="External" /><Relationship Id="rId992" Type="http://schemas.openxmlformats.org/officeDocument/2006/relationships/hyperlink" Target="https://twitter.com/#!/sedonaaz/status/1106232644721770496" TargetMode="External" /><Relationship Id="rId993" Type="http://schemas.openxmlformats.org/officeDocument/2006/relationships/hyperlink" Target="https://twitter.com/#!/sedonachamber/status/1103341420788670464" TargetMode="External" /><Relationship Id="rId994" Type="http://schemas.openxmlformats.org/officeDocument/2006/relationships/hyperlink" Target="https://twitter.com/#!/sedonachamber/status/1105251407794335744" TargetMode="External" /><Relationship Id="rId995" Type="http://schemas.openxmlformats.org/officeDocument/2006/relationships/hyperlink" Target="https://twitter.com/#!/sedonaaz/status/1103359966792966144" TargetMode="External" /><Relationship Id="rId996" Type="http://schemas.openxmlformats.org/officeDocument/2006/relationships/hyperlink" Target="https://twitter.com/#!/sedonaaz/status/1106232664082665472" TargetMode="External" /><Relationship Id="rId997" Type="http://schemas.openxmlformats.org/officeDocument/2006/relationships/hyperlink" Target="https://twitter.com/#!/dailyblender/status/1106255035560685568" TargetMode="External" /><Relationship Id="rId998" Type="http://schemas.openxmlformats.org/officeDocument/2006/relationships/hyperlink" Target="https://twitter.com/#!/dailyblender/status/1106346850502639616" TargetMode="External" /><Relationship Id="rId999" Type="http://schemas.openxmlformats.org/officeDocument/2006/relationships/hyperlink" Target="https://twitter.com/#!/sedonaaz/status/1106296192076374016" TargetMode="External" /><Relationship Id="rId1000" Type="http://schemas.openxmlformats.org/officeDocument/2006/relationships/hyperlink" Target="https://twitter.com/#!/sedonaaz/status/1106657607186419712" TargetMode="External" /><Relationship Id="rId1001" Type="http://schemas.openxmlformats.org/officeDocument/2006/relationships/hyperlink" Target="https://twitter.com/#!/sedonaaz/status/1101620070822768640" TargetMode="External" /><Relationship Id="rId1002" Type="http://schemas.openxmlformats.org/officeDocument/2006/relationships/hyperlink" Target="https://twitter.com/#!/sedonaaz/status/1106598004104941569" TargetMode="External" /><Relationship Id="rId1003" Type="http://schemas.openxmlformats.org/officeDocument/2006/relationships/hyperlink" Target="https://twitter.com/#!/sedonaaz/status/1102713099969159169" TargetMode="External" /><Relationship Id="rId1004" Type="http://schemas.openxmlformats.org/officeDocument/2006/relationships/hyperlink" Target="https://twitter.com/#!/sedonaaz/status/1103365291487092736" TargetMode="External" /><Relationship Id="rId1005" Type="http://schemas.openxmlformats.org/officeDocument/2006/relationships/hyperlink" Target="https://twitter.com/#!/sedonaaz/status/1105152131332399116" TargetMode="External" /><Relationship Id="rId1006" Type="http://schemas.openxmlformats.org/officeDocument/2006/relationships/hyperlink" Target="https://twitter.com/#!/sedonaaz/status/1105927745119371264" TargetMode="External" /><Relationship Id="rId1007" Type="http://schemas.openxmlformats.org/officeDocument/2006/relationships/hyperlink" Target="https://twitter.com/#!/sedonaaz/status/1106234052632150016" TargetMode="External" /><Relationship Id="rId1008" Type="http://schemas.openxmlformats.org/officeDocument/2006/relationships/hyperlink" Target="https://twitter.com/#!/sedonaaz/status/1106235764256333831" TargetMode="External" /><Relationship Id="rId1009" Type="http://schemas.openxmlformats.org/officeDocument/2006/relationships/hyperlink" Target="https://twitter.com/#!/sedonaaz/status/1106685550486970368" TargetMode="External" /><Relationship Id="rId1010" Type="http://schemas.openxmlformats.org/officeDocument/2006/relationships/hyperlink" Target="https://twitter.com/#!/sedonaaz/status/1106694182624649216" TargetMode="External" /><Relationship Id="rId1011" Type="http://schemas.openxmlformats.org/officeDocument/2006/relationships/hyperlink" Target="https://api.twitter.com/1.1/geo/id/07d9c9ae80083001.json" TargetMode="External" /><Relationship Id="rId1012" Type="http://schemas.openxmlformats.org/officeDocument/2006/relationships/hyperlink" Target="https://api.twitter.com/1.1/geo/id/07d9c9ae80083001.json" TargetMode="External" /><Relationship Id="rId1013" Type="http://schemas.openxmlformats.org/officeDocument/2006/relationships/hyperlink" Target="https://api.twitter.com/1.1/geo/id/29f35f3726f9a043.json" TargetMode="External" /><Relationship Id="rId1014" Type="http://schemas.openxmlformats.org/officeDocument/2006/relationships/hyperlink" Target="https://api.twitter.com/1.1/geo/id/29f35f3726f9a043.json" TargetMode="External" /><Relationship Id="rId1015" Type="http://schemas.openxmlformats.org/officeDocument/2006/relationships/hyperlink" Target="https://api.twitter.com/1.1/geo/id/0101d0b229668acc.json" TargetMode="External" /><Relationship Id="rId1016" Type="http://schemas.openxmlformats.org/officeDocument/2006/relationships/hyperlink" Target="https://api.twitter.com/1.1/geo/id/29f35f3726f9a043.json" TargetMode="External" /><Relationship Id="rId1017" Type="http://schemas.openxmlformats.org/officeDocument/2006/relationships/hyperlink" Target="https://api.twitter.com/1.1/geo/id/29f35f3726f9a043.json" TargetMode="External" /><Relationship Id="rId1018" Type="http://schemas.openxmlformats.org/officeDocument/2006/relationships/hyperlink" Target="https://api.twitter.com/1.1/geo/id/07d9df928ec87000.json" TargetMode="External" /><Relationship Id="rId1019" Type="http://schemas.openxmlformats.org/officeDocument/2006/relationships/hyperlink" Target="https://api.twitter.com/1.1/geo/id/07d9df928ec87000.json" TargetMode="External" /><Relationship Id="rId1020" Type="http://schemas.openxmlformats.org/officeDocument/2006/relationships/hyperlink" Target="https://api.twitter.com/1.1/geo/id/07d9df928ec87000.json" TargetMode="External" /><Relationship Id="rId1021" Type="http://schemas.openxmlformats.org/officeDocument/2006/relationships/hyperlink" Target="https://api.twitter.com/1.1/geo/id/07d9df928ec87000.json" TargetMode="External" /><Relationship Id="rId1022" Type="http://schemas.openxmlformats.org/officeDocument/2006/relationships/hyperlink" Target="https://api.twitter.com/1.1/geo/id/07d9df928ec87000.json" TargetMode="External" /><Relationship Id="rId1023" Type="http://schemas.openxmlformats.org/officeDocument/2006/relationships/hyperlink" Target="https://api.twitter.com/1.1/geo/id/a612c69b44b2e5da.json" TargetMode="External" /><Relationship Id="rId1024" Type="http://schemas.openxmlformats.org/officeDocument/2006/relationships/hyperlink" Target="https://api.twitter.com/1.1/geo/id/a612c69b44b2e5da.json" TargetMode="External" /><Relationship Id="rId1025" Type="http://schemas.openxmlformats.org/officeDocument/2006/relationships/hyperlink" Target="https://api.twitter.com/1.1/geo/id/a612c69b44b2e5da.json" TargetMode="External" /><Relationship Id="rId1026" Type="http://schemas.openxmlformats.org/officeDocument/2006/relationships/hyperlink" Target="https://api.twitter.com/1.1/geo/id/a612c69b44b2e5da.json" TargetMode="External" /><Relationship Id="rId1027" Type="http://schemas.openxmlformats.org/officeDocument/2006/relationships/comments" Target="../comments1.xml" /><Relationship Id="rId1028" Type="http://schemas.openxmlformats.org/officeDocument/2006/relationships/vmlDrawing" Target="../drawings/vmlDrawing1.vml" /><Relationship Id="rId1029" Type="http://schemas.openxmlformats.org/officeDocument/2006/relationships/table" Target="../tables/table1.xml" /><Relationship Id="rId10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ujegDXnUlN/?utm_source=ig_twitter_share&amp;igshid=iw7v4v2hkrgq" TargetMode="External" /><Relationship Id="rId2" Type="http://schemas.openxmlformats.org/officeDocument/2006/relationships/hyperlink" Target="https://www.youtube.com/watch?v=Icf55nJxBQU" TargetMode="External" /><Relationship Id="rId3" Type="http://schemas.openxmlformats.org/officeDocument/2006/relationships/hyperlink" Target="https://www.etsy.com/listing/495206854" TargetMode="External" /><Relationship Id="rId4" Type="http://schemas.openxmlformats.org/officeDocument/2006/relationships/hyperlink" Target="http://ourtravelingblog.com/?p=6437" TargetMode="External" /><Relationship Id="rId5" Type="http://schemas.openxmlformats.org/officeDocument/2006/relationships/hyperlink" Target="https://wp.me/p6b5TA-1FP" TargetMode="External" /><Relationship Id="rId6" Type="http://schemas.openxmlformats.org/officeDocument/2006/relationships/hyperlink" Target="http://www.sedonasecret7.com/" TargetMode="External" /><Relationship Id="rId7" Type="http://schemas.openxmlformats.org/officeDocument/2006/relationships/hyperlink" Target="http://www.sedonasecret7.com/" TargetMode="External" /><Relationship Id="rId8" Type="http://schemas.openxmlformats.org/officeDocument/2006/relationships/hyperlink" Target="http://www.sedonasecret7.com/" TargetMode="External" /><Relationship Id="rId9" Type="http://schemas.openxmlformats.org/officeDocument/2006/relationships/hyperlink" Target="https://www.architecturaldigest.com/gallery/prettiest-town-every-us-state" TargetMode="External" /><Relationship Id="rId10" Type="http://schemas.openxmlformats.org/officeDocument/2006/relationships/hyperlink" Target="https://www.ilovesedonarealestate.com/property/355-indian-cliffs-rd-sedona-arizona-519009" TargetMode="External" /><Relationship Id="rId11" Type="http://schemas.openxmlformats.org/officeDocument/2006/relationships/hyperlink" Target="https://instagram.com/p/BurXhbmAO28/" TargetMode="External" /><Relationship Id="rId12" Type="http://schemas.openxmlformats.org/officeDocument/2006/relationships/hyperlink" Target="https://instagram.com/p/BurXhbmAO28/" TargetMode="External" /><Relationship Id="rId13" Type="http://schemas.openxmlformats.org/officeDocument/2006/relationships/hyperlink" Target="http://www.sedonasecret7.com/" TargetMode="External" /><Relationship Id="rId14" Type="http://schemas.openxmlformats.org/officeDocument/2006/relationships/hyperlink" Target="https://www.msn.com/en-us/travel/news/our-list-of-the-worlds-most-beautiful-places-will-surprise-you/ss-BBU7zva#image=25" TargetMode="External" /><Relationship Id="rId15" Type="http://schemas.openxmlformats.org/officeDocument/2006/relationships/hyperlink" Target="https://twitter.com/SedonaAZ/status/1103365291487092736" TargetMode="External" /><Relationship Id="rId16" Type="http://schemas.openxmlformats.org/officeDocument/2006/relationships/hyperlink" Target="https://www.instagram.com/p/BunHiuYH5uf/?utm_source=ig_twitter_share&amp;igshid=rvo8ium9g89q" TargetMode="External" /><Relationship Id="rId17" Type="http://schemas.openxmlformats.org/officeDocument/2006/relationships/hyperlink" Target="https://www.instagram.com/p/BusaT6Gnwqn/?utm_source=ig_twitter_share&amp;igshid=5okg3t5v9yky" TargetMode="External" /><Relationship Id="rId18" Type="http://schemas.openxmlformats.org/officeDocument/2006/relationships/hyperlink" Target="https://www.architecturaldigest.com/gallery/prettiest-town-every-us-state" TargetMode="External" /><Relationship Id="rId19" Type="http://schemas.openxmlformats.org/officeDocument/2006/relationships/hyperlink" Target="https://www.msn.com/en-us/travel/news/our-list-of-the-worlds-most-beautiful-places-will-surprise-you/ss-BBU7zva#image=25" TargetMode="External" /><Relationship Id="rId20" Type="http://schemas.openxmlformats.org/officeDocument/2006/relationships/hyperlink" Target="http://www.jodystravel.com/the-mystical-sedona-vortex/" TargetMode="External" /><Relationship Id="rId21" Type="http://schemas.openxmlformats.org/officeDocument/2006/relationships/hyperlink" Target="https://lnkd.in/gWE59Yw" TargetMode="External" /><Relationship Id="rId22" Type="http://schemas.openxmlformats.org/officeDocument/2006/relationships/hyperlink" Target="https://www.youtube.com/watch?v=VHAZDe9EizE&amp;feature=youtu.be" TargetMode="External" /><Relationship Id="rId23" Type="http://schemas.openxmlformats.org/officeDocument/2006/relationships/hyperlink" Target="http://www.sedonaaz.gov/Home/Components/Calendar/Event/7740/359" TargetMode="External" /><Relationship Id="rId24" Type="http://schemas.openxmlformats.org/officeDocument/2006/relationships/hyperlink" Target="https://www.instagram.com/p/Buj3jQZA38w/?utm_source=ig_twitter_share&amp;igshid=d9h342eo05o6" TargetMode="External" /><Relationship Id="rId25" Type="http://schemas.openxmlformats.org/officeDocument/2006/relationships/hyperlink" Target="https://www.instagram.com/p/Buj3jQZA38w/" TargetMode="External" /><Relationship Id="rId26" Type="http://schemas.openxmlformats.org/officeDocument/2006/relationships/hyperlink" Target="https://www.instagram.com/p/Buxc5qYlEuy/?utm_source=ig_twitter_share&amp;igshid=7lf781njbx9l" TargetMode="External" /><Relationship Id="rId27" Type="http://schemas.openxmlformats.org/officeDocument/2006/relationships/hyperlink" Target="https://twitter.com/i/web/status/1104569509057384450" TargetMode="External" /><Relationship Id="rId28" Type="http://schemas.openxmlformats.org/officeDocument/2006/relationships/hyperlink" Target="https://www.tangledupinfood.com/why-sedona-stole-my-heart?platform=hootsuite" TargetMode="External" /><Relationship Id="rId29" Type="http://schemas.openxmlformats.org/officeDocument/2006/relationships/hyperlink" Target="https://www.tangledupinfood.com/why-sedona-stole-my-heart?platform=hootsuite" TargetMode="External" /><Relationship Id="rId30" Type="http://schemas.openxmlformats.org/officeDocument/2006/relationships/hyperlink" Target="https://www.tangledupinfood.com/why-sedona-stole-my-heart?platform=hootsuite" TargetMode="External" /><Relationship Id="rId31" Type="http://schemas.openxmlformats.org/officeDocument/2006/relationships/hyperlink" Target="https://www.rd.com/advice/travel/spring-break-zodiac-sign/" TargetMode="External" /><Relationship Id="rId32" Type="http://schemas.openxmlformats.org/officeDocument/2006/relationships/hyperlink" Target="https://www.rd.com/advice/travel/spring-break-zodiac-sign/" TargetMode="External" /><Relationship Id="rId33" Type="http://schemas.openxmlformats.org/officeDocument/2006/relationships/hyperlink" Target="https://rover.ebay.com/rover/1/711-127632-2357-0/16?itm=233151806926&amp;user_name=palmspringscards&amp;spid=2047675&amp;mpre=https%3A%2F%2Fwww.ebay.com%2Fitm%2FSedona-AZ-The-Sugar-Loaf-Lodge-Postcard-Arizona-FREE-US-SHIPPING-%2F233151806926&amp;swd=3&amp;mplxParams=user_name%2Citm%2Cswd%2Cmpre%2C&amp;sojTags=du%3Dmpre%2Citm%3Ditm%2Cuser_name%3Duser_name%2Csuri%3Dsuri%2Cspid%3Dspid%2Cswd%3Dswd%2C" TargetMode="External" /><Relationship Id="rId34" Type="http://schemas.openxmlformats.org/officeDocument/2006/relationships/hyperlink" Target="https://twitter.com/i/web/status/1104975111528964103" TargetMode="External" /><Relationship Id="rId35" Type="http://schemas.openxmlformats.org/officeDocument/2006/relationships/hyperlink" Target="https://scispi.tv/product/spring-equinox-2019/" TargetMode="External" /><Relationship Id="rId36" Type="http://schemas.openxmlformats.org/officeDocument/2006/relationships/hyperlink" Target="https://scispi.tv/product/spring-equinox-2019/" TargetMode="External" /><Relationship Id="rId37" Type="http://schemas.openxmlformats.org/officeDocument/2006/relationships/hyperlink" Target="https://www.viamagazine.com/destinations/best-state-parks-west" TargetMode="External" /><Relationship Id="rId38" Type="http://schemas.openxmlformats.org/officeDocument/2006/relationships/hyperlink" Target="https://www.viamagazine.com/destinations/best-state-parks-west" TargetMode="External" /><Relationship Id="rId39" Type="http://schemas.openxmlformats.org/officeDocument/2006/relationships/hyperlink" Target="https://www.brit.co/romantic-honeymoon-destinations-in-the-usa/" TargetMode="External" /><Relationship Id="rId40" Type="http://schemas.openxmlformats.org/officeDocument/2006/relationships/hyperlink" Target="https://twitter.com/sedonaaz/status/1105179855363104768" TargetMode="External" /><Relationship Id="rId41" Type="http://schemas.openxmlformats.org/officeDocument/2006/relationships/hyperlink" Target="https://www.viamagazine.com/destinations/best-state-parks-west" TargetMode="External" /><Relationship Id="rId42" Type="http://schemas.openxmlformats.org/officeDocument/2006/relationships/hyperlink" Target="https://twitter.com/i/web/status/1105147286235996163" TargetMode="External" /><Relationship Id="rId43" Type="http://schemas.openxmlformats.org/officeDocument/2006/relationships/hyperlink" Target="https://www.msn.com/en-us/travel/news/our-list-of-the-worlds-most-beautiful-places-will-surprise-you/ss-BBU7zva#image=25" TargetMode="External" /><Relationship Id="rId44" Type="http://schemas.openxmlformats.org/officeDocument/2006/relationships/hyperlink" Target="https://www.brit.co/romantic-honeymoon-destinations-in-the-usa/" TargetMode="External" /><Relationship Id="rId45" Type="http://schemas.openxmlformats.org/officeDocument/2006/relationships/hyperlink" Target="https://www.viamagazine.com/destinations/best-state-parks-west" TargetMode="External" /><Relationship Id="rId46" Type="http://schemas.openxmlformats.org/officeDocument/2006/relationships/hyperlink" Target="http://www.sedonaaz.gov/Home/Components/News/News/4763/473" TargetMode="External" /><Relationship Id="rId47" Type="http://schemas.openxmlformats.org/officeDocument/2006/relationships/hyperlink" Target="http://www.redrockcountry.org/nature.html" TargetMode="External" /><Relationship Id="rId48" Type="http://schemas.openxmlformats.org/officeDocument/2006/relationships/hyperlink" Target="https://twitter.com/i/web/status/1105245773434929153" TargetMode="External" /><Relationship Id="rId49" Type="http://schemas.openxmlformats.org/officeDocument/2006/relationships/hyperlink" Target="https://twitter.com/i/web/status/1105642889802072065" TargetMode="External" /><Relationship Id="rId50" Type="http://schemas.openxmlformats.org/officeDocument/2006/relationships/hyperlink" Target="https://twitter.com/i/web/status/1105843115892473857" TargetMode="External" /><Relationship Id="rId51" Type="http://schemas.openxmlformats.org/officeDocument/2006/relationships/hyperlink" Target="https://www.ytravelblog.com/sedona-vortex-sites/" TargetMode="External" /><Relationship Id="rId52" Type="http://schemas.openxmlformats.org/officeDocument/2006/relationships/hyperlink" Target="https://www.pinterest.com/pin/445574956881037692/" TargetMode="External" /><Relationship Id="rId53" Type="http://schemas.openxmlformats.org/officeDocument/2006/relationships/hyperlink" Target="http://www.sedonawolfweek.org/" TargetMode="External" /><Relationship Id="rId54" Type="http://schemas.openxmlformats.org/officeDocument/2006/relationships/hyperlink" Target="http://www.sedonawolfweek.org/" TargetMode="External" /><Relationship Id="rId55" Type="http://schemas.openxmlformats.org/officeDocument/2006/relationships/hyperlink" Target="http://www.sedonawolfweek.org/" TargetMode="External" /><Relationship Id="rId56" Type="http://schemas.openxmlformats.org/officeDocument/2006/relationships/hyperlink" Target="https://twitter.com/i/web/status/1106200994587774976" TargetMode="External" /><Relationship Id="rId57" Type="http://schemas.openxmlformats.org/officeDocument/2006/relationships/hyperlink" Target="http://www.sedonawolfweek.org/" TargetMode="External" /><Relationship Id="rId58" Type="http://schemas.openxmlformats.org/officeDocument/2006/relationships/hyperlink" Target="http://www.sedonawolfweek.org/" TargetMode="External" /><Relationship Id="rId59" Type="http://schemas.openxmlformats.org/officeDocument/2006/relationships/hyperlink" Target="https://www.dallasnews.com/life/travel/2019/02/26/hitting-trails-sedona-land-embodies-west" TargetMode="External" /><Relationship Id="rId60" Type="http://schemas.openxmlformats.org/officeDocument/2006/relationships/hyperlink" Target="https://www.viamagazine.com/destinations/best-state-parks-west" TargetMode="External" /><Relationship Id="rId61" Type="http://schemas.openxmlformats.org/officeDocument/2006/relationships/hyperlink" Target="https://dailyblender.com/2019/03/red-rocks-and-vortexes-visiting-sedona/" TargetMode="External" /><Relationship Id="rId62" Type="http://schemas.openxmlformats.org/officeDocument/2006/relationships/hyperlink" Target="https://sedona.org/" TargetMode="External" /><Relationship Id="rId63" Type="http://schemas.openxmlformats.org/officeDocument/2006/relationships/hyperlink" Target="https://sedona.org/" TargetMode="External" /><Relationship Id="rId64" Type="http://schemas.openxmlformats.org/officeDocument/2006/relationships/hyperlink" Target="https://sedona.org/rentals/Sedona-Dream-Estate/" TargetMode="External" /><Relationship Id="rId65" Type="http://schemas.openxmlformats.org/officeDocument/2006/relationships/hyperlink" Target="https://twitter.com/i/web/status/1104907037232807938" TargetMode="External" /><Relationship Id="rId66" Type="http://schemas.openxmlformats.org/officeDocument/2006/relationships/hyperlink" Target="https://twitter.com/i/web/status/1105623770927153153" TargetMode="External" /><Relationship Id="rId67" Type="http://schemas.openxmlformats.org/officeDocument/2006/relationships/hyperlink" Target="https://sedona.org/rentals/Sedona-Tranquil/" TargetMode="External" /><Relationship Id="rId68" Type="http://schemas.openxmlformats.org/officeDocument/2006/relationships/hyperlink" Target="https://twitter.com/i/web/status/1106385385507053568" TargetMode="External" /><Relationship Id="rId69" Type="http://schemas.openxmlformats.org/officeDocument/2006/relationships/hyperlink" Target="https://twitter.com/i/web/status/1106380946050293765" TargetMode="External" /><Relationship Id="rId70" Type="http://schemas.openxmlformats.org/officeDocument/2006/relationships/hyperlink" Target="http://www.sedonasecret7.com/" TargetMode="External" /><Relationship Id="rId71" Type="http://schemas.openxmlformats.org/officeDocument/2006/relationships/hyperlink" Target="https://visitsedona.com/blog/sedona-art-source-winter/" TargetMode="External" /><Relationship Id="rId72" Type="http://schemas.openxmlformats.org/officeDocument/2006/relationships/hyperlink" Target="http://www.sedonasecret7.com/" TargetMode="External" /><Relationship Id="rId73" Type="http://schemas.openxmlformats.org/officeDocument/2006/relationships/hyperlink" Target="https://sedonasecret7.com/stargazing/" TargetMode="External" /><Relationship Id="rId74" Type="http://schemas.openxmlformats.org/officeDocument/2006/relationships/hyperlink" Target="https://www.elitedaily.com/p/the-5-best-places-to-live-in-the-us-if-you-love-the-outdoors-want-a-change-16183590" TargetMode="External" /><Relationship Id="rId75" Type="http://schemas.openxmlformats.org/officeDocument/2006/relationships/hyperlink" Target="https://www.msn.com/en-us/travel/news/our-list-of-the-worlds-most-beautiful-places-will-surprise-you/ss-BBU7zva#image=25" TargetMode="External" /><Relationship Id="rId76" Type="http://schemas.openxmlformats.org/officeDocument/2006/relationships/hyperlink" Target="http://www.startribune.com/a-magical-family-trip-to-sedona-ariz/506844562/" TargetMode="External" /><Relationship Id="rId77" Type="http://schemas.openxmlformats.org/officeDocument/2006/relationships/hyperlink" Target="https://www.dallasnews.com/life/travel/2019/02/26/hitting-trails-sedona-land-embodies-west" TargetMode="External" /><Relationship Id="rId78" Type="http://schemas.openxmlformats.org/officeDocument/2006/relationships/hyperlink" Target="https://www.rd.com/advice/travel/spring-break-zodiac-sign/" TargetMode="External" /><Relationship Id="rId79" Type="http://schemas.openxmlformats.org/officeDocument/2006/relationships/hyperlink" Target="https://www.brit.co/romantic-honeymoon-destinations-in-the-usa/" TargetMode="External" /><Relationship Id="rId80" Type="http://schemas.openxmlformats.org/officeDocument/2006/relationships/hyperlink" Target="http://www.sedonawolfweek.org/" TargetMode="External" /><Relationship Id="rId81" Type="http://schemas.openxmlformats.org/officeDocument/2006/relationships/hyperlink" Target="http://www.sedonawolfweek.org/" TargetMode="External" /><Relationship Id="rId82" Type="http://schemas.openxmlformats.org/officeDocument/2006/relationships/hyperlink" Target="https://visitsedona.com/outdoor-adventure/hiking/sedona-trail-keepers-sponsors/" TargetMode="External" /><Relationship Id="rId83" Type="http://schemas.openxmlformats.org/officeDocument/2006/relationships/hyperlink" Target="http://strawfreesedona.com/" TargetMode="External" /><Relationship Id="rId84" Type="http://schemas.openxmlformats.org/officeDocument/2006/relationships/hyperlink" Target="https://dailyblender.com/2019/03/red-rocks-and-vortexes-visiting-sedona/" TargetMode="External" /><Relationship Id="rId85" Type="http://schemas.openxmlformats.org/officeDocument/2006/relationships/hyperlink" Target="https://dailyblender.com/2019/03/red-rocks-and-vortexes-visiting-sedona/" TargetMode="External" /><Relationship Id="rId86" Type="http://schemas.openxmlformats.org/officeDocument/2006/relationships/hyperlink" Target="https://dailyblender.com/2019/03/red-rocks-and-vortexes-visiting-sedona/" TargetMode="External" /><Relationship Id="rId87" Type="http://schemas.openxmlformats.org/officeDocument/2006/relationships/hyperlink" Target="https://twitter.com/i/web/status/1106657607186419712" TargetMode="External" /><Relationship Id="rId88" Type="http://schemas.openxmlformats.org/officeDocument/2006/relationships/hyperlink" Target="https://twitter.com/i/web/status/1101620070822768640" TargetMode="External" /><Relationship Id="rId89" Type="http://schemas.openxmlformats.org/officeDocument/2006/relationships/hyperlink" Target="https://sedonasecret7.com/stargazing/" TargetMode="External" /><Relationship Id="rId90" Type="http://schemas.openxmlformats.org/officeDocument/2006/relationships/hyperlink" Target="http://www.sedonasecret7.com/" TargetMode="External" /><Relationship Id="rId91" Type="http://schemas.openxmlformats.org/officeDocument/2006/relationships/hyperlink" Target="https://twitter.com/ArizonaTourism/status/1103026853005078530" TargetMode="External" /><Relationship Id="rId92" Type="http://schemas.openxmlformats.org/officeDocument/2006/relationships/hyperlink" Target="https://www.viamagazine.com/destinations/best-state-parks-west" TargetMode="External" /><Relationship Id="rId93" Type="http://schemas.openxmlformats.org/officeDocument/2006/relationships/hyperlink" Target="https://www.pinterest.com/pin/445574956881037692/" TargetMode="External" /><Relationship Id="rId94" Type="http://schemas.openxmlformats.org/officeDocument/2006/relationships/hyperlink" Target="https://adventurepro.us/spring-loaded-two-destinations-perfect-for-life-after-winter/" TargetMode="External" /><Relationship Id="rId95" Type="http://schemas.openxmlformats.org/officeDocument/2006/relationships/hyperlink" Target="https://visitsedona.com/blog/sedona-art-source-winter/" TargetMode="External" /><Relationship Id="rId96" Type="http://schemas.openxmlformats.org/officeDocument/2006/relationships/hyperlink" Target="https://www.singletracks.com/blog/mtb-trails/12-of-the-best-mtb-destinations-to-visit-in-2019/" TargetMode="External" /><Relationship Id="rId97" Type="http://schemas.openxmlformats.org/officeDocument/2006/relationships/hyperlink" Target="https://www.outsideonline.com/2391646/these-are-worlds-most-badass-hotel-owners" TargetMode="External" /><Relationship Id="rId98" Type="http://schemas.openxmlformats.org/officeDocument/2006/relationships/hyperlink" Target="https://pbs.twimg.com/media/D0qx9GNU4AAFM31.jpg" TargetMode="External" /><Relationship Id="rId99" Type="http://schemas.openxmlformats.org/officeDocument/2006/relationships/hyperlink" Target="https://pbs.twimg.com/ext_tw_video_thumb/1102360036737609728/pu/img/5OQSA9VBTCpK2k7m.jpg" TargetMode="External" /><Relationship Id="rId100" Type="http://schemas.openxmlformats.org/officeDocument/2006/relationships/hyperlink" Target="https://pbs.twimg.com/media/D0yeeVsVYAAI-pE.jpg" TargetMode="External" /><Relationship Id="rId101" Type="http://schemas.openxmlformats.org/officeDocument/2006/relationships/hyperlink" Target="https://pbs.twimg.com/media/D0xqlBhXcAAOH8J.jpg" TargetMode="External" /><Relationship Id="rId102" Type="http://schemas.openxmlformats.org/officeDocument/2006/relationships/hyperlink" Target="https://pbs.twimg.com/media/D0zz0UwXQAEqX4u.jpg" TargetMode="External" /><Relationship Id="rId103" Type="http://schemas.openxmlformats.org/officeDocument/2006/relationships/hyperlink" Target="https://pbs.twimg.com/media/D01xtfnWkAY-UiQ.jpg" TargetMode="External" /><Relationship Id="rId104" Type="http://schemas.openxmlformats.org/officeDocument/2006/relationships/hyperlink" Target="https://pbs.twimg.com/media/D02fpd-V4AAvmOi.jpg" TargetMode="External" /><Relationship Id="rId105" Type="http://schemas.openxmlformats.org/officeDocument/2006/relationships/hyperlink" Target="https://pbs.twimg.com/media/D02fpd-V4AAvmOi.jpg" TargetMode="External" /><Relationship Id="rId106" Type="http://schemas.openxmlformats.org/officeDocument/2006/relationships/hyperlink" Target="https://pbs.twimg.com/media/D02fpd-V4AAvmOi.jpg" TargetMode="External" /><Relationship Id="rId107" Type="http://schemas.openxmlformats.org/officeDocument/2006/relationships/hyperlink" Target="https://pbs.twimg.com/media/D065EnIUYAE2wEb.jpg" TargetMode="External" /><Relationship Id="rId108" Type="http://schemas.openxmlformats.org/officeDocument/2006/relationships/hyperlink" Target="https://pbs.twimg.com/media/D0_zqdVU4AEsr6r.jpg" TargetMode="External" /><Relationship Id="rId109" Type="http://schemas.openxmlformats.org/officeDocument/2006/relationships/hyperlink" Target="https://pbs.twimg.com/media/D0_0vNSUYAAkAot.jpg" TargetMode="External" /><Relationship Id="rId110" Type="http://schemas.openxmlformats.org/officeDocument/2006/relationships/hyperlink" Target="https://pbs.twimg.com/media/D02fpd-V4AAvmOi.jpg" TargetMode="External" /><Relationship Id="rId111" Type="http://schemas.openxmlformats.org/officeDocument/2006/relationships/hyperlink" Target="https://pbs.twimg.com/media/D0_SjTsUcAEjjBj.jpg" TargetMode="External" /><Relationship Id="rId112" Type="http://schemas.openxmlformats.org/officeDocument/2006/relationships/hyperlink" Target="https://pbs.twimg.com/media/D1EXFm5WwAEHtNg.jpg" TargetMode="External" /><Relationship Id="rId113" Type="http://schemas.openxmlformats.org/officeDocument/2006/relationships/hyperlink" Target="https://pbs.twimg.com/media/D0_SjTsUcAEjjBj.jpg" TargetMode="External" /><Relationship Id="rId114" Type="http://schemas.openxmlformats.org/officeDocument/2006/relationships/hyperlink" Target="https://pbs.twimg.com/media/D0_1MlyWoAI9EHz.jpg" TargetMode="External" /><Relationship Id="rId115" Type="http://schemas.openxmlformats.org/officeDocument/2006/relationships/hyperlink" Target="https://pbs.twimg.com/media/D1J38rwX0AAGR_f.jpg" TargetMode="External" /><Relationship Id="rId116" Type="http://schemas.openxmlformats.org/officeDocument/2006/relationships/hyperlink" Target="https://pbs.twimg.com/media/D1KPXKYXcAE7YeR.jpg" TargetMode="External" /><Relationship Id="rId117" Type="http://schemas.openxmlformats.org/officeDocument/2006/relationships/hyperlink" Target="https://pbs.twimg.com/media/D0w3pe5WoAAmyBN.jpg" TargetMode="External" /><Relationship Id="rId118" Type="http://schemas.openxmlformats.org/officeDocument/2006/relationships/hyperlink" Target="https://pbs.twimg.com/media/D007uHcVsAA1Uxg.jpg" TargetMode="External" /><Relationship Id="rId119" Type="http://schemas.openxmlformats.org/officeDocument/2006/relationships/hyperlink" Target="https://pbs.twimg.com/media/D0f662hWkAAb0g7.jpg" TargetMode="External" /><Relationship Id="rId120" Type="http://schemas.openxmlformats.org/officeDocument/2006/relationships/hyperlink" Target="https://pbs.twimg.com/ext_tw_video_thumb/1104397155614126080/pu/img/wC53z01jORd6RGxP.jpg" TargetMode="External" /><Relationship Id="rId121" Type="http://schemas.openxmlformats.org/officeDocument/2006/relationships/hyperlink" Target="https://pbs.twimg.com/media/D1PjJDzUwAAS0Bd.jpg" TargetMode="External" /><Relationship Id="rId122" Type="http://schemas.openxmlformats.org/officeDocument/2006/relationships/hyperlink" Target="https://pbs.twimg.com/media/D1PkSIcVYAI12Vt.jpg" TargetMode="External" /><Relationship Id="rId123" Type="http://schemas.openxmlformats.org/officeDocument/2006/relationships/hyperlink" Target="https://pbs.twimg.com/media/D1QvxGgUwAE6-Yd.jpg" TargetMode="External" /><Relationship Id="rId124" Type="http://schemas.openxmlformats.org/officeDocument/2006/relationships/hyperlink" Target="https://pbs.twimg.com/media/D1QwT4eU0AAPbaH.jpg" TargetMode="External" /><Relationship Id="rId125" Type="http://schemas.openxmlformats.org/officeDocument/2006/relationships/hyperlink" Target="https://pbs.twimg.com/media/D0vwERAWkAAROSR.jpg" TargetMode="External" /><Relationship Id="rId126" Type="http://schemas.openxmlformats.org/officeDocument/2006/relationships/hyperlink" Target="https://pbs.twimg.com/media/D1OuLomX4AAXhmA.jpg" TargetMode="External" /><Relationship Id="rId127" Type="http://schemas.openxmlformats.org/officeDocument/2006/relationships/hyperlink" Target="https://pbs.twimg.com/media/D1MGaO9VAAEWaSe.jpg" TargetMode="External" /><Relationship Id="rId128" Type="http://schemas.openxmlformats.org/officeDocument/2006/relationships/hyperlink" Target="https://pbs.twimg.com/media/D1LMtIXWoAA_g1v.jpg" TargetMode="External" /><Relationship Id="rId129" Type="http://schemas.openxmlformats.org/officeDocument/2006/relationships/hyperlink" Target="https://pbs.twimg.com/media/D1YgNIIWoAEIM91.jpg" TargetMode="External" /><Relationship Id="rId130" Type="http://schemas.openxmlformats.org/officeDocument/2006/relationships/hyperlink" Target="https://pbs.twimg.com/media/D1ZJ_Q6VYAACeIQ.jpg" TargetMode="External" /><Relationship Id="rId131" Type="http://schemas.openxmlformats.org/officeDocument/2006/relationships/hyperlink" Target="https://pbs.twimg.com/media/D1ZJ_Q6VYAACeIQ.jpg" TargetMode="External" /><Relationship Id="rId132" Type="http://schemas.openxmlformats.org/officeDocument/2006/relationships/hyperlink" Target="https://pbs.twimg.com/media/D1ZJ_Q6VYAACeIQ.jpg" TargetMode="External" /><Relationship Id="rId133" Type="http://schemas.openxmlformats.org/officeDocument/2006/relationships/hyperlink" Target="https://pbs.twimg.com/ext_tw_video_thumb/1105256215687430144/pu/img/SNKNt68zSTVcPDDo.jpg" TargetMode="External" /><Relationship Id="rId134" Type="http://schemas.openxmlformats.org/officeDocument/2006/relationships/hyperlink" Target="https://pbs.twimg.com/tweet_video_thumb/D1aoHhrWsAEP_zD.jpg" TargetMode="External" /><Relationship Id="rId135" Type="http://schemas.openxmlformats.org/officeDocument/2006/relationships/hyperlink" Target="https://pbs.twimg.com/ext_tw_video_thumb/1105256215687430144/pu/img/SNKNt68zSTVcPDDo.jpg" TargetMode="External" /><Relationship Id="rId136" Type="http://schemas.openxmlformats.org/officeDocument/2006/relationships/hyperlink" Target="https://pbs.twimg.com/tweet_video_thumb/D1apf_YXQAINuVN.jpg" TargetMode="External" /><Relationship Id="rId137" Type="http://schemas.openxmlformats.org/officeDocument/2006/relationships/hyperlink" Target="https://pbs.twimg.com/ext_tw_video_thumb/1105256215687430144/pu/img/SNKNt68zSTVcPDDo.jpg" TargetMode="External" /><Relationship Id="rId138" Type="http://schemas.openxmlformats.org/officeDocument/2006/relationships/hyperlink" Target="https://pbs.twimg.com/ext_tw_video_thumb/1104841525626724352/pu/img/i_h-acnDXtP-UhI7.jpg" TargetMode="External" /><Relationship Id="rId139" Type="http://schemas.openxmlformats.org/officeDocument/2006/relationships/hyperlink" Target="https://pbs.twimg.com/media/D0_SjTsUcAEjjBj.jpg" TargetMode="External" /><Relationship Id="rId140" Type="http://schemas.openxmlformats.org/officeDocument/2006/relationships/hyperlink" Target="https://pbs.twimg.com/media/D1ZJ_Q6VYAACeIQ.jpg" TargetMode="External" /><Relationship Id="rId141" Type="http://schemas.openxmlformats.org/officeDocument/2006/relationships/hyperlink" Target="https://pbs.twimg.com/media/D1eW0pVVYAAxRx5.jpg" TargetMode="External" /><Relationship Id="rId142" Type="http://schemas.openxmlformats.org/officeDocument/2006/relationships/hyperlink" Target="https://pbs.twimg.com/media/D1evWcFV4AE_eW1.jpg" TargetMode="External" /><Relationship Id="rId143" Type="http://schemas.openxmlformats.org/officeDocument/2006/relationships/hyperlink" Target="https://pbs.twimg.com/media/D0uFX-uWkAATVN6.jpg" TargetMode="External" /><Relationship Id="rId144" Type="http://schemas.openxmlformats.org/officeDocument/2006/relationships/hyperlink" Target="https://pbs.twimg.com/media/D06-Q-pX0AE5MGu.jpg" TargetMode="External" /><Relationship Id="rId145" Type="http://schemas.openxmlformats.org/officeDocument/2006/relationships/hyperlink" Target="https://pbs.twimg.com/media/D1jqQSrWoAA1XnL.jpg" TargetMode="External" /><Relationship Id="rId146" Type="http://schemas.openxmlformats.org/officeDocument/2006/relationships/hyperlink" Target="https://pbs.twimg.com/media/D1kcvkrU8AAdT6_.jpg" TargetMode="External" /><Relationship Id="rId147" Type="http://schemas.openxmlformats.org/officeDocument/2006/relationships/hyperlink" Target="https://pbs.twimg.com/ext_tw_video_thumb/1106262618925420544/pu/img/rTTV3ozbUARmF85n.jpg" TargetMode="External" /><Relationship Id="rId148" Type="http://schemas.openxmlformats.org/officeDocument/2006/relationships/hyperlink" Target="https://pbs.twimg.com/media/D1JUculVsAAAwlz.jpg" TargetMode="External" /><Relationship Id="rId149" Type="http://schemas.openxmlformats.org/officeDocument/2006/relationships/hyperlink" Target="https://pbs.twimg.com/tweet_video_thumb/D0_yYZAW0AwBNBD.jpg" TargetMode="External" /><Relationship Id="rId150" Type="http://schemas.openxmlformats.org/officeDocument/2006/relationships/hyperlink" Target="https://pbs.twimg.com/media/D1ZJ_Q6VYAACeIQ.jpg" TargetMode="External" /><Relationship Id="rId151" Type="http://schemas.openxmlformats.org/officeDocument/2006/relationships/hyperlink" Target="https://pbs.twimg.com/media/D1padPfU8AAdU-n.jpg" TargetMode="External" /><Relationship Id="rId152" Type="http://schemas.openxmlformats.org/officeDocument/2006/relationships/hyperlink" Target="https://pbs.twimg.com/media/D1YNFa5U8AARM4q.jpg" TargetMode="External" /><Relationship Id="rId153" Type="http://schemas.openxmlformats.org/officeDocument/2006/relationships/hyperlink" Target="https://pbs.twimg.com/media/D0Co69qXQAM1qHh.jpg" TargetMode="External" /><Relationship Id="rId154" Type="http://schemas.openxmlformats.org/officeDocument/2006/relationships/hyperlink" Target="https://pbs.twimg.com/media/D0yq1jbX0AIM5UC.jpg" TargetMode="External" /><Relationship Id="rId155" Type="http://schemas.openxmlformats.org/officeDocument/2006/relationships/hyperlink" Target="https://pbs.twimg.com/media/D1BQDFHX0AEJKQ7.jpg" TargetMode="External" /><Relationship Id="rId156" Type="http://schemas.openxmlformats.org/officeDocument/2006/relationships/hyperlink" Target="https://pbs.twimg.com/media/D1GebvuWkAA8cwd.jpg" TargetMode="External" /><Relationship Id="rId157" Type="http://schemas.openxmlformats.org/officeDocument/2006/relationships/hyperlink" Target="https://pbs.twimg.com/media/D1qWQBnX0AMYSpg.jpg" TargetMode="External" /><Relationship Id="rId158" Type="http://schemas.openxmlformats.org/officeDocument/2006/relationships/hyperlink" Target="https://pbs.twimg.com/media/D02fpd-V4AAvmOi.jpg" TargetMode="External" /><Relationship Id="rId159" Type="http://schemas.openxmlformats.org/officeDocument/2006/relationships/hyperlink" Target="https://pbs.twimg.com/media/D1ojhIBU8AA4AYX.jpg" TargetMode="External" /><Relationship Id="rId160" Type="http://schemas.openxmlformats.org/officeDocument/2006/relationships/hyperlink" Target="https://pbs.twimg.com/media/D02fpd-V4AAvmOi.jpg" TargetMode="External" /><Relationship Id="rId161" Type="http://schemas.openxmlformats.org/officeDocument/2006/relationships/hyperlink" Target="https://pbs.twimg.com/media/D1ts9RqU4AEYZal.jpg" TargetMode="External" /><Relationship Id="rId162" Type="http://schemas.openxmlformats.org/officeDocument/2006/relationships/hyperlink" Target="https://pbs.twimg.com/media/D007uHcVsAA1Uxg.jpg" TargetMode="External" /><Relationship Id="rId163" Type="http://schemas.openxmlformats.org/officeDocument/2006/relationships/hyperlink" Target="https://pbs.twimg.com/media/D007uHcVsAA1Uxg.jpg" TargetMode="External" /><Relationship Id="rId164" Type="http://schemas.openxmlformats.org/officeDocument/2006/relationships/hyperlink" Target="https://pbs.twimg.com/media/D009nlTVsAAr4Dm.jpg" TargetMode="External" /><Relationship Id="rId165" Type="http://schemas.openxmlformats.org/officeDocument/2006/relationships/hyperlink" Target="https://pbs.twimg.com/media/D0_SjTsUcAEjjBj.jpg" TargetMode="External" /><Relationship Id="rId166" Type="http://schemas.openxmlformats.org/officeDocument/2006/relationships/hyperlink" Target="https://pbs.twimg.com/media/D07fc1oU0AAQql7.png" TargetMode="External" /><Relationship Id="rId167" Type="http://schemas.openxmlformats.org/officeDocument/2006/relationships/hyperlink" Target="https://pbs.twimg.com/tweet_video_thumb/D0_yYZAW0AwBNBD.jpg" TargetMode="External" /><Relationship Id="rId168" Type="http://schemas.openxmlformats.org/officeDocument/2006/relationships/hyperlink" Target="https://pbs.twimg.com/tweet_video_thumb/D0_yYZAW0AwBNBD.jpg" TargetMode="External" /><Relationship Id="rId169" Type="http://schemas.openxmlformats.org/officeDocument/2006/relationships/hyperlink" Target="https://pbs.twimg.com/media/D1JRM6tVAAAYqDK.jpg" TargetMode="External" /><Relationship Id="rId170" Type="http://schemas.openxmlformats.org/officeDocument/2006/relationships/hyperlink" Target="https://pbs.twimg.com/media/D1JUculVsAAAwlz.jpg" TargetMode="External" /><Relationship Id="rId171" Type="http://schemas.openxmlformats.org/officeDocument/2006/relationships/hyperlink" Target="https://pbs.twimg.com/media/D1JeJ1cVYAAvMHf.jpg" TargetMode="External" /><Relationship Id="rId172" Type="http://schemas.openxmlformats.org/officeDocument/2006/relationships/hyperlink" Target="https://pbs.twimg.com/media/D1ZjHUmVsAA8Eql.jpg" TargetMode="External" /><Relationship Id="rId173" Type="http://schemas.openxmlformats.org/officeDocument/2006/relationships/hyperlink" Target="https://pbs.twimg.com/media/D1apq7BW0AAiR__.png" TargetMode="External" /><Relationship Id="rId174" Type="http://schemas.openxmlformats.org/officeDocument/2006/relationships/hyperlink" Target="https://pbs.twimg.com/media/D0_a1xiUwAANXqn.jpg" TargetMode="External" /><Relationship Id="rId175" Type="http://schemas.openxmlformats.org/officeDocument/2006/relationships/hyperlink" Target="https://pbs.twimg.com/media/D1akSqMU0AAhk8u.jpg" TargetMode="External" /><Relationship Id="rId176" Type="http://schemas.openxmlformats.org/officeDocument/2006/relationships/hyperlink" Target="https://pbs.twimg.com/media/D1o0jrKUcAAYdTm.jpg" TargetMode="External" /><Relationship Id="rId177" Type="http://schemas.openxmlformats.org/officeDocument/2006/relationships/hyperlink" Target="https://pbs.twimg.com/media/D1padPfU8AAdU-n.jpg" TargetMode="External" /><Relationship Id="rId178" Type="http://schemas.openxmlformats.org/officeDocument/2006/relationships/hyperlink" Target="https://pbs.twimg.com/media/D1padPfU8AAdU-n.jpg" TargetMode="External" /><Relationship Id="rId179" Type="http://schemas.openxmlformats.org/officeDocument/2006/relationships/hyperlink" Target="https://pbs.twimg.com/media/D1ts9RqU4AEYZal.jpg" TargetMode="External" /><Relationship Id="rId180" Type="http://schemas.openxmlformats.org/officeDocument/2006/relationships/hyperlink" Target="https://pbs.twimg.com/media/D02fpd-V4AAvmOi.jpg" TargetMode="External" /><Relationship Id="rId181" Type="http://schemas.openxmlformats.org/officeDocument/2006/relationships/hyperlink" Target="https://pbs.twimg.com/media/D1ZJ_Q6VYAACeIQ.jpg" TargetMode="External" /><Relationship Id="rId182" Type="http://schemas.openxmlformats.org/officeDocument/2006/relationships/hyperlink" Target="https://pbs.twimg.com/media/D1oh_9bU8AAGl4N.jpg" TargetMode="External" /><Relationship Id="rId183" Type="http://schemas.openxmlformats.org/officeDocument/2006/relationships/hyperlink" Target="https://pbs.twimg.com/media/D1ojhIBU8AA4AYX.jpg" TargetMode="External" /><Relationship Id="rId184" Type="http://schemas.openxmlformats.org/officeDocument/2006/relationships/hyperlink" Target="https://pbs.twimg.com/media/D1u8i6mUkAAxJ4P.jpg" TargetMode="External" /><Relationship Id="rId185" Type="http://schemas.openxmlformats.org/officeDocument/2006/relationships/hyperlink" Target="https://pbs.twimg.com/media/D1vEalKUgAA44ws.jpg" TargetMode="External" /><Relationship Id="rId186" Type="http://schemas.openxmlformats.org/officeDocument/2006/relationships/hyperlink" Target="http://pbs.twimg.com/profile_images/833164243767853056/o2dAJMXS_normal.jpg" TargetMode="External" /><Relationship Id="rId187" Type="http://schemas.openxmlformats.org/officeDocument/2006/relationships/hyperlink" Target="http://pbs.twimg.com/profile_images/429782981595508736/o0iTNP_T_normal.jpeg" TargetMode="External" /><Relationship Id="rId188" Type="http://schemas.openxmlformats.org/officeDocument/2006/relationships/hyperlink" Target="http://pbs.twimg.com/profile_images/984134720458915840/CEEpDv_o_normal.jpg" TargetMode="External" /><Relationship Id="rId189" Type="http://schemas.openxmlformats.org/officeDocument/2006/relationships/hyperlink" Target="https://pbs.twimg.com/media/D0qx9GNU4AAFM31.jpg" TargetMode="External" /><Relationship Id="rId190" Type="http://schemas.openxmlformats.org/officeDocument/2006/relationships/hyperlink" Target="http://pbs.twimg.com/profile_images/1054369617399795712/FLkaA9hX_normal.jpg" TargetMode="External" /><Relationship Id="rId191" Type="http://schemas.openxmlformats.org/officeDocument/2006/relationships/hyperlink" Target="https://pbs.twimg.com/ext_tw_video_thumb/1102360036737609728/pu/img/5OQSA9VBTCpK2k7m.jpg" TargetMode="External" /><Relationship Id="rId192" Type="http://schemas.openxmlformats.org/officeDocument/2006/relationships/hyperlink" Target="http://pbs.twimg.com/profile_images/823789355026104320/xjW-osJT_normal.jpg" TargetMode="External" /><Relationship Id="rId193" Type="http://schemas.openxmlformats.org/officeDocument/2006/relationships/hyperlink" Target="https://pbs.twimg.com/media/D0yeeVsVYAAI-pE.jpg" TargetMode="External" /><Relationship Id="rId194" Type="http://schemas.openxmlformats.org/officeDocument/2006/relationships/hyperlink" Target="https://pbs.twimg.com/media/D0xqlBhXcAAOH8J.jpg" TargetMode="External" /><Relationship Id="rId195" Type="http://schemas.openxmlformats.org/officeDocument/2006/relationships/hyperlink" Target="https://pbs.twimg.com/media/D0zz0UwXQAEqX4u.jpg" TargetMode="External" /><Relationship Id="rId196" Type="http://schemas.openxmlformats.org/officeDocument/2006/relationships/hyperlink" Target="http://pbs.twimg.com/profile_images/997483534280310784/_lG76Y_i_normal.jpg" TargetMode="External" /><Relationship Id="rId197" Type="http://schemas.openxmlformats.org/officeDocument/2006/relationships/hyperlink" Target="https://pbs.twimg.com/media/D01xtfnWkAY-UiQ.jpg" TargetMode="External" /><Relationship Id="rId198" Type="http://schemas.openxmlformats.org/officeDocument/2006/relationships/hyperlink" Target="http://pbs.twimg.com/profile_images/1089936451846848517/frJhTdGH_normal.jpg" TargetMode="External" /><Relationship Id="rId199" Type="http://schemas.openxmlformats.org/officeDocument/2006/relationships/hyperlink" Target="https://pbs.twimg.com/media/D02fpd-V4AAvmOi.jpg" TargetMode="External" /><Relationship Id="rId200" Type="http://schemas.openxmlformats.org/officeDocument/2006/relationships/hyperlink" Target="http://pbs.twimg.com/profile_images/839955146033397760/aIn3g-E0_normal.jpg" TargetMode="External" /><Relationship Id="rId201" Type="http://schemas.openxmlformats.org/officeDocument/2006/relationships/hyperlink" Target="https://pbs.twimg.com/media/D02fpd-V4AAvmOi.jpg" TargetMode="External" /><Relationship Id="rId202" Type="http://schemas.openxmlformats.org/officeDocument/2006/relationships/hyperlink" Target="https://pbs.twimg.com/media/D02fpd-V4AAvmOi.jpg" TargetMode="External" /><Relationship Id="rId203" Type="http://schemas.openxmlformats.org/officeDocument/2006/relationships/hyperlink" Target="http://pbs.twimg.com/profile_images/459059393422577665/aF9Oe2Dn_normal.jpeg" TargetMode="External" /><Relationship Id="rId204" Type="http://schemas.openxmlformats.org/officeDocument/2006/relationships/hyperlink" Target="http://pbs.twimg.com/profile_images/1060605877437100032/8kbII7ga_normal.jpg" TargetMode="External" /><Relationship Id="rId205" Type="http://schemas.openxmlformats.org/officeDocument/2006/relationships/hyperlink" Target="https://pbs.twimg.com/media/D065EnIUYAE2wEb.jpg" TargetMode="External" /><Relationship Id="rId206" Type="http://schemas.openxmlformats.org/officeDocument/2006/relationships/hyperlink" Target="http://pbs.twimg.com/profile_images/845601600248991744/iRaEJq0W_normal.jpg" TargetMode="External" /><Relationship Id="rId207" Type="http://schemas.openxmlformats.org/officeDocument/2006/relationships/hyperlink" Target="https://pbs.twimg.com/media/D0_zqdVU4AEsr6r.jpg" TargetMode="External" /><Relationship Id="rId208" Type="http://schemas.openxmlformats.org/officeDocument/2006/relationships/hyperlink" Target="https://pbs.twimg.com/media/D0_0vNSUYAAkAot.jpg" TargetMode="External" /><Relationship Id="rId209" Type="http://schemas.openxmlformats.org/officeDocument/2006/relationships/hyperlink" Target="https://pbs.twimg.com/media/D02fpd-V4AAvmOi.jpg" TargetMode="External" /><Relationship Id="rId210" Type="http://schemas.openxmlformats.org/officeDocument/2006/relationships/hyperlink" Target="https://pbs.twimg.com/media/D0_SjTsUcAEjjBj.jpg" TargetMode="External" /><Relationship Id="rId211" Type="http://schemas.openxmlformats.org/officeDocument/2006/relationships/hyperlink" Target="http://pbs.twimg.com/profile_images/746057878411296768/9w8siZra_normal.jpg" TargetMode="External" /><Relationship Id="rId212" Type="http://schemas.openxmlformats.org/officeDocument/2006/relationships/hyperlink" Target="http://pbs.twimg.com/profile_images/1104880305494622208/YU0T7oDV_normal.jpg" TargetMode="External" /><Relationship Id="rId213" Type="http://schemas.openxmlformats.org/officeDocument/2006/relationships/hyperlink" Target="http://pbs.twimg.com/profile_images/1097668157483827200/dX4-VDR-_normal.jpg" TargetMode="External" /><Relationship Id="rId214" Type="http://schemas.openxmlformats.org/officeDocument/2006/relationships/hyperlink" Target="http://pbs.twimg.com/profile_images/891672397442580480/-akqwiSV_normal.jpg" TargetMode="External" /><Relationship Id="rId215" Type="http://schemas.openxmlformats.org/officeDocument/2006/relationships/hyperlink" Target="http://pbs.twimg.com/profile_images/891672397442580480/-akqwiSV_normal.jpg" TargetMode="External" /><Relationship Id="rId216" Type="http://schemas.openxmlformats.org/officeDocument/2006/relationships/hyperlink" Target="https://pbs.twimg.com/media/D1EXFm5WwAEHtNg.jpg" TargetMode="External" /><Relationship Id="rId217" Type="http://schemas.openxmlformats.org/officeDocument/2006/relationships/hyperlink" Target="http://pbs.twimg.com/profile_images/1028240295324991488/l-2ZuXEG_normal.jpg" TargetMode="External" /><Relationship Id="rId218" Type="http://schemas.openxmlformats.org/officeDocument/2006/relationships/hyperlink" Target="http://pbs.twimg.com/profile_images/622164721353912320/nBBhJzXE_normal.jp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s://pbs.twimg.com/media/D0_SjTsUcAEjjBj.jpg" TargetMode="External" /><Relationship Id="rId221" Type="http://schemas.openxmlformats.org/officeDocument/2006/relationships/hyperlink" Target="https://pbs.twimg.com/media/D0_1MlyWoAI9EHz.jpg" TargetMode="External" /><Relationship Id="rId222" Type="http://schemas.openxmlformats.org/officeDocument/2006/relationships/hyperlink" Target="http://pbs.twimg.com/profile_images/1098963951721873414/yJmDGXB__normal.jpg" TargetMode="External" /><Relationship Id="rId223" Type="http://schemas.openxmlformats.org/officeDocument/2006/relationships/hyperlink" Target="http://pbs.twimg.com/profile_images/1098963951721873414/yJmDGXB__normal.jpg" TargetMode="External" /><Relationship Id="rId224" Type="http://schemas.openxmlformats.org/officeDocument/2006/relationships/hyperlink" Target="https://pbs.twimg.com/media/D1J38rwX0AAGR_f.jpg" TargetMode="External" /><Relationship Id="rId225" Type="http://schemas.openxmlformats.org/officeDocument/2006/relationships/hyperlink" Target="http://pbs.twimg.com/profile_images/677642021885091840/lZdItZuP_normal.jpg" TargetMode="External" /><Relationship Id="rId226" Type="http://schemas.openxmlformats.org/officeDocument/2006/relationships/hyperlink" Target="https://pbs.twimg.com/media/D1KPXKYXcAE7YeR.jpg" TargetMode="External" /><Relationship Id="rId227" Type="http://schemas.openxmlformats.org/officeDocument/2006/relationships/hyperlink" Target="http://pbs.twimg.com/profile_images/1671511789/Sedona_Biz_Avatar_normal.jpg" TargetMode="External" /><Relationship Id="rId228" Type="http://schemas.openxmlformats.org/officeDocument/2006/relationships/hyperlink" Target="http://pbs.twimg.com/profile_images/720682532937666560/sF8hgfWE_normal.jpg" TargetMode="External" /><Relationship Id="rId229" Type="http://schemas.openxmlformats.org/officeDocument/2006/relationships/hyperlink" Target="https://pbs.twimg.com/media/D0w3pe5WoAAmyBN.jpg" TargetMode="External" /><Relationship Id="rId230" Type="http://schemas.openxmlformats.org/officeDocument/2006/relationships/hyperlink" Target="http://pbs.twimg.com/profile_images/1010697272/peaks_theView_4x6_normal.jpg" TargetMode="External" /><Relationship Id="rId231" Type="http://schemas.openxmlformats.org/officeDocument/2006/relationships/hyperlink" Target="https://pbs.twimg.com/media/D007uHcVsAA1Uxg.jpg" TargetMode="External" /><Relationship Id="rId232" Type="http://schemas.openxmlformats.org/officeDocument/2006/relationships/hyperlink" Target="http://pbs.twimg.com/profile_images/1010697272/peaks_theView_4x6_normal.jpg" TargetMode="External" /><Relationship Id="rId233" Type="http://schemas.openxmlformats.org/officeDocument/2006/relationships/hyperlink" Target="http://pbs.twimg.com/profile_images/1058045030797963264/h4nlF_bI_normal.jpg" TargetMode="External" /><Relationship Id="rId234" Type="http://schemas.openxmlformats.org/officeDocument/2006/relationships/hyperlink" Target="http://pbs.twimg.com/profile_images/968631753643405313/Eg0sQzfF_normal.jpg" TargetMode="External" /><Relationship Id="rId235" Type="http://schemas.openxmlformats.org/officeDocument/2006/relationships/hyperlink" Target="http://pbs.twimg.com/profile_images/1082061198059700224/iB--0tJR_normal.jpg" TargetMode="External" /><Relationship Id="rId236" Type="http://schemas.openxmlformats.org/officeDocument/2006/relationships/hyperlink" Target="https://pbs.twimg.com/media/D0f662hWkAAb0g7.jpg" TargetMode="External" /><Relationship Id="rId237" Type="http://schemas.openxmlformats.org/officeDocument/2006/relationships/hyperlink" Target="http://pbs.twimg.com/profile_images/683018557278564352/PXAYdsAL_normal.jpg" TargetMode="External" /><Relationship Id="rId238" Type="http://schemas.openxmlformats.org/officeDocument/2006/relationships/hyperlink" Target="http://pbs.twimg.com/profile_images/1014620956617084928/4Sxbv-wQ_normal.jpg" TargetMode="External" /><Relationship Id="rId239" Type="http://schemas.openxmlformats.org/officeDocument/2006/relationships/hyperlink" Target="http://pbs.twimg.com/profile_images/1060989010997399552/TfJCTJvj_normal.jpg" TargetMode="External" /><Relationship Id="rId240" Type="http://schemas.openxmlformats.org/officeDocument/2006/relationships/hyperlink" Target="http://pbs.twimg.com/profile_images/1084365737324466176/Z77pC-x0_normal.jpg" TargetMode="External" /><Relationship Id="rId241" Type="http://schemas.openxmlformats.org/officeDocument/2006/relationships/hyperlink" Target="http://pbs.twimg.com/profile_images/1080206506623225857/j504vVfG_normal.jpg" TargetMode="External" /><Relationship Id="rId242" Type="http://schemas.openxmlformats.org/officeDocument/2006/relationships/hyperlink" Target="http://pbs.twimg.com/profile_images/1080662727381508096/FHss5MM2_normal.jpg" TargetMode="External" /><Relationship Id="rId243" Type="http://schemas.openxmlformats.org/officeDocument/2006/relationships/hyperlink" Target="http://pbs.twimg.com/profile_images/1089066146853212161/wtQcZ0Iz_normal.jpg" TargetMode="External" /><Relationship Id="rId244" Type="http://schemas.openxmlformats.org/officeDocument/2006/relationships/hyperlink" Target="http://pbs.twimg.com/profile_images/990092032017420288/JJPxQ71T_normal.jpg" TargetMode="External" /><Relationship Id="rId245" Type="http://schemas.openxmlformats.org/officeDocument/2006/relationships/hyperlink" Target="https://pbs.twimg.com/ext_tw_video_thumb/1104397155614126080/pu/img/wC53z01jORd6RGxP.jpg" TargetMode="External" /><Relationship Id="rId246" Type="http://schemas.openxmlformats.org/officeDocument/2006/relationships/hyperlink" Target="http://pbs.twimg.com/profile_images/1083083643097108480/tgugGeqv_normal.jpg" TargetMode="External" /><Relationship Id="rId247" Type="http://schemas.openxmlformats.org/officeDocument/2006/relationships/hyperlink" Target="http://pbs.twimg.com/profile_images/999832982188773376/8w1i3RA7_normal.jpg" TargetMode="External" /><Relationship Id="rId248" Type="http://schemas.openxmlformats.org/officeDocument/2006/relationships/hyperlink" Target="https://pbs.twimg.com/media/D1PjJDzUwAAS0Bd.jpg" TargetMode="External" /><Relationship Id="rId249" Type="http://schemas.openxmlformats.org/officeDocument/2006/relationships/hyperlink" Target="https://pbs.twimg.com/media/D1PkSIcVYAI12Vt.jpg" TargetMode="External" /><Relationship Id="rId250" Type="http://schemas.openxmlformats.org/officeDocument/2006/relationships/hyperlink" Target="https://pbs.twimg.com/media/D1QvxGgUwAE6-Yd.jpg" TargetMode="External" /><Relationship Id="rId251" Type="http://schemas.openxmlformats.org/officeDocument/2006/relationships/hyperlink" Target="https://pbs.twimg.com/media/D1QwT4eU0AAPbaH.jpg" TargetMode="External" /><Relationship Id="rId252" Type="http://schemas.openxmlformats.org/officeDocument/2006/relationships/hyperlink" Target="http://pbs.twimg.com/profile_images/929430781398622208/bNhlO7BZ_normal.jpg" TargetMode="External" /><Relationship Id="rId253" Type="http://schemas.openxmlformats.org/officeDocument/2006/relationships/hyperlink" Target="https://pbs.twimg.com/media/D0vwERAWkAAROSR.jpg" TargetMode="External" /><Relationship Id="rId254" Type="http://schemas.openxmlformats.org/officeDocument/2006/relationships/hyperlink" Target="https://pbs.twimg.com/media/D1OuLomX4AAXhmA.jpg" TargetMode="External" /><Relationship Id="rId255" Type="http://schemas.openxmlformats.org/officeDocument/2006/relationships/hyperlink" Target="http://pbs.twimg.com/profile_images/1105084008046751745/nKpfkNZ2_normal.jpg" TargetMode="External" /><Relationship Id="rId256" Type="http://schemas.openxmlformats.org/officeDocument/2006/relationships/hyperlink" Target="http://pbs.twimg.com/profile_images/1105084008046751745/nKpfkNZ2_normal.jpg" TargetMode="External" /><Relationship Id="rId257" Type="http://schemas.openxmlformats.org/officeDocument/2006/relationships/hyperlink" Target="http://pbs.twimg.com/profile_images/655485812293787648/MTaRdpRj_normal.png" TargetMode="External" /><Relationship Id="rId258" Type="http://schemas.openxmlformats.org/officeDocument/2006/relationships/hyperlink" Target="http://pbs.twimg.com/profile_images/1059937005549899777/6pTXI10w_normal.jpg" TargetMode="External" /><Relationship Id="rId259" Type="http://schemas.openxmlformats.org/officeDocument/2006/relationships/hyperlink" Target="http://pbs.twimg.com/profile_images/949006624345096192/lU7Vha2e_normal.jpg" TargetMode="External" /><Relationship Id="rId260" Type="http://schemas.openxmlformats.org/officeDocument/2006/relationships/hyperlink" Target="https://pbs.twimg.com/media/D1MGaO9VAAEWaSe.jpg" TargetMode="External" /><Relationship Id="rId261" Type="http://schemas.openxmlformats.org/officeDocument/2006/relationships/hyperlink" Target="http://pbs.twimg.com/profile_images/968529103132471298/CfEeXruP_normal.jpg" TargetMode="External" /><Relationship Id="rId262" Type="http://schemas.openxmlformats.org/officeDocument/2006/relationships/hyperlink" Target="http://pbs.twimg.com/profile_images/1099007196296294402/3w1om-Ys_normal.png" TargetMode="External" /><Relationship Id="rId263" Type="http://schemas.openxmlformats.org/officeDocument/2006/relationships/hyperlink" Target="http://pbs.twimg.com/profile_images/894441396383367168/93iNUrdN_normal.jpg" TargetMode="External" /><Relationship Id="rId264" Type="http://schemas.openxmlformats.org/officeDocument/2006/relationships/hyperlink" Target="http://pbs.twimg.com/profile_images/981719108940156934/TmLaWhvD_normal.jpg" TargetMode="External" /><Relationship Id="rId265" Type="http://schemas.openxmlformats.org/officeDocument/2006/relationships/hyperlink" Target="http://pbs.twimg.com/profile_images/1091413415845740544/XJoaFpFA_normal.jpg" TargetMode="External" /><Relationship Id="rId266" Type="http://schemas.openxmlformats.org/officeDocument/2006/relationships/hyperlink" Target="http://pbs.twimg.com/profile_images/937907132292198401/rOEzy6XS_normal.jpg" TargetMode="External" /><Relationship Id="rId267" Type="http://schemas.openxmlformats.org/officeDocument/2006/relationships/hyperlink" Target="https://pbs.twimg.com/media/D1LMtIXWoAA_g1v.jpg" TargetMode="External" /><Relationship Id="rId268" Type="http://schemas.openxmlformats.org/officeDocument/2006/relationships/hyperlink" Target="https://pbs.twimg.com/media/D1YgNIIWoAEIM91.jpg" TargetMode="External" /><Relationship Id="rId269" Type="http://schemas.openxmlformats.org/officeDocument/2006/relationships/hyperlink" Target="https://pbs.twimg.com/media/D1ZJ_Q6VYAACeIQ.jpg" TargetMode="External" /><Relationship Id="rId270" Type="http://schemas.openxmlformats.org/officeDocument/2006/relationships/hyperlink" Target="https://pbs.twimg.com/media/D1ZJ_Q6VYAACeIQ.jpg" TargetMode="External" /><Relationship Id="rId271" Type="http://schemas.openxmlformats.org/officeDocument/2006/relationships/hyperlink" Target="http://pbs.twimg.com/profile_images/1084904802927169536/Dl5Jygnw_normal.jpg" TargetMode="External" /><Relationship Id="rId272" Type="http://schemas.openxmlformats.org/officeDocument/2006/relationships/hyperlink" Target="http://pbs.twimg.com/profile_images/868821017698996226/AysqqxQ4_normal.jpg" TargetMode="External" /><Relationship Id="rId273" Type="http://schemas.openxmlformats.org/officeDocument/2006/relationships/hyperlink" Target="http://pbs.twimg.com/profile_images/897944455369457664/0ylZiSou_normal.jpg" TargetMode="External" /><Relationship Id="rId274" Type="http://schemas.openxmlformats.org/officeDocument/2006/relationships/hyperlink" Target="http://pbs.twimg.com/profile_images/882752322375254016/iLejfM_c_normal.jpg" TargetMode="External" /><Relationship Id="rId275" Type="http://schemas.openxmlformats.org/officeDocument/2006/relationships/hyperlink" Target="http://pbs.twimg.com/profile_images/928011309773340672/bQN71F7O_normal.jpg" TargetMode="External" /><Relationship Id="rId276" Type="http://schemas.openxmlformats.org/officeDocument/2006/relationships/hyperlink" Target="https://pbs.twimg.com/media/D1ZJ_Q6VYAACeIQ.jpg" TargetMode="External" /><Relationship Id="rId277" Type="http://schemas.openxmlformats.org/officeDocument/2006/relationships/hyperlink" Target="http://pbs.twimg.com/profile_images/895576930396889088/j7m_w7S0_normal.jpg" TargetMode="External" /><Relationship Id="rId278" Type="http://schemas.openxmlformats.org/officeDocument/2006/relationships/hyperlink" Target="http://pbs.twimg.com/profile_images/960260640882483202/ZUjSTWrr_normal.jpg" TargetMode="External" /><Relationship Id="rId279" Type="http://schemas.openxmlformats.org/officeDocument/2006/relationships/hyperlink" Target="https://pbs.twimg.com/ext_tw_video_thumb/1105256215687430144/pu/img/SNKNt68zSTVcPDDo.jpg" TargetMode="External" /><Relationship Id="rId280" Type="http://schemas.openxmlformats.org/officeDocument/2006/relationships/hyperlink" Target="https://pbs.twimg.com/tweet_video_thumb/D1aoHhrWsAEP_zD.jpg" TargetMode="External" /><Relationship Id="rId281" Type="http://schemas.openxmlformats.org/officeDocument/2006/relationships/hyperlink" Target="https://pbs.twimg.com/ext_tw_video_thumb/1105256215687430144/pu/img/SNKNt68zSTVcPDDo.jpg" TargetMode="External" /><Relationship Id="rId282" Type="http://schemas.openxmlformats.org/officeDocument/2006/relationships/hyperlink" Target="https://pbs.twimg.com/tweet_video_thumb/D1apf_YXQAINuVN.jpg" TargetMode="External" /><Relationship Id="rId283" Type="http://schemas.openxmlformats.org/officeDocument/2006/relationships/hyperlink" Target="https://pbs.twimg.com/ext_tw_video_thumb/1105256215687430144/pu/img/SNKNt68zSTVcPDDo.jpg" TargetMode="External" /><Relationship Id="rId284" Type="http://schemas.openxmlformats.org/officeDocument/2006/relationships/hyperlink" Target="https://pbs.twimg.com/ext_tw_video_thumb/1104841525626724352/pu/img/i_h-acnDXtP-UhI7.jpg" TargetMode="External" /><Relationship Id="rId285" Type="http://schemas.openxmlformats.org/officeDocument/2006/relationships/hyperlink" Target="http://pbs.twimg.com/profile_images/735000459199406080/5LEidwW__normal.jpg" TargetMode="External" /><Relationship Id="rId286" Type="http://schemas.openxmlformats.org/officeDocument/2006/relationships/hyperlink" Target="http://pbs.twimg.com/profile_images/735000459199406080/5LEidwW__normal.jpg" TargetMode="External" /><Relationship Id="rId287" Type="http://schemas.openxmlformats.org/officeDocument/2006/relationships/hyperlink" Target="http://pbs.twimg.com/profile_images/735000459199406080/5LEidwW__normal.jpg" TargetMode="External" /><Relationship Id="rId288" Type="http://schemas.openxmlformats.org/officeDocument/2006/relationships/hyperlink" Target="https://pbs.twimg.com/media/D0_SjTsUcAEjjBj.jpg" TargetMode="External" /><Relationship Id="rId289" Type="http://schemas.openxmlformats.org/officeDocument/2006/relationships/hyperlink" Target="http://pbs.twimg.com/profile_images/798189717594329089/QkT7O_cj_normal.png" TargetMode="External" /><Relationship Id="rId290" Type="http://schemas.openxmlformats.org/officeDocument/2006/relationships/hyperlink" Target="https://pbs.twimg.com/media/D1ZJ_Q6VYAACeIQ.jpg" TargetMode="External" /><Relationship Id="rId291" Type="http://schemas.openxmlformats.org/officeDocument/2006/relationships/hyperlink" Target="https://pbs.twimg.com/media/D1eW0pVVYAAxRx5.jpg" TargetMode="External" /><Relationship Id="rId292" Type="http://schemas.openxmlformats.org/officeDocument/2006/relationships/hyperlink" Target="http://pbs.twimg.com/profile_images/702949969041313792/FCUKMnuk_normal.jpg" TargetMode="External" /><Relationship Id="rId293" Type="http://schemas.openxmlformats.org/officeDocument/2006/relationships/hyperlink" Target="http://pbs.twimg.com/profile_images/702949969041313792/FCUKMnuk_normal.jpg" TargetMode="External" /><Relationship Id="rId294" Type="http://schemas.openxmlformats.org/officeDocument/2006/relationships/hyperlink" Target="http://pbs.twimg.com/profile_images/583326508854353921/mufmJige_normal.png" TargetMode="External" /><Relationship Id="rId295" Type="http://schemas.openxmlformats.org/officeDocument/2006/relationships/hyperlink" Target="http://pbs.twimg.com/profile_images/1040600421381791744/bgAZIHlf_normal.jpg" TargetMode="External" /><Relationship Id="rId296" Type="http://schemas.openxmlformats.org/officeDocument/2006/relationships/hyperlink" Target="https://pbs.twimg.com/media/D1evWcFV4AE_eW1.jpg" TargetMode="External" /><Relationship Id="rId297" Type="http://schemas.openxmlformats.org/officeDocument/2006/relationships/hyperlink" Target="http://pbs.twimg.com/profile_images/1072918035722207232/Jn0mZDdu_normal.jpg" TargetMode="External" /><Relationship Id="rId298" Type="http://schemas.openxmlformats.org/officeDocument/2006/relationships/hyperlink" Target="http://pbs.twimg.com/profile_images/1052520921175642113/1-MUTq82_normal.jpg" TargetMode="External" /><Relationship Id="rId299" Type="http://schemas.openxmlformats.org/officeDocument/2006/relationships/hyperlink" Target="https://pbs.twimg.com/media/D0uFX-uWkAATVN6.jpg" TargetMode="External" /><Relationship Id="rId300" Type="http://schemas.openxmlformats.org/officeDocument/2006/relationships/hyperlink" Target="https://pbs.twimg.com/media/D06-Q-pX0AE5MGu.jpg" TargetMode="External" /><Relationship Id="rId301" Type="http://schemas.openxmlformats.org/officeDocument/2006/relationships/hyperlink" Target="http://pbs.twimg.com/profile_images/872524036164567040/HkibyOxu_normal.jpg" TargetMode="External" /><Relationship Id="rId302" Type="http://schemas.openxmlformats.org/officeDocument/2006/relationships/hyperlink" Target="http://pbs.twimg.com/profile_images/872524036164567040/HkibyOxu_normal.jpg" TargetMode="External" /><Relationship Id="rId303" Type="http://schemas.openxmlformats.org/officeDocument/2006/relationships/hyperlink" Target="http://pbs.twimg.com/profile_images/1093952293714755592/3D09cK9I_normal.jpg" TargetMode="External" /><Relationship Id="rId304" Type="http://schemas.openxmlformats.org/officeDocument/2006/relationships/hyperlink" Target="http://pbs.twimg.com/profile_images/1104764566792269824/4pXyKzs9_normal.jpg" TargetMode="External" /><Relationship Id="rId305" Type="http://schemas.openxmlformats.org/officeDocument/2006/relationships/hyperlink" Target="http://pbs.twimg.com/profile_images/1447580654/countyaz.com_normal.jpg" TargetMode="External" /><Relationship Id="rId306" Type="http://schemas.openxmlformats.org/officeDocument/2006/relationships/hyperlink" Target="http://pbs.twimg.com/profile_images/1447580654/countyaz.com_normal.jpg" TargetMode="External" /><Relationship Id="rId307" Type="http://schemas.openxmlformats.org/officeDocument/2006/relationships/hyperlink" Target="http://pbs.twimg.com/profile_images/1447580654/countyaz.com_normal.jpg" TargetMode="External" /><Relationship Id="rId308" Type="http://schemas.openxmlformats.org/officeDocument/2006/relationships/hyperlink" Target="http://pbs.twimg.com/profile_images/1447580654/countyaz.com_normal.jpg" TargetMode="External" /><Relationship Id="rId309" Type="http://schemas.openxmlformats.org/officeDocument/2006/relationships/hyperlink" Target="http://pbs.twimg.com/profile_images/1103043422305349632/vudJpxur_normal.png" TargetMode="External" /><Relationship Id="rId310" Type="http://schemas.openxmlformats.org/officeDocument/2006/relationships/hyperlink" Target="http://pbs.twimg.com/profile_images/658824759656910848/7nM7p4t-_normal.jpg" TargetMode="External" /><Relationship Id="rId311" Type="http://schemas.openxmlformats.org/officeDocument/2006/relationships/hyperlink" Target="https://pbs.twimg.com/media/D1jqQSrWoAA1XnL.jpg" TargetMode="External" /><Relationship Id="rId312" Type="http://schemas.openxmlformats.org/officeDocument/2006/relationships/hyperlink" Target="http://pbs.twimg.com/profile_images/921138063132082176/K15_cMsk_normal.jpg" TargetMode="External" /><Relationship Id="rId313" Type="http://schemas.openxmlformats.org/officeDocument/2006/relationships/hyperlink" Target="https://pbs.twimg.com/media/D1kcvkrU8AAdT6_.jpg" TargetMode="External" /><Relationship Id="rId314" Type="http://schemas.openxmlformats.org/officeDocument/2006/relationships/hyperlink" Target="http://pbs.twimg.com/profile_images/664588942788964352/Mca-5U3Z_normal.jpg" TargetMode="External" /><Relationship Id="rId315" Type="http://schemas.openxmlformats.org/officeDocument/2006/relationships/hyperlink" Target="http://pbs.twimg.com/profile_images/664588942788964352/Mca-5U3Z_normal.jpg" TargetMode="External" /><Relationship Id="rId316" Type="http://schemas.openxmlformats.org/officeDocument/2006/relationships/hyperlink" Target="http://pbs.twimg.com/profile_images/775856087132024832/Y3Lg8oSl_normal.jpg" TargetMode="External" /><Relationship Id="rId317" Type="http://schemas.openxmlformats.org/officeDocument/2006/relationships/hyperlink" Target="http://pbs.twimg.com/profile_images/1085977906843574274/x-iEHEu__normal.jpg" TargetMode="External" /><Relationship Id="rId318" Type="http://schemas.openxmlformats.org/officeDocument/2006/relationships/hyperlink" Target="http://pbs.twimg.com/profile_images/1057709303711248384/6ynCMoTN_normal.jpg" TargetMode="External" /><Relationship Id="rId319" Type="http://schemas.openxmlformats.org/officeDocument/2006/relationships/hyperlink" Target="https://pbs.twimg.com/ext_tw_video_thumb/1106262618925420544/pu/img/rTTV3ozbUARmF85n.jpg" TargetMode="External" /><Relationship Id="rId320" Type="http://schemas.openxmlformats.org/officeDocument/2006/relationships/hyperlink" Target="http://pbs.twimg.com/profile_images/3556444039/5f7ec2eff1fee2f4b8be0189e025d8e0_normal.jpeg" TargetMode="External" /><Relationship Id="rId321" Type="http://schemas.openxmlformats.org/officeDocument/2006/relationships/hyperlink" Target="http://pbs.twimg.com/profile_images/378800000727217962/e8305edb078946efeabb862f95f81041_normal.jpeg" TargetMode="External" /><Relationship Id="rId322" Type="http://schemas.openxmlformats.org/officeDocument/2006/relationships/hyperlink" Target="https://pbs.twimg.com/media/D1JUculVsAAAwlz.jpg" TargetMode="External" /><Relationship Id="rId323" Type="http://schemas.openxmlformats.org/officeDocument/2006/relationships/hyperlink" Target="https://pbs.twimg.com/tweet_video_thumb/D0_yYZAW0AwBNBD.jpg" TargetMode="External" /><Relationship Id="rId324" Type="http://schemas.openxmlformats.org/officeDocument/2006/relationships/hyperlink" Target="https://pbs.twimg.com/media/D1ZJ_Q6VYAACeIQ.jpg" TargetMode="External" /><Relationship Id="rId325" Type="http://schemas.openxmlformats.org/officeDocument/2006/relationships/hyperlink" Target="https://pbs.twimg.com/media/D1padPfU8AAdU-n.jpg" TargetMode="External" /><Relationship Id="rId326" Type="http://schemas.openxmlformats.org/officeDocument/2006/relationships/hyperlink" Target="https://pbs.twimg.com/media/D1YNFa5U8AARM4q.jpg" TargetMode="External" /><Relationship Id="rId327" Type="http://schemas.openxmlformats.org/officeDocument/2006/relationships/hyperlink" Target="http://pbs.twimg.com/profile_images/1099039980851265539/Cq8COp4o_normal.png" TargetMode="External" /><Relationship Id="rId328" Type="http://schemas.openxmlformats.org/officeDocument/2006/relationships/hyperlink" Target="https://pbs.twimg.com/media/D0Co69qXQAM1qHh.jpg" TargetMode="External" /><Relationship Id="rId329" Type="http://schemas.openxmlformats.org/officeDocument/2006/relationships/hyperlink" Target="https://pbs.twimg.com/media/D0yq1jbX0AIM5UC.jpg" TargetMode="External" /><Relationship Id="rId330" Type="http://schemas.openxmlformats.org/officeDocument/2006/relationships/hyperlink" Target="https://pbs.twimg.com/media/D1BQDFHX0AEJKQ7.jpg" TargetMode="External" /><Relationship Id="rId331" Type="http://schemas.openxmlformats.org/officeDocument/2006/relationships/hyperlink" Target="https://pbs.twimg.com/media/D1GebvuWkAA8cwd.jpg" TargetMode="External" /><Relationship Id="rId332" Type="http://schemas.openxmlformats.org/officeDocument/2006/relationships/hyperlink" Target="http://pbs.twimg.com/profile_images/1099039980851265539/Cq8COp4o_normal.png" TargetMode="External" /><Relationship Id="rId333" Type="http://schemas.openxmlformats.org/officeDocument/2006/relationships/hyperlink" Target="http://pbs.twimg.com/profile_images/1099039980851265539/Cq8COp4o_normal.png" TargetMode="External" /><Relationship Id="rId334" Type="http://schemas.openxmlformats.org/officeDocument/2006/relationships/hyperlink" Target="https://pbs.twimg.com/media/D1qWQBnX0AMYSpg.jpg" TargetMode="External" /><Relationship Id="rId335" Type="http://schemas.openxmlformats.org/officeDocument/2006/relationships/hyperlink" Target="http://pbs.twimg.com/profile_images/958062367811682304/fEQuCtvp_normal.jpg" TargetMode="External" /><Relationship Id="rId336" Type="http://schemas.openxmlformats.org/officeDocument/2006/relationships/hyperlink" Target="http://pbs.twimg.com/profile_images/900178500899840000/47hcSDIq_normal.jpg" TargetMode="External" /><Relationship Id="rId337" Type="http://schemas.openxmlformats.org/officeDocument/2006/relationships/hyperlink" Target="http://pbs.twimg.com/profile_images/1053385884123521026/ERCL7T7x_normal.jpg" TargetMode="External" /><Relationship Id="rId338" Type="http://schemas.openxmlformats.org/officeDocument/2006/relationships/hyperlink" Target="http://pbs.twimg.com/profile_images/1082099322173382657/-_3wPBUd_normal.jpg" TargetMode="External" /><Relationship Id="rId339" Type="http://schemas.openxmlformats.org/officeDocument/2006/relationships/hyperlink" Target="https://pbs.twimg.com/media/D02fpd-V4AAvmOi.jpg" TargetMode="External" /><Relationship Id="rId340" Type="http://schemas.openxmlformats.org/officeDocument/2006/relationships/hyperlink" Target="http://pbs.twimg.com/profile_images/949287361266925574/Homcdv7B_normal.jpg" TargetMode="External" /><Relationship Id="rId341" Type="http://schemas.openxmlformats.org/officeDocument/2006/relationships/hyperlink" Target="https://pbs.twimg.com/media/D1ojhIBU8AA4AYX.jpg" TargetMode="External" /><Relationship Id="rId342" Type="http://schemas.openxmlformats.org/officeDocument/2006/relationships/hyperlink" Target="http://pbs.twimg.com/profile_images/1079007966009778176/IOZM1HyT_normal.jpg" TargetMode="External" /><Relationship Id="rId343" Type="http://schemas.openxmlformats.org/officeDocument/2006/relationships/hyperlink" Target="https://pbs.twimg.com/media/D02fpd-V4AAvmOi.jpg" TargetMode="External" /><Relationship Id="rId344" Type="http://schemas.openxmlformats.org/officeDocument/2006/relationships/hyperlink" Target="https://pbs.twimg.com/media/D1ts9RqU4AEYZal.jpg" TargetMode="External" /><Relationship Id="rId345" Type="http://schemas.openxmlformats.org/officeDocument/2006/relationships/hyperlink" Target="http://pbs.twimg.com/profile_images/1071589871905472512/5Bq4KLbm_normal.jpg" TargetMode="External" /><Relationship Id="rId346" Type="http://schemas.openxmlformats.org/officeDocument/2006/relationships/hyperlink" Target="https://pbs.twimg.com/media/D007uHcVsAA1Uxg.jpg" TargetMode="External" /><Relationship Id="rId347" Type="http://schemas.openxmlformats.org/officeDocument/2006/relationships/hyperlink" Target="https://pbs.twimg.com/media/D007uHcVsAA1Uxg.jpg" TargetMode="External" /><Relationship Id="rId348" Type="http://schemas.openxmlformats.org/officeDocument/2006/relationships/hyperlink" Target="https://pbs.twimg.com/media/D009nlTVsAAr4Dm.jpg" TargetMode="External" /><Relationship Id="rId349" Type="http://schemas.openxmlformats.org/officeDocument/2006/relationships/hyperlink" Target="https://pbs.twimg.com/media/D0_SjTsUcAEjjBj.jpg" TargetMode="External" /><Relationship Id="rId350" Type="http://schemas.openxmlformats.org/officeDocument/2006/relationships/hyperlink" Target="https://pbs.twimg.com/media/D07fc1oU0AAQql7.png" TargetMode="External" /><Relationship Id="rId351" Type="http://schemas.openxmlformats.org/officeDocument/2006/relationships/hyperlink" Target="http://pbs.twimg.com/profile_images/801097160024436736/bJiR_r4o_normal.jpg" TargetMode="External" /><Relationship Id="rId352" Type="http://schemas.openxmlformats.org/officeDocument/2006/relationships/hyperlink" Target="https://pbs.twimg.com/tweet_video_thumb/D0_yYZAW0AwBNBD.jpg" TargetMode="External" /><Relationship Id="rId353" Type="http://schemas.openxmlformats.org/officeDocument/2006/relationships/hyperlink" Target="https://pbs.twimg.com/tweet_video_thumb/D0_yYZAW0AwBNBD.jpg" TargetMode="External" /><Relationship Id="rId354" Type="http://schemas.openxmlformats.org/officeDocument/2006/relationships/hyperlink" Target="https://pbs.twimg.com/media/D1JRM6tVAAAYqDK.jpg" TargetMode="External" /><Relationship Id="rId355" Type="http://schemas.openxmlformats.org/officeDocument/2006/relationships/hyperlink" Target="http://pbs.twimg.com/profile_images/539446104442417152/BUiZ7nHM_normal.jpeg" TargetMode="External" /><Relationship Id="rId356" Type="http://schemas.openxmlformats.org/officeDocument/2006/relationships/hyperlink" Target="https://pbs.twimg.com/media/D1JUculVsAAAwlz.jpg" TargetMode="External" /><Relationship Id="rId357" Type="http://schemas.openxmlformats.org/officeDocument/2006/relationships/hyperlink" Target="http://pbs.twimg.com/profile_images/1059937005549899777/6pTXI10w_normal.jpg" TargetMode="External" /><Relationship Id="rId358" Type="http://schemas.openxmlformats.org/officeDocument/2006/relationships/hyperlink" Target="https://pbs.twimg.com/media/D1JeJ1cVYAAvMHf.jpg" TargetMode="External" /><Relationship Id="rId359" Type="http://schemas.openxmlformats.org/officeDocument/2006/relationships/hyperlink" Target="https://pbs.twimg.com/media/D1ZjHUmVsAA8Eql.jpg" TargetMode="External" /><Relationship Id="rId360" Type="http://schemas.openxmlformats.org/officeDocument/2006/relationships/hyperlink" Target="https://pbs.twimg.com/media/D1apq7BW0AAiR__.png" TargetMode="External" /><Relationship Id="rId361" Type="http://schemas.openxmlformats.org/officeDocument/2006/relationships/hyperlink" Target="http://pbs.twimg.com/profile_images/801097160024436736/bJiR_r4o_normal.jpg" TargetMode="External" /><Relationship Id="rId362" Type="http://schemas.openxmlformats.org/officeDocument/2006/relationships/hyperlink" Target="http://pbs.twimg.com/profile_images/682250309511467008/O3NnmlxV_normal.png" TargetMode="External" /><Relationship Id="rId363" Type="http://schemas.openxmlformats.org/officeDocument/2006/relationships/hyperlink" Target="http://pbs.twimg.com/profile_images/801097160024436736/bJiR_r4o_normal.jpg" TargetMode="External" /><Relationship Id="rId364" Type="http://schemas.openxmlformats.org/officeDocument/2006/relationships/hyperlink" Target="https://pbs.twimg.com/media/D0_a1xiUwAANXqn.jpg" TargetMode="External" /><Relationship Id="rId365" Type="http://schemas.openxmlformats.org/officeDocument/2006/relationships/hyperlink" Target="https://pbs.twimg.com/media/D1akSqMU0AAhk8u.jpg" TargetMode="External" /><Relationship Id="rId366" Type="http://schemas.openxmlformats.org/officeDocument/2006/relationships/hyperlink" Target="http://pbs.twimg.com/profile_images/801097160024436736/bJiR_r4o_normal.jpg" TargetMode="External" /><Relationship Id="rId367" Type="http://schemas.openxmlformats.org/officeDocument/2006/relationships/hyperlink" Target="http://pbs.twimg.com/profile_images/801097160024436736/bJiR_r4o_normal.jpg" TargetMode="External" /><Relationship Id="rId368" Type="http://schemas.openxmlformats.org/officeDocument/2006/relationships/hyperlink" Target="https://pbs.twimg.com/media/D1o0jrKUcAAYdTm.jpg" TargetMode="External" /><Relationship Id="rId369" Type="http://schemas.openxmlformats.org/officeDocument/2006/relationships/hyperlink" Target="https://pbs.twimg.com/media/D1padPfU8AAdU-n.jpg" TargetMode="External" /><Relationship Id="rId370" Type="http://schemas.openxmlformats.org/officeDocument/2006/relationships/hyperlink" Target="https://pbs.twimg.com/media/D1padPfU8AAdU-n.jpg" TargetMode="External" /><Relationship Id="rId371" Type="http://schemas.openxmlformats.org/officeDocument/2006/relationships/hyperlink" Target="http://pbs.twimg.com/profile_images/801097160024436736/bJiR_r4o_normal.jpg" TargetMode="External" /><Relationship Id="rId372" Type="http://schemas.openxmlformats.org/officeDocument/2006/relationships/hyperlink" Target="http://pbs.twimg.com/profile_images/801097160024436736/bJiR_r4o_normal.jpg" TargetMode="External" /><Relationship Id="rId373" Type="http://schemas.openxmlformats.org/officeDocument/2006/relationships/hyperlink" Target="https://pbs.twimg.com/media/D1ts9RqU4AEYZal.jpg" TargetMode="External" /><Relationship Id="rId374" Type="http://schemas.openxmlformats.org/officeDocument/2006/relationships/hyperlink" Target="https://pbs.twimg.com/media/D02fpd-V4AAvmOi.jpg" TargetMode="External" /><Relationship Id="rId375" Type="http://schemas.openxmlformats.org/officeDocument/2006/relationships/hyperlink" Target="http://pbs.twimg.com/profile_images/801097160024436736/bJiR_r4o_normal.jpg" TargetMode="External" /><Relationship Id="rId376" Type="http://schemas.openxmlformats.org/officeDocument/2006/relationships/hyperlink" Target="https://pbs.twimg.com/media/D1ZJ_Q6VYAACeIQ.jpg" TargetMode="External" /><Relationship Id="rId377" Type="http://schemas.openxmlformats.org/officeDocument/2006/relationships/hyperlink" Target="http://pbs.twimg.com/profile_images/801097160024436736/bJiR_r4o_normal.jpg" TargetMode="External" /><Relationship Id="rId378" Type="http://schemas.openxmlformats.org/officeDocument/2006/relationships/hyperlink" Target="https://pbs.twimg.com/media/D1oh_9bU8AAGl4N.jpg" TargetMode="External" /><Relationship Id="rId379" Type="http://schemas.openxmlformats.org/officeDocument/2006/relationships/hyperlink" Target="https://pbs.twimg.com/media/D1ojhIBU8AA4AYX.jpg" TargetMode="External" /><Relationship Id="rId380" Type="http://schemas.openxmlformats.org/officeDocument/2006/relationships/hyperlink" Target="https://pbs.twimg.com/media/D1u8i6mUkAAxJ4P.jpg" TargetMode="External" /><Relationship Id="rId381" Type="http://schemas.openxmlformats.org/officeDocument/2006/relationships/hyperlink" Target="https://pbs.twimg.com/media/D1vEalKUgAA44ws.jpg" TargetMode="External" /><Relationship Id="rId382" Type="http://schemas.openxmlformats.org/officeDocument/2006/relationships/hyperlink" Target="https://twitter.com/#!/fettkeven/status/1101644457257119744" TargetMode="External" /><Relationship Id="rId383" Type="http://schemas.openxmlformats.org/officeDocument/2006/relationships/hyperlink" Target="https://twitter.com/#!/11thoffebruary/status/1102068913242865671" TargetMode="External" /><Relationship Id="rId384" Type="http://schemas.openxmlformats.org/officeDocument/2006/relationships/hyperlink" Target="https://twitter.com/#!/wildlingtravels/status/1102121923696316417" TargetMode="External" /><Relationship Id="rId385" Type="http://schemas.openxmlformats.org/officeDocument/2006/relationships/hyperlink" Target="https://twitter.com/#!/travelsuncorked/status/1101888729428312064" TargetMode="External" /><Relationship Id="rId386" Type="http://schemas.openxmlformats.org/officeDocument/2006/relationships/hyperlink" Target="https://twitter.com/#!/travelsuncorked/status/1102257420846465026" TargetMode="External" /><Relationship Id="rId387" Type="http://schemas.openxmlformats.org/officeDocument/2006/relationships/hyperlink" Target="https://twitter.com/#!/loganbinggeli/status/1102360126663479296" TargetMode="External" /><Relationship Id="rId388" Type="http://schemas.openxmlformats.org/officeDocument/2006/relationships/hyperlink" Target="https://twitter.com/#!/lethumanismring/status/1102407786468642816" TargetMode="External" /><Relationship Id="rId389" Type="http://schemas.openxmlformats.org/officeDocument/2006/relationships/hyperlink" Target="https://twitter.com/#!/bear8photo/status/1102430357004021761" TargetMode="External" /><Relationship Id="rId390" Type="http://schemas.openxmlformats.org/officeDocument/2006/relationships/hyperlink" Target="https://twitter.com/#!/samstravblog/status/1102373194806317056" TargetMode="External" /><Relationship Id="rId391" Type="http://schemas.openxmlformats.org/officeDocument/2006/relationships/hyperlink" Target="https://twitter.com/#!/samstravblog/status/1102524090638917632" TargetMode="External" /><Relationship Id="rId392" Type="http://schemas.openxmlformats.org/officeDocument/2006/relationships/hyperlink" Target="https://twitter.com/#!/alexjivani/status/1102651036345532417" TargetMode="External" /><Relationship Id="rId393" Type="http://schemas.openxmlformats.org/officeDocument/2006/relationships/hyperlink" Target="https://twitter.com/#!/tarma_designs/status/1102662512422649856" TargetMode="External" /><Relationship Id="rId394" Type="http://schemas.openxmlformats.org/officeDocument/2006/relationships/hyperlink" Target="https://twitter.com/#!/sedonaquail/status/1102914177872457728" TargetMode="External" /><Relationship Id="rId395" Type="http://schemas.openxmlformats.org/officeDocument/2006/relationships/hyperlink" Target="https://twitter.com/#!/sedonaquail/status/1102915945897517058" TargetMode="External" /><Relationship Id="rId396" Type="http://schemas.openxmlformats.org/officeDocument/2006/relationships/hyperlink" Target="https://twitter.com/#!/eamcintire/status/1102924448787648513" TargetMode="External" /><Relationship Id="rId397" Type="http://schemas.openxmlformats.org/officeDocument/2006/relationships/hyperlink" Target="https://twitter.com/#!/eamcintire/status/1102924468853194754" TargetMode="External" /><Relationship Id="rId398" Type="http://schemas.openxmlformats.org/officeDocument/2006/relationships/hyperlink" Target="https://twitter.com/#!/sedonasunflower/status/1102926314162380800" TargetMode="External" /><Relationship Id="rId399" Type="http://schemas.openxmlformats.org/officeDocument/2006/relationships/hyperlink" Target="https://twitter.com/#!/sedonasunflower/status/1102926341987491840" TargetMode="External" /><Relationship Id="rId400" Type="http://schemas.openxmlformats.org/officeDocument/2006/relationships/hyperlink" Target="https://twitter.com/#!/gcseca/status/1102974828938752001" TargetMode="External" /><Relationship Id="rId401" Type="http://schemas.openxmlformats.org/officeDocument/2006/relationships/hyperlink" Target="https://twitter.com/#!/yourpremierteam/status/1103022669803356160" TargetMode="External" /><Relationship Id="rId402" Type="http://schemas.openxmlformats.org/officeDocument/2006/relationships/hyperlink" Target="https://twitter.com/#!/yourcausesorg/status/1103268804199632896" TargetMode="External" /><Relationship Id="rId403" Type="http://schemas.openxmlformats.org/officeDocument/2006/relationships/hyperlink" Target="https://twitter.com/#!/drjeffreyp/status/1103369059964346368" TargetMode="External" /><Relationship Id="rId404" Type="http://schemas.openxmlformats.org/officeDocument/2006/relationships/hyperlink" Target="https://twitter.com/#!/jeffreynyc/status/1103369714275823616" TargetMode="External" /><Relationship Id="rId405" Type="http://schemas.openxmlformats.org/officeDocument/2006/relationships/hyperlink" Target="https://twitter.com/#!/rebecca17005954/status/1102726615769919489" TargetMode="External" /><Relationship Id="rId406" Type="http://schemas.openxmlformats.org/officeDocument/2006/relationships/hyperlink" Target="https://twitter.com/#!/rebecca17005954/status/1103379933559050240" TargetMode="External" /><Relationship Id="rId407" Type="http://schemas.openxmlformats.org/officeDocument/2006/relationships/hyperlink" Target="https://twitter.com/#!/clevelandchick/status/1103390672084557824" TargetMode="External" /><Relationship Id="rId408" Type="http://schemas.openxmlformats.org/officeDocument/2006/relationships/hyperlink" Target="https://twitter.com/#!/korsyoung/status/1103443387514970115" TargetMode="External" /><Relationship Id="rId409" Type="http://schemas.openxmlformats.org/officeDocument/2006/relationships/hyperlink" Target="https://twitter.com/#!/eatpraycoffee/status/1103509757875216385" TargetMode="External" /><Relationship Id="rId410" Type="http://schemas.openxmlformats.org/officeDocument/2006/relationships/hyperlink" Target="https://twitter.com/#!/kaitlynrosemore/status/1102769879168491520" TargetMode="External" /><Relationship Id="rId411" Type="http://schemas.openxmlformats.org/officeDocument/2006/relationships/hyperlink" Target="https://twitter.com/#!/kaitlynrosemore/status/1103514839295520768" TargetMode="External" /><Relationship Id="rId412" Type="http://schemas.openxmlformats.org/officeDocument/2006/relationships/hyperlink" Target="https://twitter.com/#!/azgandtcoops/status/1103688773018226688" TargetMode="External" /><Relationship Id="rId413" Type="http://schemas.openxmlformats.org/officeDocument/2006/relationships/hyperlink" Target="https://twitter.com/#!/denimo9/status/1103986843664728065" TargetMode="External" /><Relationship Id="rId414" Type="http://schemas.openxmlformats.org/officeDocument/2006/relationships/hyperlink" Target="https://twitter.com/#!/glennnelson357/status/1104034546742222849" TargetMode="External" /><Relationship Id="rId415" Type="http://schemas.openxmlformats.org/officeDocument/2006/relationships/hyperlink" Target="https://twitter.com/#!/joe_vernier/status/1104043793223802880" TargetMode="External" /><Relationship Id="rId416" Type="http://schemas.openxmlformats.org/officeDocument/2006/relationships/hyperlink" Target="https://twitter.com/#!/staskosgirl/status/1103337052899344385" TargetMode="External" /><Relationship Id="rId417" Type="http://schemas.openxmlformats.org/officeDocument/2006/relationships/hyperlink" Target="https://twitter.com/#!/staskosgirl/status/1103370033697312775" TargetMode="External" /><Relationship Id="rId418" Type="http://schemas.openxmlformats.org/officeDocument/2006/relationships/hyperlink" Target="https://twitter.com/#!/staskosgirl/status/1103370681708888064" TargetMode="External" /><Relationship Id="rId419" Type="http://schemas.openxmlformats.org/officeDocument/2006/relationships/hyperlink" Target="https://twitter.com/#!/staskosgirl/status/1104045186806628352" TargetMode="External" /><Relationship Id="rId420" Type="http://schemas.openxmlformats.org/officeDocument/2006/relationships/hyperlink" Target="https://twitter.com/#!/tajody/status/1104076832444506113" TargetMode="External" /><Relationship Id="rId421" Type="http://schemas.openxmlformats.org/officeDocument/2006/relationships/hyperlink" Target="https://twitter.com/#!/tajody/status/1104077994719535104" TargetMode="External" /><Relationship Id="rId422" Type="http://schemas.openxmlformats.org/officeDocument/2006/relationships/hyperlink" Target="https://twitter.com/#!/spiritcoachtalk/status/1104102489866100738" TargetMode="External" /><Relationship Id="rId423" Type="http://schemas.openxmlformats.org/officeDocument/2006/relationships/hyperlink" Target="https://twitter.com/#!/sedonadotbiz/status/1104151353759281152" TargetMode="External" /><Relationship Id="rId424" Type="http://schemas.openxmlformats.org/officeDocument/2006/relationships/hyperlink" Target="https://twitter.com/#!/earthwindstonew/status/1102312501725736960" TargetMode="External" /><Relationship Id="rId425" Type="http://schemas.openxmlformats.org/officeDocument/2006/relationships/hyperlink" Target="https://twitter.com/#!/earthwindstonew/status/1102317196070567936" TargetMode="External" /><Relationship Id="rId426" Type="http://schemas.openxmlformats.org/officeDocument/2006/relationships/hyperlink" Target="https://twitter.com/#!/dsoltesz/status/1102378879300325376" TargetMode="External" /><Relationship Id="rId427" Type="http://schemas.openxmlformats.org/officeDocument/2006/relationships/hyperlink" Target="https://twitter.com/#!/dsoltesz/status/1102606260686381057" TargetMode="External" /><Relationship Id="rId428" Type="http://schemas.openxmlformats.org/officeDocument/2006/relationships/hyperlink" Target="https://twitter.com/#!/dsoltesz/status/1104156846141640704" TargetMode="External" /><Relationship Id="rId429" Type="http://schemas.openxmlformats.org/officeDocument/2006/relationships/hyperlink" Target="https://twitter.com/#!/harleybird2004/status/1104164168725225472" TargetMode="External" /><Relationship Id="rId430" Type="http://schemas.openxmlformats.org/officeDocument/2006/relationships/hyperlink" Target="https://twitter.com/#!/golsoncharles/status/1104198501586460672" TargetMode="External" /><Relationship Id="rId431" Type="http://schemas.openxmlformats.org/officeDocument/2006/relationships/hyperlink" Target="https://twitter.com/#!/llcoola60/status/1104198821779714048" TargetMode="External" /><Relationship Id="rId432" Type="http://schemas.openxmlformats.org/officeDocument/2006/relationships/hyperlink" Target="https://twitter.com/#!/myvirtualvaca/status/1101124782635003904" TargetMode="External" /><Relationship Id="rId433" Type="http://schemas.openxmlformats.org/officeDocument/2006/relationships/hyperlink" Target="https://twitter.com/#!/myvirtualvaca/status/1104224221465473026" TargetMode="External" /><Relationship Id="rId434" Type="http://schemas.openxmlformats.org/officeDocument/2006/relationships/hyperlink" Target="https://twitter.com/#!/perciva97445687/status/1104287975616143360" TargetMode="External" /><Relationship Id="rId435" Type="http://schemas.openxmlformats.org/officeDocument/2006/relationships/hyperlink" Target="https://twitter.com/#!/goldfinches12/status/1104335896726458369" TargetMode="External" /><Relationship Id="rId436" Type="http://schemas.openxmlformats.org/officeDocument/2006/relationships/hyperlink" Target="https://twitter.com/#!/tomfulop/status/1104336243381268480" TargetMode="External" /><Relationship Id="rId437" Type="http://schemas.openxmlformats.org/officeDocument/2006/relationships/hyperlink" Target="https://twitter.com/#!/kaka_meyer/status/1104349257413414917" TargetMode="External" /><Relationship Id="rId438" Type="http://schemas.openxmlformats.org/officeDocument/2006/relationships/hyperlink" Target="https://twitter.com/#!/ar6skhfncpy6uoj/status/1104351994238496768" TargetMode="External" /><Relationship Id="rId439" Type="http://schemas.openxmlformats.org/officeDocument/2006/relationships/hyperlink" Target="https://twitter.com/#!/rik_ace/status/1104371768788172801" TargetMode="External" /><Relationship Id="rId440" Type="http://schemas.openxmlformats.org/officeDocument/2006/relationships/hyperlink" Target="https://twitter.com/#!/jansylor/status/1104387046301417472" TargetMode="External" /><Relationship Id="rId441" Type="http://schemas.openxmlformats.org/officeDocument/2006/relationships/hyperlink" Target="https://twitter.com/#!/countrylarry/status/1104397265471336448" TargetMode="External" /><Relationship Id="rId442" Type="http://schemas.openxmlformats.org/officeDocument/2006/relationships/hyperlink" Target="https://twitter.com/#!/waynepollard13/status/1104539069655277570" TargetMode="External" /><Relationship Id="rId443" Type="http://schemas.openxmlformats.org/officeDocument/2006/relationships/hyperlink" Target="https://twitter.com/#!/henckelmh/status/1104560267399057409" TargetMode="External" /><Relationship Id="rId444" Type="http://schemas.openxmlformats.org/officeDocument/2006/relationships/hyperlink" Target="https://twitter.com/#!/pearldolphin/status/1104476090674769921" TargetMode="External" /><Relationship Id="rId445" Type="http://schemas.openxmlformats.org/officeDocument/2006/relationships/hyperlink" Target="https://twitter.com/#!/pearldolphin/status/1104477358696751104" TargetMode="External" /><Relationship Id="rId446" Type="http://schemas.openxmlformats.org/officeDocument/2006/relationships/hyperlink" Target="https://twitter.com/#!/pearldolphin/status/1104560357933105152" TargetMode="External" /><Relationship Id="rId447" Type="http://schemas.openxmlformats.org/officeDocument/2006/relationships/hyperlink" Target="https://twitter.com/#!/pearldolphin/status/1104560949782970368" TargetMode="External" /><Relationship Id="rId448" Type="http://schemas.openxmlformats.org/officeDocument/2006/relationships/hyperlink" Target="https://twitter.com/#!/oakcreekgrill/status/1104569509057384450" TargetMode="External" /><Relationship Id="rId449" Type="http://schemas.openxmlformats.org/officeDocument/2006/relationships/hyperlink" Target="https://twitter.com/#!/tangledfood/status/1102238492816535553" TargetMode="External" /><Relationship Id="rId450" Type="http://schemas.openxmlformats.org/officeDocument/2006/relationships/hyperlink" Target="https://twitter.com/#!/tangledfood/status/1104417851711111168" TargetMode="External" /><Relationship Id="rId451" Type="http://schemas.openxmlformats.org/officeDocument/2006/relationships/hyperlink" Target="https://twitter.com/#!/smtownplussize/status/1104146274562031616" TargetMode="External" /><Relationship Id="rId452" Type="http://schemas.openxmlformats.org/officeDocument/2006/relationships/hyperlink" Target="https://twitter.com/#!/smtownplussize/status/1104570989394956288" TargetMode="External" /><Relationship Id="rId453" Type="http://schemas.openxmlformats.org/officeDocument/2006/relationships/hyperlink" Target="https://twitter.com/#!/roamingtimes/status/1104572992535715840" TargetMode="External" /><Relationship Id="rId454" Type="http://schemas.openxmlformats.org/officeDocument/2006/relationships/hyperlink" Target="https://twitter.com/#!/enchantmentaz/status/1104061953440473089" TargetMode="External" /><Relationship Id="rId455" Type="http://schemas.openxmlformats.org/officeDocument/2006/relationships/hyperlink" Target="https://twitter.com/#!/realzenjen/status/1104575395054051328" TargetMode="External" /><Relationship Id="rId456" Type="http://schemas.openxmlformats.org/officeDocument/2006/relationships/hyperlink" Target="https://twitter.com/#!/loveart/status/1104233435478908929" TargetMode="External" /><Relationship Id="rId457" Type="http://schemas.openxmlformats.org/officeDocument/2006/relationships/hyperlink" Target="https://twitter.com/#!/stormhour/status/1104236743929270272" TargetMode="External" /><Relationship Id="rId458" Type="http://schemas.openxmlformats.org/officeDocument/2006/relationships/hyperlink" Target="https://twitter.com/#!/earthandclouds/status/1104328579746271232" TargetMode="External" /><Relationship Id="rId459" Type="http://schemas.openxmlformats.org/officeDocument/2006/relationships/hyperlink" Target="https://twitter.com/#!/auyumihoshi/status/1104611555159683072" TargetMode="External" /><Relationship Id="rId460" Type="http://schemas.openxmlformats.org/officeDocument/2006/relationships/hyperlink" Target="https://twitter.com/#!/buddywriterdude/status/1104842356099072002" TargetMode="External" /><Relationship Id="rId461" Type="http://schemas.openxmlformats.org/officeDocument/2006/relationships/hyperlink" Target="https://twitter.com/#!/palmsprgscards/status/1104903866049474560" TargetMode="External" /><Relationship Id="rId462" Type="http://schemas.openxmlformats.org/officeDocument/2006/relationships/hyperlink" Target="https://twitter.com/#!/charlesrhusted/status/1104975111528964103" TargetMode="External" /><Relationship Id="rId463" Type="http://schemas.openxmlformats.org/officeDocument/2006/relationships/hyperlink" Target="https://twitter.com/#!/pursuingx/status/1104169936887468034" TargetMode="External" /><Relationship Id="rId464" Type="http://schemas.openxmlformats.org/officeDocument/2006/relationships/hyperlink" Target="https://twitter.com/#!/pursuingx/status/1105106171059490817" TargetMode="External" /><Relationship Id="rId465" Type="http://schemas.openxmlformats.org/officeDocument/2006/relationships/hyperlink" Target="https://twitter.com/#!/hikingshack/status/1105155052983902215" TargetMode="External" /><Relationship Id="rId466" Type="http://schemas.openxmlformats.org/officeDocument/2006/relationships/hyperlink" Target="https://twitter.com/#!/robdiaz503/status/1105156921714106385" TargetMode="External" /><Relationship Id="rId467" Type="http://schemas.openxmlformats.org/officeDocument/2006/relationships/hyperlink" Target="https://twitter.com/#!/myrockmixtapes/status/1105158123533275137" TargetMode="External" /><Relationship Id="rId468" Type="http://schemas.openxmlformats.org/officeDocument/2006/relationships/hyperlink" Target="https://twitter.com/#!/k_sneids/status/1105172430635651072" TargetMode="External" /><Relationship Id="rId469" Type="http://schemas.openxmlformats.org/officeDocument/2006/relationships/hyperlink" Target="https://twitter.com/#!/azwonders/status/1105188935234273280" TargetMode="External" /><Relationship Id="rId470" Type="http://schemas.openxmlformats.org/officeDocument/2006/relationships/hyperlink" Target="https://twitter.com/#!/jessica1pacheco/status/1105197170427191298" TargetMode="External" /><Relationship Id="rId471" Type="http://schemas.openxmlformats.org/officeDocument/2006/relationships/hyperlink" Target="https://twitter.com/#!/askchefdennis/status/1102068586921820160" TargetMode="External" /><Relationship Id="rId472" Type="http://schemas.openxmlformats.org/officeDocument/2006/relationships/hyperlink" Target="https://twitter.com/#!/askchefdennis/status/1105203491600039938" TargetMode="External" /><Relationship Id="rId473" Type="http://schemas.openxmlformats.org/officeDocument/2006/relationships/hyperlink" Target="https://twitter.com/#!/folkingasholes/status/1105209664856383489" TargetMode="External" /><Relationship Id="rId474" Type="http://schemas.openxmlformats.org/officeDocument/2006/relationships/hyperlink" Target="https://twitter.com/#!/bigdoftn/status/1105147286235996163" TargetMode="External" /><Relationship Id="rId475" Type="http://schemas.openxmlformats.org/officeDocument/2006/relationships/hyperlink" Target="https://twitter.com/#!/courtneyknorris/status/1105256618290307075" TargetMode="External" /><Relationship Id="rId476" Type="http://schemas.openxmlformats.org/officeDocument/2006/relationships/hyperlink" Target="https://twitter.com/#!/cubfansince76/status/1105255612861042689" TargetMode="External" /><Relationship Id="rId477" Type="http://schemas.openxmlformats.org/officeDocument/2006/relationships/hyperlink" Target="https://twitter.com/#!/cubfansince76/status/1105256744975060993" TargetMode="External" /><Relationship Id="rId478" Type="http://schemas.openxmlformats.org/officeDocument/2006/relationships/hyperlink" Target="https://twitter.com/#!/cubfansince76/status/1105257131488538625" TargetMode="External" /><Relationship Id="rId479" Type="http://schemas.openxmlformats.org/officeDocument/2006/relationships/hyperlink" Target="https://twitter.com/#!/nitenurse2/status/1105260383412019200" TargetMode="External" /><Relationship Id="rId480" Type="http://schemas.openxmlformats.org/officeDocument/2006/relationships/hyperlink" Target="https://twitter.com/#!/courtneyknorris/status/1104841587178127360" TargetMode="External" /><Relationship Id="rId481" Type="http://schemas.openxmlformats.org/officeDocument/2006/relationships/hyperlink" Target="https://twitter.com/#!/govpdfs/status/1102353712390066176" TargetMode="External" /><Relationship Id="rId482" Type="http://schemas.openxmlformats.org/officeDocument/2006/relationships/hyperlink" Target="https://twitter.com/#!/govpdfs/status/1105249858951303168" TargetMode="External" /><Relationship Id="rId483" Type="http://schemas.openxmlformats.org/officeDocument/2006/relationships/hyperlink" Target="https://twitter.com/#!/govpdfs/status/1105264929496580096" TargetMode="External" /><Relationship Id="rId484" Type="http://schemas.openxmlformats.org/officeDocument/2006/relationships/hyperlink" Target="https://twitter.com/#!/gryphons_bane/status/1103337631042027531" TargetMode="External" /><Relationship Id="rId485" Type="http://schemas.openxmlformats.org/officeDocument/2006/relationships/hyperlink" Target="https://twitter.com/#!/gryphons_bane/status/1105446562996473858" TargetMode="External" /><Relationship Id="rId486" Type="http://schemas.openxmlformats.org/officeDocument/2006/relationships/hyperlink" Target="https://twitter.com/#!/gryphons_bane/status/1105447313596510208" TargetMode="External" /><Relationship Id="rId487" Type="http://schemas.openxmlformats.org/officeDocument/2006/relationships/hyperlink" Target="https://twitter.com/#!/coconinonf/status/1105518115541049344" TargetMode="External" /><Relationship Id="rId488" Type="http://schemas.openxmlformats.org/officeDocument/2006/relationships/hyperlink" Target="https://twitter.com/#!/sedonafd/status/1102631509360562179" TargetMode="External" /><Relationship Id="rId489" Type="http://schemas.openxmlformats.org/officeDocument/2006/relationships/hyperlink" Target="https://twitter.com/#!/sedonafd/status/1104150943824793602" TargetMode="External" /><Relationship Id="rId490" Type="http://schemas.openxmlformats.org/officeDocument/2006/relationships/hyperlink" Target="https://twitter.com/#!/kazmnews/status/1105526531802058752" TargetMode="External" /><Relationship Id="rId491" Type="http://schemas.openxmlformats.org/officeDocument/2006/relationships/hyperlink" Target="https://twitter.com/#!/gtfoaz/status/1105542399688728576" TargetMode="External" /><Relationship Id="rId492" Type="http://schemas.openxmlformats.org/officeDocument/2006/relationships/hyperlink" Target="https://twitter.com/#!/see_happiness/status/1105545041391411200" TargetMode="External" /><Relationship Id="rId493" Type="http://schemas.openxmlformats.org/officeDocument/2006/relationships/hyperlink" Target="https://twitter.com/#!/theq1029/status/1105581310448275456" TargetMode="External" /><Relationship Id="rId494" Type="http://schemas.openxmlformats.org/officeDocument/2006/relationships/hyperlink" Target="https://twitter.com/#!/nuttynuske1/status/1105631837597167617" TargetMode="External" /><Relationship Id="rId495" Type="http://schemas.openxmlformats.org/officeDocument/2006/relationships/hyperlink" Target="https://twitter.com/#!/arabella_hotel/status/1102121183883997184" TargetMode="External" /><Relationship Id="rId496" Type="http://schemas.openxmlformats.org/officeDocument/2006/relationships/hyperlink" Target="https://twitter.com/#!/arabella_hotel/status/1103028160965292033" TargetMode="External" /><Relationship Id="rId497" Type="http://schemas.openxmlformats.org/officeDocument/2006/relationships/hyperlink" Target="https://twitter.com/#!/arabella_hotel/status/1105245773434929153" TargetMode="External" /><Relationship Id="rId498" Type="http://schemas.openxmlformats.org/officeDocument/2006/relationships/hyperlink" Target="https://twitter.com/#!/arabella_hotel/status/1105642889802072065" TargetMode="External" /><Relationship Id="rId499" Type="http://schemas.openxmlformats.org/officeDocument/2006/relationships/hyperlink" Target="https://twitter.com/#!/natasha90950333/status/1105685275966091264" TargetMode="External" /><Relationship Id="rId500" Type="http://schemas.openxmlformats.org/officeDocument/2006/relationships/hyperlink" Target="https://twitter.com/#!/granbalsandworl/status/1105752453973229568" TargetMode="External" /><Relationship Id="rId501" Type="http://schemas.openxmlformats.org/officeDocument/2006/relationships/hyperlink" Target="https://twitter.com/#!/_sedonaaz/status/1101633529451081728" TargetMode="External" /><Relationship Id="rId502" Type="http://schemas.openxmlformats.org/officeDocument/2006/relationships/hyperlink" Target="https://twitter.com/#!/_sedonaaz/status/1102947178773970945" TargetMode="External" /><Relationship Id="rId503" Type="http://schemas.openxmlformats.org/officeDocument/2006/relationships/hyperlink" Target="https://twitter.com/#!/_sedonaaz/status/1104744020201426948" TargetMode="External" /><Relationship Id="rId504" Type="http://schemas.openxmlformats.org/officeDocument/2006/relationships/hyperlink" Target="https://twitter.com/#!/_sedonaaz/status/1105831184020525056" TargetMode="External" /><Relationship Id="rId505" Type="http://schemas.openxmlformats.org/officeDocument/2006/relationships/hyperlink" Target="https://twitter.com/#!/fredwilliams/status/1105879440842780673" TargetMode="External" /><Relationship Id="rId506" Type="http://schemas.openxmlformats.org/officeDocument/2006/relationships/hyperlink" Target="https://twitter.com/#!/ytravelblog/status/1105843115892473857" TargetMode="External" /><Relationship Id="rId507" Type="http://schemas.openxmlformats.org/officeDocument/2006/relationships/hyperlink" Target="https://twitter.com/#!/ytravelblog/status/1105891285657927680" TargetMode="External" /><Relationship Id="rId508" Type="http://schemas.openxmlformats.org/officeDocument/2006/relationships/hyperlink" Target="https://twitter.com/#!/vividlyminded/status/1105928545195323393" TargetMode="External" /><Relationship Id="rId509" Type="http://schemas.openxmlformats.org/officeDocument/2006/relationships/hyperlink" Target="https://twitter.com/#!/apexwolves/status/1105946997419184128" TargetMode="External" /><Relationship Id="rId510" Type="http://schemas.openxmlformats.org/officeDocument/2006/relationships/hyperlink" Target="https://twitter.com/#!/marcmcgaugh1975/status/1105949535178772480" TargetMode="External" /><Relationship Id="rId511" Type="http://schemas.openxmlformats.org/officeDocument/2006/relationships/hyperlink" Target="https://twitter.com/#!/marcmcgaugh1975/status/1105949458263691264" TargetMode="External" /><Relationship Id="rId512" Type="http://schemas.openxmlformats.org/officeDocument/2006/relationships/hyperlink" Target="https://twitter.com/#!/spankisauraus/status/1106002828374401024" TargetMode="External" /><Relationship Id="rId513" Type="http://schemas.openxmlformats.org/officeDocument/2006/relationships/hyperlink" Target="https://twitter.com/#!/brenesmarlen/status/1106065410770661377" TargetMode="External" /><Relationship Id="rId514" Type="http://schemas.openxmlformats.org/officeDocument/2006/relationships/hyperlink" Target="https://twitter.com/#!/adventurepromag/status/1106200994587774976" TargetMode="External" /><Relationship Id="rId515" Type="http://schemas.openxmlformats.org/officeDocument/2006/relationships/hyperlink" Target="https://twitter.com/#!/mmmckerch/status/1106262943426117632" TargetMode="External" /><Relationship Id="rId516" Type="http://schemas.openxmlformats.org/officeDocument/2006/relationships/hyperlink" Target="https://twitter.com/#!/irondogodin/status/1106279818512027648" TargetMode="External" /><Relationship Id="rId517" Type="http://schemas.openxmlformats.org/officeDocument/2006/relationships/hyperlink" Target="https://twitter.com/#!/hfarquahr/status/1106288609588469760" TargetMode="External" /><Relationship Id="rId518" Type="http://schemas.openxmlformats.org/officeDocument/2006/relationships/hyperlink" Target="https://twitter.com/#!/ghtj40s/status/1104059949737340928" TargetMode="External" /><Relationship Id="rId519" Type="http://schemas.openxmlformats.org/officeDocument/2006/relationships/hyperlink" Target="https://twitter.com/#!/ghtj40s/status/1104060604594118657" TargetMode="External" /><Relationship Id="rId520" Type="http://schemas.openxmlformats.org/officeDocument/2006/relationships/hyperlink" Target="https://twitter.com/#!/ghtj40s/status/1105169160655392770" TargetMode="External" /><Relationship Id="rId521" Type="http://schemas.openxmlformats.org/officeDocument/2006/relationships/hyperlink" Target="https://twitter.com/#!/ghtj40s/status/1106297465873944576" TargetMode="External" /><Relationship Id="rId522" Type="http://schemas.openxmlformats.org/officeDocument/2006/relationships/hyperlink" Target="https://twitter.com/#!/supergstrom/status/1105085152525340672" TargetMode="External" /><Relationship Id="rId523" Type="http://schemas.openxmlformats.org/officeDocument/2006/relationships/hyperlink" Target="https://twitter.com/#!/ilovesedonavr/status/1105096300167606272" TargetMode="External" /><Relationship Id="rId524" Type="http://schemas.openxmlformats.org/officeDocument/2006/relationships/hyperlink" Target="https://twitter.com/#!/ilovesedonavr/status/1099064045108449281" TargetMode="External" /><Relationship Id="rId525" Type="http://schemas.openxmlformats.org/officeDocument/2006/relationships/hyperlink" Target="https://twitter.com/#!/ilovesedonavr/status/1102443852156334080" TargetMode="External" /><Relationship Id="rId526" Type="http://schemas.openxmlformats.org/officeDocument/2006/relationships/hyperlink" Target="https://twitter.com/#!/ilovesedonavr/status/1103469935244791808" TargetMode="External" /><Relationship Id="rId527" Type="http://schemas.openxmlformats.org/officeDocument/2006/relationships/hyperlink" Target="https://twitter.com/#!/ilovesedonavr/status/1103837587310034951" TargetMode="External" /><Relationship Id="rId528" Type="http://schemas.openxmlformats.org/officeDocument/2006/relationships/hyperlink" Target="https://twitter.com/#!/ilovesedonavr/status/1104907037232807938" TargetMode="External" /><Relationship Id="rId529" Type="http://schemas.openxmlformats.org/officeDocument/2006/relationships/hyperlink" Target="https://twitter.com/#!/ilovesedonavr/status/1105623770927153153" TargetMode="External" /><Relationship Id="rId530" Type="http://schemas.openxmlformats.org/officeDocument/2006/relationships/hyperlink" Target="https://twitter.com/#!/ilovesedonavr/status/1106361881109950464" TargetMode="External" /><Relationship Id="rId531" Type="http://schemas.openxmlformats.org/officeDocument/2006/relationships/hyperlink" Target="https://twitter.com/#!/bookdirect/status/1106376783941779456" TargetMode="External" /><Relationship Id="rId532" Type="http://schemas.openxmlformats.org/officeDocument/2006/relationships/hyperlink" Target="https://twitter.com/#!/eileenmarie819/status/1106385385507053568" TargetMode="External" /><Relationship Id="rId533" Type="http://schemas.openxmlformats.org/officeDocument/2006/relationships/hyperlink" Target="https://twitter.com/#!/jhartman1422/status/1106380946050293765" TargetMode="External" /><Relationship Id="rId534" Type="http://schemas.openxmlformats.org/officeDocument/2006/relationships/hyperlink" Target="https://twitter.com/#!/theanchoredblog/status/1106407751318716416" TargetMode="External" /><Relationship Id="rId535" Type="http://schemas.openxmlformats.org/officeDocument/2006/relationships/hyperlink" Target="https://twitter.com/#!/innofsedona/status/1102912613564837889" TargetMode="External" /><Relationship Id="rId536" Type="http://schemas.openxmlformats.org/officeDocument/2006/relationships/hyperlink" Target="https://twitter.com/#!/innofsedona/status/1102912845275062272" TargetMode="External" /><Relationship Id="rId537" Type="http://schemas.openxmlformats.org/officeDocument/2006/relationships/hyperlink" Target="https://twitter.com/#!/innofsedona/status/1106536337870483456" TargetMode="External" /><Relationship Id="rId538" Type="http://schemas.openxmlformats.org/officeDocument/2006/relationships/hyperlink" Target="https://twitter.com/#!/ronfeir/status/1102967870349172737" TargetMode="External" /><Relationship Id="rId539" Type="http://schemas.openxmlformats.org/officeDocument/2006/relationships/hyperlink" Target="https://twitter.com/#!/ronfeir/status/1102967897289195521" TargetMode="External" /><Relationship Id="rId540" Type="http://schemas.openxmlformats.org/officeDocument/2006/relationships/hyperlink" Target="https://twitter.com/#!/ronfeir/status/1106603453835415552" TargetMode="External" /><Relationship Id="rId541" Type="http://schemas.openxmlformats.org/officeDocument/2006/relationships/hyperlink" Target="https://twitter.com/#!/desertartistry/status/1106633644821479424" TargetMode="External" /><Relationship Id="rId542" Type="http://schemas.openxmlformats.org/officeDocument/2006/relationships/hyperlink" Target="https://twitter.com/#!/adambanton/status/1102603151310376960" TargetMode="External" /><Relationship Id="rId543" Type="http://schemas.openxmlformats.org/officeDocument/2006/relationships/hyperlink" Target="https://twitter.com/#!/sedonaaz/status/1102604462101680130" TargetMode="External" /><Relationship Id="rId544" Type="http://schemas.openxmlformats.org/officeDocument/2006/relationships/hyperlink" Target="https://twitter.com/#!/sedonaaz/status/1102605730027233282" TargetMode="External" /><Relationship Id="rId545" Type="http://schemas.openxmlformats.org/officeDocument/2006/relationships/hyperlink" Target="https://twitter.com/#!/sedonaaz/status/1103331968471584769" TargetMode="External" /><Relationship Id="rId546" Type="http://schemas.openxmlformats.org/officeDocument/2006/relationships/hyperlink" Target="https://twitter.com/#!/arizonatourism/status/1103064812701941760" TargetMode="External" /><Relationship Id="rId547" Type="http://schemas.openxmlformats.org/officeDocument/2006/relationships/hyperlink" Target="https://twitter.com/#!/sedonaaz/status/1103364637792264192" TargetMode="External" /><Relationship Id="rId548" Type="http://schemas.openxmlformats.org/officeDocument/2006/relationships/hyperlink" Target="https://twitter.com/#!/bluerosepat/status/1103366952288964609" TargetMode="External" /><Relationship Id="rId549" Type="http://schemas.openxmlformats.org/officeDocument/2006/relationships/hyperlink" Target="https://twitter.com/#!/sedonaaz/status/1104033230192144384" TargetMode="External" /><Relationship Id="rId550" Type="http://schemas.openxmlformats.org/officeDocument/2006/relationships/hyperlink" Target="https://twitter.com/#!/sedonaaz/status/1104034217950756866" TargetMode="External" /><Relationship Id="rId551" Type="http://schemas.openxmlformats.org/officeDocument/2006/relationships/hyperlink" Target="https://twitter.com/#!/unplannedcookin/status/1105868849063309314" TargetMode="External" /><Relationship Id="rId552" Type="http://schemas.openxmlformats.org/officeDocument/2006/relationships/hyperlink" Target="https://twitter.com/#!/sedonaaz/status/1104040416460984320" TargetMode="External" /><Relationship Id="rId553" Type="http://schemas.openxmlformats.org/officeDocument/2006/relationships/hyperlink" Target="https://twitter.com/#!/enchantmentaz/status/1104062355011444736" TargetMode="External" /><Relationship Id="rId554" Type="http://schemas.openxmlformats.org/officeDocument/2006/relationships/hyperlink" Target="https://twitter.com/#!/sedonaaz/status/1104048470954979330" TargetMode="External" /><Relationship Id="rId555" Type="http://schemas.openxmlformats.org/officeDocument/2006/relationships/hyperlink" Target="https://twitter.com/#!/sedonaaz/status/1105179855363104768" TargetMode="External" /><Relationship Id="rId556" Type="http://schemas.openxmlformats.org/officeDocument/2006/relationships/hyperlink" Target="https://twitter.com/#!/orchardsinn/status/1105257316071469061" TargetMode="External" /><Relationship Id="rId557" Type="http://schemas.openxmlformats.org/officeDocument/2006/relationships/hyperlink" Target="https://twitter.com/#!/sedonaaz/status/1106232405885517824" TargetMode="External" /><Relationship Id="rId558" Type="http://schemas.openxmlformats.org/officeDocument/2006/relationships/hyperlink" Target="https://twitter.com/#!/sedonachamber/status/1106232078545244161" TargetMode="External" /><Relationship Id="rId559" Type="http://schemas.openxmlformats.org/officeDocument/2006/relationships/hyperlink" Target="https://twitter.com/#!/sedonaaz/status/1106232644721770496" TargetMode="External" /><Relationship Id="rId560" Type="http://schemas.openxmlformats.org/officeDocument/2006/relationships/hyperlink" Target="https://twitter.com/#!/sedonachamber/status/1103341420788670464" TargetMode="External" /><Relationship Id="rId561" Type="http://schemas.openxmlformats.org/officeDocument/2006/relationships/hyperlink" Target="https://twitter.com/#!/sedonachamber/status/1105251407794335744" TargetMode="External" /><Relationship Id="rId562" Type="http://schemas.openxmlformats.org/officeDocument/2006/relationships/hyperlink" Target="https://twitter.com/#!/sedonaaz/status/1103359966792966144" TargetMode="External" /><Relationship Id="rId563" Type="http://schemas.openxmlformats.org/officeDocument/2006/relationships/hyperlink" Target="https://twitter.com/#!/sedonaaz/status/1106232664082665472" TargetMode="External" /><Relationship Id="rId564" Type="http://schemas.openxmlformats.org/officeDocument/2006/relationships/hyperlink" Target="https://twitter.com/#!/dailyblender/status/1106255035560685568" TargetMode="External" /><Relationship Id="rId565" Type="http://schemas.openxmlformats.org/officeDocument/2006/relationships/hyperlink" Target="https://twitter.com/#!/dailyblender/status/1106346850502639616" TargetMode="External" /><Relationship Id="rId566" Type="http://schemas.openxmlformats.org/officeDocument/2006/relationships/hyperlink" Target="https://twitter.com/#!/sedonaaz/status/1106296192076374016" TargetMode="External" /><Relationship Id="rId567" Type="http://schemas.openxmlformats.org/officeDocument/2006/relationships/hyperlink" Target="https://twitter.com/#!/sedonaaz/status/1106657607186419712" TargetMode="External" /><Relationship Id="rId568" Type="http://schemas.openxmlformats.org/officeDocument/2006/relationships/hyperlink" Target="https://twitter.com/#!/sedonaaz/status/1101620070822768640" TargetMode="External" /><Relationship Id="rId569" Type="http://schemas.openxmlformats.org/officeDocument/2006/relationships/hyperlink" Target="https://twitter.com/#!/sedonaaz/status/1106598004104941569" TargetMode="External" /><Relationship Id="rId570" Type="http://schemas.openxmlformats.org/officeDocument/2006/relationships/hyperlink" Target="https://twitter.com/#!/sedonaaz/status/1102713099969159169" TargetMode="External" /><Relationship Id="rId571" Type="http://schemas.openxmlformats.org/officeDocument/2006/relationships/hyperlink" Target="https://twitter.com/#!/sedonaaz/status/1103365291487092736" TargetMode="External" /><Relationship Id="rId572" Type="http://schemas.openxmlformats.org/officeDocument/2006/relationships/hyperlink" Target="https://twitter.com/#!/sedonaaz/status/1105152131332399116" TargetMode="External" /><Relationship Id="rId573" Type="http://schemas.openxmlformats.org/officeDocument/2006/relationships/hyperlink" Target="https://twitter.com/#!/sedonaaz/status/1105927745119371264" TargetMode="External" /><Relationship Id="rId574" Type="http://schemas.openxmlformats.org/officeDocument/2006/relationships/hyperlink" Target="https://twitter.com/#!/sedonaaz/status/1106234052632150016" TargetMode="External" /><Relationship Id="rId575" Type="http://schemas.openxmlformats.org/officeDocument/2006/relationships/hyperlink" Target="https://twitter.com/#!/sedonaaz/status/1106235764256333831" TargetMode="External" /><Relationship Id="rId576" Type="http://schemas.openxmlformats.org/officeDocument/2006/relationships/hyperlink" Target="https://twitter.com/#!/sedonaaz/status/1106685550486970368" TargetMode="External" /><Relationship Id="rId577" Type="http://schemas.openxmlformats.org/officeDocument/2006/relationships/hyperlink" Target="https://twitter.com/#!/sedonaaz/status/1106694182624649216" TargetMode="External" /><Relationship Id="rId578" Type="http://schemas.openxmlformats.org/officeDocument/2006/relationships/hyperlink" Target="https://api.twitter.com/1.1/geo/id/07d9c9ae80083001.json" TargetMode="External" /><Relationship Id="rId579" Type="http://schemas.openxmlformats.org/officeDocument/2006/relationships/hyperlink" Target="https://api.twitter.com/1.1/geo/id/29f35f3726f9a043.json" TargetMode="External" /><Relationship Id="rId580" Type="http://schemas.openxmlformats.org/officeDocument/2006/relationships/hyperlink" Target="https://api.twitter.com/1.1/geo/id/29f35f3726f9a043.json" TargetMode="External" /><Relationship Id="rId581" Type="http://schemas.openxmlformats.org/officeDocument/2006/relationships/hyperlink" Target="https://api.twitter.com/1.1/geo/id/0101d0b229668acc.json" TargetMode="External" /><Relationship Id="rId582" Type="http://schemas.openxmlformats.org/officeDocument/2006/relationships/hyperlink" Target="https://api.twitter.com/1.1/geo/id/29f35f3726f9a043.json" TargetMode="External" /><Relationship Id="rId583" Type="http://schemas.openxmlformats.org/officeDocument/2006/relationships/hyperlink" Target="https://api.twitter.com/1.1/geo/id/29f35f3726f9a043.json" TargetMode="External" /><Relationship Id="rId584" Type="http://schemas.openxmlformats.org/officeDocument/2006/relationships/hyperlink" Target="https://api.twitter.com/1.1/geo/id/07d9df928ec87000.json" TargetMode="External" /><Relationship Id="rId585" Type="http://schemas.openxmlformats.org/officeDocument/2006/relationships/hyperlink" Target="https://api.twitter.com/1.1/geo/id/a612c69b44b2e5da.json" TargetMode="External" /><Relationship Id="rId586" Type="http://schemas.openxmlformats.org/officeDocument/2006/relationships/hyperlink" Target="https://api.twitter.com/1.1/geo/id/a612c69b44b2e5da.json" TargetMode="External" /><Relationship Id="rId587" Type="http://schemas.openxmlformats.org/officeDocument/2006/relationships/hyperlink" Target="https://api.twitter.com/1.1/geo/id/a612c69b44b2e5da.json" TargetMode="External" /><Relationship Id="rId588" Type="http://schemas.openxmlformats.org/officeDocument/2006/relationships/hyperlink" Target="https://api.twitter.com/1.1/geo/id/a612c69b44b2e5da.json" TargetMode="External" /><Relationship Id="rId589" Type="http://schemas.openxmlformats.org/officeDocument/2006/relationships/comments" Target="../comments12.xml" /><Relationship Id="rId590" Type="http://schemas.openxmlformats.org/officeDocument/2006/relationships/vmlDrawing" Target="../drawings/vmlDrawing6.vml" /><Relationship Id="rId591" Type="http://schemas.openxmlformats.org/officeDocument/2006/relationships/table" Target="../tables/table22.xml" /><Relationship Id="rId59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9W2HqNwtB" TargetMode="External" /><Relationship Id="rId2" Type="http://schemas.openxmlformats.org/officeDocument/2006/relationships/hyperlink" Target="https://t.co/py5CsaN1ah" TargetMode="External" /><Relationship Id="rId3" Type="http://schemas.openxmlformats.org/officeDocument/2006/relationships/hyperlink" Target="https://t.co/Dv318sOtRi" TargetMode="External" /><Relationship Id="rId4" Type="http://schemas.openxmlformats.org/officeDocument/2006/relationships/hyperlink" Target="http://madhattersnyc.com/" TargetMode="External" /><Relationship Id="rId5" Type="http://schemas.openxmlformats.org/officeDocument/2006/relationships/hyperlink" Target="https://t.co/iTippHXGeX" TargetMode="External" /><Relationship Id="rId6" Type="http://schemas.openxmlformats.org/officeDocument/2006/relationships/hyperlink" Target="https://t.co/25KRFB8EUD" TargetMode="External" /><Relationship Id="rId7" Type="http://schemas.openxmlformats.org/officeDocument/2006/relationships/hyperlink" Target="https://t.co/SQMC9PeoWw" TargetMode="External" /><Relationship Id="rId8" Type="http://schemas.openxmlformats.org/officeDocument/2006/relationships/hyperlink" Target="http://www.visitsedona.com/" TargetMode="External" /><Relationship Id="rId9" Type="http://schemas.openxmlformats.org/officeDocument/2006/relationships/hyperlink" Target="https://t.co/LVnTcrJdCH" TargetMode="External" /><Relationship Id="rId10" Type="http://schemas.openxmlformats.org/officeDocument/2006/relationships/hyperlink" Target="http://www.arabellahotelsedona.com/" TargetMode="External" /><Relationship Id="rId11" Type="http://schemas.openxmlformats.org/officeDocument/2006/relationships/hyperlink" Target="http://t.co/3p1fBrLkfZ" TargetMode="External" /><Relationship Id="rId12" Type="http://schemas.openxmlformats.org/officeDocument/2006/relationships/hyperlink" Target="http://t.co/m6xIX40x5V" TargetMode="External" /><Relationship Id="rId13" Type="http://schemas.openxmlformats.org/officeDocument/2006/relationships/hyperlink" Target="https://t.co/AmY0nkgri1" TargetMode="External" /><Relationship Id="rId14" Type="http://schemas.openxmlformats.org/officeDocument/2006/relationships/hyperlink" Target="http://t.co/BKoUEZ4rND" TargetMode="External" /><Relationship Id="rId15" Type="http://schemas.openxmlformats.org/officeDocument/2006/relationships/hyperlink" Target="http://jamht1972.tumblr.com/" TargetMode="External" /><Relationship Id="rId16" Type="http://schemas.openxmlformats.org/officeDocument/2006/relationships/hyperlink" Target="http://www.aclu.org/" TargetMode="External" /><Relationship Id="rId17" Type="http://schemas.openxmlformats.org/officeDocument/2006/relationships/hyperlink" Target="https://t.co/GJ2plTtfrV" TargetMode="External" /><Relationship Id="rId18" Type="http://schemas.openxmlformats.org/officeDocument/2006/relationships/hyperlink" Target="https://t.co/RhmrvADHmY" TargetMode="External" /><Relationship Id="rId19" Type="http://schemas.openxmlformats.org/officeDocument/2006/relationships/hyperlink" Target="http://www.elitedaily.com/" TargetMode="External" /><Relationship Id="rId20" Type="http://schemas.openxmlformats.org/officeDocument/2006/relationships/hyperlink" Target="https://t.co/Hki6GyaWaA" TargetMode="External" /><Relationship Id="rId21" Type="http://schemas.openxmlformats.org/officeDocument/2006/relationships/hyperlink" Target="http://t.co/tCDvCmy9" TargetMode="External" /><Relationship Id="rId22" Type="http://schemas.openxmlformats.org/officeDocument/2006/relationships/hyperlink" Target="http://t.co/YApKxFpGfs" TargetMode="External" /><Relationship Id="rId23" Type="http://schemas.openxmlformats.org/officeDocument/2006/relationships/hyperlink" Target="http://t.co/8xG9i8cm1X" TargetMode="External" /><Relationship Id="rId24" Type="http://schemas.openxmlformats.org/officeDocument/2006/relationships/hyperlink" Target="https://t.co/f4H1YSkJRO" TargetMode="External" /><Relationship Id="rId25" Type="http://schemas.openxmlformats.org/officeDocument/2006/relationships/hyperlink" Target="http://www.archdigest.com/" TargetMode="External" /><Relationship Id="rId26" Type="http://schemas.openxmlformats.org/officeDocument/2006/relationships/hyperlink" Target="http://t.co/RreN1AScE7" TargetMode="External" /><Relationship Id="rId27" Type="http://schemas.openxmlformats.org/officeDocument/2006/relationships/hyperlink" Target="https://t.co/ysIJbbRTX3" TargetMode="External" /><Relationship Id="rId28" Type="http://schemas.openxmlformats.org/officeDocument/2006/relationships/hyperlink" Target="https://t.co/bJlLtA0T4C" TargetMode="External" /><Relationship Id="rId29" Type="http://schemas.openxmlformats.org/officeDocument/2006/relationships/hyperlink" Target="http://t.co/JbYJdpwdOT" TargetMode="External" /><Relationship Id="rId30" Type="http://schemas.openxmlformats.org/officeDocument/2006/relationships/hyperlink" Target="http://www.impinvalliance.org/" TargetMode="External" /><Relationship Id="rId31" Type="http://schemas.openxmlformats.org/officeDocument/2006/relationships/hyperlink" Target="http://t.co/8xe00UaQbU" TargetMode="External" /><Relationship Id="rId32" Type="http://schemas.openxmlformats.org/officeDocument/2006/relationships/hyperlink" Target="https://t.co/5hw0cPyeY6" TargetMode="External" /><Relationship Id="rId33" Type="http://schemas.openxmlformats.org/officeDocument/2006/relationships/hyperlink" Target="http://t.co/gDSDPnvSWZ" TargetMode="External" /><Relationship Id="rId34" Type="http://schemas.openxmlformats.org/officeDocument/2006/relationships/hyperlink" Target="http://t.co/atCXULtuCQ" TargetMode="External" /><Relationship Id="rId35" Type="http://schemas.openxmlformats.org/officeDocument/2006/relationships/hyperlink" Target="http://www.sedonaartscenter.org/" TargetMode="External" /><Relationship Id="rId36" Type="http://schemas.openxmlformats.org/officeDocument/2006/relationships/hyperlink" Target="https://t.co/scVlwXM85i" TargetMode="External" /><Relationship Id="rId37" Type="http://schemas.openxmlformats.org/officeDocument/2006/relationships/hyperlink" Target="http://www.ashevillefm.org/" TargetMode="External" /><Relationship Id="rId38" Type="http://schemas.openxmlformats.org/officeDocument/2006/relationships/hyperlink" Target="http://www.djerassi.org/" TargetMode="External" /><Relationship Id="rId39" Type="http://schemas.openxmlformats.org/officeDocument/2006/relationships/hyperlink" Target="https://t.co/uCnD5MW873" TargetMode="External" /><Relationship Id="rId40" Type="http://schemas.openxmlformats.org/officeDocument/2006/relationships/hyperlink" Target="http://southwest.com/feedback" TargetMode="External" /><Relationship Id="rId41" Type="http://schemas.openxmlformats.org/officeDocument/2006/relationships/hyperlink" Target="https://t.co/U28uwjnJdh" TargetMode="External" /><Relationship Id="rId42" Type="http://schemas.openxmlformats.org/officeDocument/2006/relationships/hyperlink" Target="http://www.msn.com/en-us/lifestyle" TargetMode="External" /><Relationship Id="rId43" Type="http://schemas.openxmlformats.org/officeDocument/2006/relationships/hyperlink" Target="http://t.co/P8KGZkZf3V" TargetMode="External" /><Relationship Id="rId44" Type="http://schemas.openxmlformats.org/officeDocument/2006/relationships/hyperlink" Target="http://www.sedona.tv/" TargetMode="External" /><Relationship Id="rId45" Type="http://schemas.openxmlformats.org/officeDocument/2006/relationships/hyperlink" Target="https://t.co/GTmN0SnEFo" TargetMode="External" /><Relationship Id="rId46" Type="http://schemas.openxmlformats.org/officeDocument/2006/relationships/hyperlink" Target="http://t.co/XqlarLdqYz" TargetMode="External" /><Relationship Id="rId47" Type="http://schemas.openxmlformats.org/officeDocument/2006/relationships/hyperlink" Target="https://t.co/AsHKI8KMUM" TargetMode="External" /><Relationship Id="rId48" Type="http://schemas.openxmlformats.org/officeDocument/2006/relationships/hyperlink" Target="https://t.co/8cbkH3HCOg" TargetMode="External" /><Relationship Id="rId49" Type="http://schemas.openxmlformats.org/officeDocument/2006/relationships/hyperlink" Target="https://t.co/cUqnTCFLNT" TargetMode="External" /><Relationship Id="rId50" Type="http://schemas.openxmlformats.org/officeDocument/2006/relationships/hyperlink" Target="https://t.co/V7f14mxVtM" TargetMode="External" /><Relationship Id="rId51" Type="http://schemas.openxmlformats.org/officeDocument/2006/relationships/hyperlink" Target="http://sedona.biz/" TargetMode="External" /><Relationship Id="rId52" Type="http://schemas.openxmlformats.org/officeDocument/2006/relationships/hyperlink" Target="http://t.co/QPJurSkvpn" TargetMode="External" /><Relationship Id="rId53" Type="http://schemas.openxmlformats.org/officeDocument/2006/relationships/hyperlink" Target="https://t.co/0t593jbJLf" TargetMode="External" /><Relationship Id="rId54" Type="http://schemas.openxmlformats.org/officeDocument/2006/relationships/hyperlink" Target="https://t.co/zx2qoTDd75" TargetMode="External" /><Relationship Id="rId55" Type="http://schemas.openxmlformats.org/officeDocument/2006/relationships/hyperlink" Target="http://southernersays.com/" TargetMode="External" /><Relationship Id="rId56" Type="http://schemas.openxmlformats.org/officeDocument/2006/relationships/hyperlink" Target="http://www.linkedin.com/in/suzi-day-a40b6778" TargetMode="External" /><Relationship Id="rId57" Type="http://schemas.openxmlformats.org/officeDocument/2006/relationships/hyperlink" Target="https://t.co/vXKbbc4f4V" TargetMode="External" /><Relationship Id="rId58" Type="http://schemas.openxmlformats.org/officeDocument/2006/relationships/hyperlink" Target="https://t.co/rcJnmewkXl" TargetMode="External" /><Relationship Id="rId59" Type="http://schemas.openxmlformats.org/officeDocument/2006/relationships/hyperlink" Target="http://t.co/3jcnWeT2MY" TargetMode="External" /><Relationship Id="rId60" Type="http://schemas.openxmlformats.org/officeDocument/2006/relationships/hyperlink" Target="http://www.theloveartonline.com/" TargetMode="External" /><Relationship Id="rId61" Type="http://schemas.openxmlformats.org/officeDocument/2006/relationships/hyperlink" Target="https://t.co/RpC6DKVtOE" TargetMode="External" /><Relationship Id="rId62" Type="http://schemas.openxmlformats.org/officeDocument/2006/relationships/hyperlink" Target="https://t.co/qsbi0Cbh8V" TargetMode="External" /><Relationship Id="rId63" Type="http://schemas.openxmlformats.org/officeDocument/2006/relationships/hyperlink" Target="https://t.co/gqkocsNu9T" TargetMode="External" /><Relationship Id="rId64" Type="http://schemas.openxmlformats.org/officeDocument/2006/relationships/hyperlink" Target="http://amctheatres.com/" TargetMode="External" /><Relationship Id="rId65" Type="http://schemas.openxmlformats.org/officeDocument/2006/relationships/hyperlink" Target="https://t.co/GHg5NiWXUd" TargetMode="External" /><Relationship Id="rId66" Type="http://schemas.openxmlformats.org/officeDocument/2006/relationships/hyperlink" Target="http://oakcreekbreweryandgrill.com/" TargetMode="External" /><Relationship Id="rId67" Type="http://schemas.openxmlformats.org/officeDocument/2006/relationships/hyperlink" Target="https://t.co/4EOgFBsvWr" TargetMode="External" /><Relationship Id="rId68" Type="http://schemas.openxmlformats.org/officeDocument/2006/relationships/hyperlink" Target="https://t.co/UDsG3XmTvM" TargetMode="External" /><Relationship Id="rId69" Type="http://schemas.openxmlformats.org/officeDocument/2006/relationships/hyperlink" Target="http://www.roamingtimes.com/" TargetMode="External" /><Relationship Id="rId70" Type="http://schemas.openxmlformats.org/officeDocument/2006/relationships/hyperlink" Target="https://t.co/4d0ojgkvNL" TargetMode="External" /><Relationship Id="rId71" Type="http://schemas.openxmlformats.org/officeDocument/2006/relationships/hyperlink" Target="http://t.co/o688hnH9St" TargetMode="External" /><Relationship Id="rId72" Type="http://schemas.openxmlformats.org/officeDocument/2006/relationships/hyperlink" Target="http://t.co/wI4VQpgZj2" TargetMode="External" /><Relationship Id="rId73" Type="http://schemas.openxmlformats.org/officeDocument/2006/relationships/hyperlink" Target="https://www.facebook.com/utahgirlchronicles/posts/1584574451844664?notif_id=1539575845953544&amp;notif_t" TargetMode="External" /><Relationship Id="rId74" Type="http://schemas.openxmlformats.org/officeDocument/2006/relationships/hyperlink" Target="https://t.co/Rg2t167qeb" TargetMode="External" /><Relationship Id="rId75" Type="http://schemas.openxmlformats.org/officeDocument/2006/relationships/hyperlink" Target="http://stores.ebay.com/palm-springs-cards" TargetMode="External" /><Relationship Id="rId76" Type="http://schemas.openxmlformats.org/officeDocument/2006/relationships/hyperlink" Target="http://www.ebay.com/" TargetMode="External" /><Relationship Id="rId77" Type="http://schemas.openxmlformats.org/officeDocument/2006/relationships/hyperlink" Target="https://www.cityofsacramento.org/Police" TargetMode="External" /><Relationship Id="rId78" Type="http://schemas.openxmlformats.org/officeDocument/2006/relationships/hyperlink" Target="https://t.co/JioJqwot3H" TargetMode="External" /><Relationship Id="rId79" Type="http://schemas.openxmlformats.org/officeDocument/2006/relationships/hyperlink" Target="http://www.pursuingx.com/" TargetMode="External" /><Relationship Id="rId80" Type="http://schemas.openxmlformats.org/officeDocument/2006/relationships/hyperlink" Target="http://www.scispi.tv/" TargetMode="External" /><Relationship Id="rId81" Type="http://schemas.openxmlformats.org/officeDocument/2006/relationships/hyperlink" Target="https://www.hikingshack.com/" TargetMode="External" /><Relationship Id="rId82" Type="http://schemas.openxmlformats.org/officeDocument/2006/relationships/hyperlink" Target="http://www.reverbnation.com/radman112" TargetMode="External" /><Relationship Id="rId83" Type="http://schemas.openxmlformats.org/officeDocument/2006/relationships/hyperlink" Target="https://myrockmixtapes.com/" TargetMode="External" /><Relationship Id="rId84" Type="http://schemas.openxmlformats.org/officeDocument/2006/relationships/hyperlink" Target="http://charliebonnet3.com/" TargetMode="External" /><Relationship Id="rId85" Type="http://schemas.openxmlformats.org/officeDocument/2006/relationships/hyperlink" Target="http://www.azwonders.com/" TargetMode="External" /><Relationship Id="rId86" Type="http://schemas.openxmlformats.org/officeDocument/2006/relationships/hyperlink" Target="http://www.brit.co/" TargetMode="External" /><Relationship Id="rId87" Type="http://schemas.openxmlformats.org/officeDocument/2006/relationships/hyperlink" Target="https://t.co/ZBlvluwe3y" TargetMode="External" /><Relationship Id="rId88" Type="http://schemas.openxmlformats.org/officeDocument/2006/relationships/hyperlink" Target="http://www.facebook.com/charliebonnet3andthefolkingasholes/" TargetMode="External" /><Relationship Id="rId89" Type="http://schemas.openxmlformats.org/officeDocument/2006/relationships/hyperlink" Target="http://t.co/k9hBy6htvU" TargetMode="External" /><Relationship Id="rId90" Type="http://schemas.openxmlformats.org/officeDocument/2006/relationships/hyperlink" Target="https://t.co/HWdmlM9efB" TargetMode="External" /><Relationship Id="rId91" Type="http://schemas.openxmlformats.org/officeDocument/2006/relationships/hyperlink" Target="http://t.co/ypRk22X8fz" TargetMode="External" /><Relationship Id="rId92" Type="http://schemas.openxmlformats.org/officeDocument/2006/relationships/hyperlink" Target="http://t.co/sJUV5dR1KJ" TargetMode="External" /><Relationship Id="rId93" Type="http://schemas.openxmlformats.org/officeDocument/2006/relationships/hyperlink" Target="http://www.coconino.az.gov/sheriff.aspx" TargetMode="External" /><Relationship Id="rId94" Type="http://schemas.openxmlformats.org/officeDocument/2006/relationships/hyperlink" Target="http://www.kazmradio.com/" TargetMode="External" /><Relationship Id="rId95" Type="http://schemas.openxmlformats.org/officeDocument/2006/relationships/hyperlink" Target="http://t.co/Kwp9ljRq2N" TargetMode="External" /><Relationship Id="rId96" Type="http://schemas.openxmlformats.org/officeDocument/2006/relationships/hyperlink" Target="https://t.co/I0K0YDA8jp" TargetMode="External" /><Relationship Id="rId97" Type="http://schemas.openxmlformats.org/officeDocument/2006/relationships/hyperlink" Target="http://t.co/2XlvpoqvWP" TargetMode="External" /><Relationship Id="rId98" Type="http://schemas.openxmlformats.org/officeDocument/2006/relationships/hyperlink" Target="http://t.co/NBc8RkYp91" TargetMode="External" /><Relationship Id="rId99" Type="http://schemas.openxmlformats.org/officeDocument/2006/relationships/hyperlink" Target="https://t.co/oYQsONgepM" TargetMode="External" /><Relationship Id="rId100" Type="http://schemas.openxmlformats.org/officeDocument/2006/relationships/hyperlink" Target="http://t.co/0JbaUvyac2" TargetMode="External" /><Relationship Id="rId101" Type="http://schemas.openxmlformats.org/officeDocument/2006/relationships/hyperlink" Target="http://www.thattommyhall.com/" TargetMode="External" /><Relationship Id="rId102" Type="http://schemas.openxmlformats.org/officeDocument/2006/relationships/hyperlink" Target="https://t.co/Clg5lDzD0W" TargetMode="External" /><Relationship Id="rId103" Type="http://schemas.openxmlformats.org/officeDocument/2006/relationships/hyperlink" Target="https://t.co/ygIdrb800v" TargetMode="External" /><Relationship Id="rId104" Type="http://schemas.openxmlformats.org/officeDocument/2006/relationships/hyperlink" Target="https://t.co/w853J2RtJ4" TargetMode="External" /><Relationship Id="rId105" Type="http://schemas.openxmlformats.org/officeDocument/2006/relationships/hyperlink" Target="http://t.co/mwaSar7U14" TargetMode="External" /><Relationship Id="rId106" Type="http://schemas.openxmlformats.org/officeDocument/2006/relationships/hyperlink" Target="http://t.co/NPYy1yiiMI" TargetMode="External" /><Relationship Id="rId107" Type="http://schemas.openxmlformats.org/officeDocument/2006/relationships/hyperlink" Target="http://www.adventurepro.us/" TargetMode="External" /><Relationship Id="rId108" Type="http://schemas.openxmlformats.org/officeDocument/2006/relationships/hyperlink" Target="http://t.co/4FzaaQVEm4" TargetMode="External" /><Relationship Id="rId109" Type="http://schemas.openxmlformats.org/officeDocument/2006/relationships/hyperlink" Target="http://www.dailyblender.com/" TargetMode="External" /><Relationship Id="rId110" Type="http://schemas.openxmlformats.org/officeDocument/2006/relationships/hyperlink" Target="http://www.bookdirect.com/" TargetMode="External" /><Relationship Id="rId111" Type="http://schemas.openxmlformats.org/officeDocument/2006/relationships/hyperlink" Target="http://anchoredadventureblog.com/" TargetMode="External" /><Relationship Id="rId112" Type="http://schemas.openxmlformats.org/officeDocument/2006/relationships/hyperlink" Target="http://www.innofsedona.com/" TargetMode="External" /><Relationship Id="rId113" Type="http://schemas.openxmlformats.org/officeDocument/2006/relationships/hyperlink" Target="http://www.ronfeir.com/" TargetMode="External" /><Relationship Id="rId114" Type="http://schemas.openxmlformats.org/officeDocument/2006/relationships/hyperlink" Target="http://www.echoesofthesouthwest.com/" TargetMode="External" /><Relationship Id="rId115" Type="http://schemas.openxmlformats.org/officeDocument/2006/relationships/hyperlink" Target="http://t.co/5dirgVu5Nk" TargetMode="External" /><Relationship Id="rId116" Type="http://schemas.openxmlformats.org/officeDocument/2006/relationships/hyperlink" Target="https://t.co/Oz5yMvP6vI" TargetMode="External" /><Relationship Id="rId117" Type="http://schemas.openxmlformats.org/officeDocument/2006/relationships/hyperlink" Target="https://t.co/pqFelCDiv5" TargetMode="External" /><Relationship Id="rId118" Type="http://schemas.openxmlformats.org/officeDocument/2006/relationships/hyperlink" Target="http://t.co/zrKekyFNvA" TargetMode="External" /><Relationship Id="rId119" Type="http://schemas.openxmlformats.org/officeDocument/2006/relationships/hyperlink" Target="https://t.co/3yHAAwEJx9" TargetMode="External" /><Relationship Id="rId120" Type="http://schemas.openxmlformats.org/officeDocument/2006/relationships/hyperlink" Target="https://pbs.twimg.com/profile_banners/770718492899307526/1488493009" TargetMode="External" /><Relationship Id="rId121" Type="http://schemas.openxmlformats.org/officeDocument/2006/relationships/hyperlink" Target="https://pbs.twimg.com/profile_banners/727430836191006721/1548226989" TargetMode="External" /><Relationship Id="rId122" Type="http://schemas.openxmlformats.org/officeDocument/2006/relationships/hyperlink" Target="https://pbs.twimg.com/profile_banners/703531521454575617/1522651496" TargetMode="External" /><Relationship Id="rId123" Type="http://schemas.openxmlformats.org/officeDocument/2006/relationships/hyperlink" Target="https://pbs.twimg.com/profile_banners/1463368416/1546663839" TargetMode="External" /><Relationship Id="rId124" Type="http://schemas.openxmlformats.org/officeDocument/2006/relationships/hyperlink" Target="https://pbs.twimg.com/profile_banners/864540646673199104/1527471158" TargetMode="External" /><Relationship Id="rId125" Type="http://schemas.openxmlformats.org/officeDocument/2006/relationships/hyperlink" Target="https://pbs.twimg.com/profile_banners/4870406891/1512172482" TargetMode="External" /><Relationship Id="rId126" Type="http://schemas.openxmlformats.org/officeDocument/2006/relationships/hyperlink" Target="https://pbs.twimg.com/profile_banners/1043570323340255233/1537647552" TargetMode="External" /><Relationship Id="rId127" Type="http://schemas.openxmlformats.org/officeDocument/2006/relationships/hyperlink" Target="https://pbs.twimg.com/profile_banners/990224820041285632/1536490390" TargetMode="External" /><Relationship Id="rId128" Type="http://schemas.openxmlformats.org/officeDocument/2006/relationships/hyperlink" Target="https://pbs.twimg.com/profile_banners/1368679832/1507555793" TargetMode="External" /><Relationship Id="rId129" Type="http://schemas.openxmlformats.org/officeDocument/2006/relationships/hyperlink" Target="https://pbs.twimg.com/profile_banners/3424342221/1478638547" TargetMode="External" /><Relationship Id="rId130" Type="http://schemas.openxmlformats.org/officeDocument/2006/relationships/hyperlink" Target="https://pbs.twimg.com/profile_banners/2323073306/1441321853" TargetMode="External" /><Relationship Id="rId131" Type="http://schemas.openxmlformats.org/officeDocument/2006/relationships/hyperlink" Target="https://pbs.twimg.com/profile_banners/17194244/1496274539" TargetMode="External" /><Relationship Id="rId132" Type="http://schemas.openxmlformats.org/officeDocument/2006/relationships/hyperlink" Target="https://pbs.twimg.com/profile_banners/909880686072303616/1505917824" TargetMode="External" /><Relationship Id="rId133" Type="http://schemas.openxmlformats.org/officeDocument/2006/relationships/hyperlink" Target="https://pbs.twimg.com/profile_banners/3663703574/1496860905" TargetMode="External" /><Relationship Id="rId134" Type="http://schemas.openxmlformats.org/officeDocument/2006/relationships/hyperlink" Target="https://pbs.twimg.com/profile_banners/4875539557/1538434767" TargetMode="External" /><Relationship Id="rId135" Type="http://schemas.openxmlformats.org/officeDocument/2006/relationships/hyperlink" Target="https://pbs.twimg.com/profile_banners/28130374/1494649060" TargetMode="External" /><Relationship Id="rId136" Type="http://schemas.openxmlformats.org/officeDocument/2006/relationships/hyperlink" Target="https://pbs.twimg.com/profile_banners/52538009/1444922699" TargetMode="External" /><Relationship Id="rId137" Type="http://schemas.openxmlformats.org/officeDocument/2006/relationships/hyperlink" Target="https://pbs.twimg.com/profile_banners/441214858/1533844569" TargetMode="External" /><Relationship Id="rId138" Type="http://schemas.openxmlformats.org/officeDocument/2006/relationships/hyperlink" Target="https://pbs.twimg.com/profile_banners/13393052/1541609782" TargetMode="External" /><Relationship Id="rId139" Type="http://schemas.openxmlformats.org/officeDocument/2006/relationships/hyperlink" Target="https://pbs.twimg.com/profile_banners/627327995/1460935434" TargetMode="External" /><Relationship Id="rId140" Type="http://schemas.openxmlformats.org/officeDocument/2006/relationships/hyperlink" Target="https://pbs.twimg.com/profile_banners/3189932888/1436324731" TargetMode="External" /><Relationship Id="rId141" Type="http://schemas.openxmlformats.org/officeDocument/2006/relationships/hyperlink" Target="https://pbs.twimg.com/profile_banners/331057915/1543937700" TargetMode="External" /><Relationship Id="rId142" Type="http://schemas.openxmlformats.org/officeDocument/2006/relationships/hyperlink" Target="https://pbs.twimg.com/profile_banners/895728657037017088/1518713339" TargetMode="External" /><Relationship Id="rId143" Type="http://schemas.openxmlformats.org/officeDocument/2006/relationships/hyperlink" Target="https://pbs.twimg.com/profile_banners/356294672/1468334432" TargetMode="External" /><Relationship Id="rId144" Type="http://schemas.openxmlformats.org/officeDocument/2006/relationships/hyperlink" Target="https://pbs.twimg.com/profile_banners/82134479/1489096077" TargetMode="External" /><Relationship Id="rId145" Type="http://schemas.openxmlformats.org/officeDocument/2006/relationships/hyperlink" Target="https://pbs.twimg.com/profile_banners/587965762/1461070502" TargetMode="External" /><Relationship Id="rId146" Type="http://schemas.openxmlformats.org/officeDocument/2006/relationships/hyperlink" Target="https://pbs.twimg.com/profile_banners/1544114988/1531439515" TargetMode="External" /><Relationship Id="rId147" Type="http://schemas.openxmlformats.org/officeDocument/2006/relationships/hyperlink" Target="https://pbs.twimg.com/profile_banners/26576457/1549914104" TargetMode="External" /><Relationship Id="rId148" Type="http://schemas.openxmlformats.org/officeDocument/2006/relationships/hyperlink" Target="https://pbs.twimg.com/profile_banners/156381893/1521491456" TargetMode="External" /><Relationship Id="rId149" Type="http://schemas.openxmlformats.org/officeDocument/2006/relationships/hyperlink" Target="https://pbs.twimg.com/profile_banners/242332949/1541705764" TargetMode="External" /><Relationship Id="rId150" Type="http://schemas.openxmlformats.org/officeDocument/2006/relationships/hyperlink" Target="https://pbs.twimg.com/profile_banners/472066903/1518017119" TargetMode="External" /><Relationship Id="rId151" Type="http://schemas.openxmlformats.org/officeDocument/2006/relationships/hyperlink" Target="https://pbs.twimg.com/profile_banners/2494646927/1497365870" TargetMode="External" /><Relationship Id="rId152" Type="http://schemas.openxmlformats.org/officeDocument/2006/relationships/hyperlink" Target="https://pbs.twimg.com/profile_banners/61552834/1545245125" TargetMode="External" /><Relationship Id="rId153" Type="http://schemas.openxmlformats.org/officeDocument/2006/relationships/hyperlink" Target="https://pbs.twimg.com/profile_banners/779073247/1398276411" TargetMode="External" /><Relationship Id="rId154" Type="http://schemas.openxmlformats.org/officeDocument/2006/relationships/hyperlink" Target="https://pbs.twimg.com/profile_banners/395567663/1420481585" TargetMode="External" /><Relationship Id="rId155" Type="http://schemas.openxmlformats.org/officeDocument/2006/relationships/hyperlink" Target="https://pbs.twimg.com/profile_banners/114187019/1407452638" TargetMode="External" /><Relationship Id="rId156" Type="http://schemas.openxmlformats.org/officeDocument/2006/relationships/hyperlink" Target="https://pbs.twimg.com/profile_banners/561513121/1536888241" TargetMode="External" /><Relationship Id="rId157" Type="http://schemas.openxmlformats.org/officeDocument/2006/relationships/hyperlink" Target="https://pbs.twimg.com/profile_banners/50633527/1544133184" TargetMode="External" /><Relationship Id="rId158" Type="http://schemas.openxmlformats.org/officeDocument/2006/relationships/hyperlink" Target="https://pbs.twimg.com/profile_banners/3514995735/1490644480" TargetMode="External" /><Relationship Id="rId159" Type="http://schemas.openxmlformats.org/officeDocument/2006/relationships/hyperlink" Target="https://pbs.twimg.com/profile_banners/2546931000/1404344941" TargetMode="External" /><Relationship Id="rId160" Type="http://schemas.openxmlformats.org/officeDocument/2006/relationships/hyperlink" Target="https://pbs.twimg.com/profile_banners/260479987/1495424486" TargetMode="External" /><Relationship Id="rId161" Type="http://schemas.openxmlformats.org/officeDocument/2006/relationships/hyperlink" Target="https://pbs.twimg.com/profile_banners/7212562/1551718828" TargetMode="External" /><Relationship Id="rId162" Type="http://schemas.openxmlformats.org/officeDocument/2006/relationships/hyperlink" Target="https://pbs.twimg.com/profile_banners/7274072/1495424427" TargetMode="External" /><Relationship Id="rId163" Type="http://schemas.openxmlformats.org/officeDocument/2006/relationships/hyperlink" Target="https://pbs.twimg.com/profile_banners/78156450/1435687074" TargetMode="External" /><Relationship Id="rId164" Type="http://schemas.openxmlformats.org/officeDocument/2006/relationships/hyperlink" Target="https://pbs.twimg.com/profile_banners/26754391/1353978780" TargetMode="External" /><Relationship Id="rId165" Type="http://schemas.openxmlformats.org/officeDocument/2006/relationships/hyperlink" Target="https://pbs.twimg.com/profile_banners/1093203668264902656/1552259022" TargetMode="External" /><Relationship Id="rId166" Type="http://schemas.openxmlformats.org/officeDocument/2006/relationships/hyperlink" Target="https://pbs.twimg.com/profile_banners/1088865368704114688/1551511979" TargetMode="External" /><Relationship Id="rId167" Type="http://schemas.openxmlformats.org/officeDocument/2006/relationships/hyperlink" Target="https://pbs.twimg.com/profile_banners/20651454/1425710631" TargetMode="External" /><Relationship Id="rId168" Type="http://schemas.openxmlformats.org/officeDocument/2006/relationships/hyperlink" Target="https://pbs.twimg.com/profile_banners/592973180/1442692357" TargetMode="External" /><Relationship Id="rId169" Type="http://schemas.openxmlformats.org/officeDocument/2006/relationships/hyperlink" Target="https://pbs.twimg.com/profile_banners/1099038502128361473/1550985398" TargetMode="External" /><Relationship Id="rId170" Type="http://schemas.openxmlformats.org/officeDocument/2006/relationships/hyperlink" Target="https://pbs.twimg.com/profile_banners/342440694/1424059592" TargetMode="External" /><Relationship Id="rId171" Type="http://schemas.openxmlformats.org/officeDocument/2006/relationships/hyperlink" Target="https://pbs.twimg.com/profile_banners/95984558/1431539633" TargetMode="External" /><Relationship Id="rId172" Type="http://schemas.openxmlformats.org/officeDocument/2006/relationships/hyperlink" Target="https://pbs.twimg.com/profile_banners/2271100374/1506990197" TargetMode="External" /><Relationship Id="rId173" Type="http://schemas.openxmlformats.org/officeDocument/2006/relationships/hyperlink" Target="https://pbs.twimg.com/profile_banners/15679641/1444921386" TargetMode="External" /><Relationship Id="rId174" Type="http://schemas.openxmlformats.org/officeDocument/2006/relationships/hyperlink" Target="https://pbs.twimg.com/profile_banners/287928965/1550848399" TargetMode="External" /><Relationship Id="rId175" Type="http://schemas.openxmlformats.org/officeDocument/2006/relationships/hyperlink" Target="https://pbs.twimg.com/profile_banners/355327906/1531715117" TargetMode="External" /><Relationship Id="rId176" Type="http://schemas.openxmlformats.org/officeDocument/2006/relationships/hyperlink" Target="https://pbs.twimg.com/profile_banners/7113852/1528322878" TargetMode="External" /><Relationship Id="rId177" Type="http://schemas.openxmlformats.org/officeDocument/2006/relationships/hyperlink" Target="https://pbs.twimg.com/profile_banners/218951639/1547765340" TargetMode="External" /><Relationship Id="rId178" Type="http://schemas.openxmlformats.org/officeDocument/2006/relationships/hyperlink" Target="https://pbs.twimg.com/profile_banners/146327601/1450400614" TargetMode="External" /><Relationship Id="rId179" Type="http://schemas.openxmlformats.org/officeDocument/2006/relationships/hyperlink" Target="https://pbs.twimg.com/profile_banners/325108698/1531521032" TargetMode="External" /><Relationship Id="rId180" Type="http://schemas.openxmlformats.org/officeDocument/2006/relationships/hyperlink" Target="https://pbs.twimg.com/profile_banners/2419521798/1485969952" TargetMode="External" /><Relationship Id="rId181" Type="http://schemas.openxmlformats.org/officeDocument/2006/relationships/hyperlink" Target="https://pbs.twimg.com/profile_banners/13989852/1463542898" TargetMode="External" /><Relationship Id="rId182" Type="http://schemas.openxmlformats.org/officeDocument/2006/relationships/hyperlink" Target="https://pbs.twimg.com/profile_banners/19868128/1412014558" TargetMode="External" /><Relationship Id="rId183" Type="http://schemas.openxmlformats.org/officeDocument/2006/relationships/hyperlink" Target="https://pbs.twimg.com/profile_banners/811195890287316993/1542476800" TargetMode="External" /><Relationship Id="rId184" Type="http://schemas.openxmlformats.org/officeDocument/2006/relationships/hyperlink" Target="https://pbs.twimg.com/profile_banners/826165523410886656/1519774835" TargetMode="External" /><Relationship Id="rId185" Type="http://schemas.openxmlformats.org/officeDocument/2006/relationships/hyperlink" Target="https://pbs.twimg.com/profile_banners/1046536598362308608/1546408618" TargetMode="External" /><Relationship Id="rId186" Type="http://schemas.openxmlformats.org/officeDocument/2006/relationships/hyperlink" Target="https://pbs.twimg.com/profile_banners/2386990321/1552239716" TargetMode="External" /><Relationship Id="rId187" Type="http://schemas.openxmlformats.org/officeDocument/2006/relationships/hyperlink" Target="https://pbs.twimg.com/profile_banners/2239151282/1550680931" TargetMode="External" /><Relationship Id="rId188" Type="http://schemas.openxmlformats.org/officeDocument/2006/relationships/hyperlink" Target="https://pbs.twimg.com/profile_banners/2964606814/1538667824" TargetMode="External" /><Relationship Id="rId189" Type="http://schemas.openxmlformats.org/officeDocument/2006/relationships/hyperlink" Target="https://pbs.twimg.com/profile_banners/350274399/1525535097" TargetMode="External" /><Relationship Id="rId190" Type="http://schemas.openxmlformats.org/officeDocument/2006/relationships/hyperlink" Target="https://pbs.twimg.com/profile_banners/190645655/1454438590" TargetMode="External" /><Relationship Id="rId191" Type="http://schemas.openxmlformats.org/officeDocument/2006/relationships/hyperlink" Target="https://pbs.twimg.com/profile_banners/15533817/1443170238" TargetMode="External" /><Relationship Id="rId192" Type="http://schemas.openxmlformats.org/officeDocument/2006/relationships/hyperlink" Target="https://pbs.twimg.com/profile_banners/3091825031/1541784097" TargetMode="External" /><Relationship Id="rId193" Type="http://schemas.openxmlformats.org/officeDocument/2006/relationships/hyperlink" Target="https://pbs.twimg.com/profile_banners/2364191630/1540881521" TargetMode="External" /><Relationship Id="rId194" Type="http://schemas.openxmlformats.org/officeDocument/2006/relationships/hyperlink" Target="https://pbs.twimg.com/profile_banners/928500439/1539487010" TargetMode="External" /><Relationship Id="rId195" Type="http://schemas.openxmlformats.org/officeDocument/2006/relationships/hyperlink" Target="https://pbs.twimg.com/profile_banners/1006690502270279680/1546485145" TargetMode="External" /><Relationship Id="rId196" Type="http://schemas.openxmlformats.org/officeDocument/2006/relationships/hyperlink" Target="https://pbs.twimg.com/profile_banners/261336991/1398983994" TargetMode="External" /><Relationship Id="rId197" Type="http://schemas.openxmlformats.org/officeDocument/2006/relationships/hyperlink" Target="https://pbs.twimg.com/profile_banners/16221481/1550161812" TargetMode="External" /><Relationship Id="rId198" Type="http://schemas.openxmlformats.org/officeDocument/2006/relationships/hyperlink" Target="https://pbs.twimg.com/profile_banners/1047609620603326464/1548115113" TargetMode="External" /><Relationship Id="rId199" Type="http://schemas.openxmlformats.org/officeDocument/2006/relationships/hyperlink" Target="https://pbs.twimg.com/profile_banners/896448008690188288/1527213732" TargetMode="External" /><Relationship Id="rId200" Type="http://schemas.openxmlformats.org/officeDocument/2006/relationships/hyperlink" Target="https://pbs.twimg.com/profile_banners/120834236/1538603083" TargetMode="External" /><Relationship Id="rId201" Type="http://schemas.openxmlformats.org/officeDocument/2006/relationships/hyperlink" Target="https://pbs.twimg.com/profile_banners/707231479047315456/1533843124" TargetMode="External" /><Relationship Id="rId202" Type="http://schemas.openxmlformats.org/officeDocument/2006/relationships/hyperlink" Target="https://pbs.twimg.com/profile_banners/282912117/1401055129" TargetMode="External" /><Relationship Id="rId203" Type="http://schemas.openxmlformats.org/officeDocument/2006/relationships/hyperlink" Target="https://pbs.twimg.com/profile_banners/40245758/1551822346" TargetMode="External" /><Relationship Id="rId204" Type="http://schemas.openxmlformats.org/officeDocument/2006/relationships/hyperlink" Target="https://pbs.twimg.com/profile_banners/25341996/1549508037" TargetMode="External" /><Relationship Id="rId205" Type="http://schemas.openxmlformats.org/officeDocument/2006/relationships/hyperlink" Target="https://pbs.twimg.com/profile_banners/929429037688037376/1510437999" TargetMode="External" /><Relationship Id="rId206" Type="http://schemas.openxmlformats.org/officeDocument/2006/relationships/hyperlink" Target="https://pbs.twimg.com/profile_banners/3252731173/1468460722" TargetMode="External" /><Relationship Id="rId207" Type="http://schemas.openxmlformats.org/officeDocument/2006/relationships/hyperlink" Target="https://pbs.twimg.com/profile_banners/983485515755393024/1527728892" TargetMode="External" /><Relationship Id="rId208" Type="http://schemas.openxmlformats.org/officeDocument/2006/relationships/hyperlink" Target="https://pbs.twimg.com/profile_banners/31524367/1503208948" TargetMode="External" /><Relationship Id="rId209" Type="http://schemas.openxmlformats.org/officeDocument/2006/relationships/hyperlink" Target="https://pbs.twimg.com/profile_banners/18956791/1509581491" TargetMode="External" /><Relationship Id="rId210" Type="http://schemas.openxmlformats.org/officeDocument/2006/relationships/hyperlink" Target="https://pbs.twimg.com/profile_banners/938563156971892736/1516808349" TargetMode="External" /><Relationship Id="rId211" Type="http://schemas.openxmlformats.org/officeDocument/2006/relationships/hyperlink" Target="https://pbs.twimg.com/profile_banners/15592792/1505325885" TargetMode="External" /><Relationship Id="rId212" Type="http://schemas.openxmlformats.org/officeDocument/2006/relationships/hyperlink" Target="https://pbs.twimg.com/profile_banners/894433463851286528/1509134103" TargetMode="External" /><Relationship Id="rId213" Type="http://schemas.openxmlformats.org/officeDocument/2006/relationships/hyperlink" Target="https://pbs.twimg.com/profile_banners/4344600933/1543006153" TargetMode="External" /><Relationship Id="rId214" Type="http://schemas.openxmlformats.org/officeDocument/2006/relationships/hyperlink" Target="https://pbs.twimg.com/profile_banners/1721619236/1490247650" TargetMode="External" /><Relationship Id="rId215" Type="http://schemas.openxmlformats.org/officeDocument/2006/relationships/hyperlink" Target="https://pbs.twimg.com/profile_banners/107288826/1549048168" TargetMode="External" /><Relationship Id="rId216" Type="http://schemas.openxmlformats.org/officeDocument/2006/relationships/hyperlink" Target="https://pbs.twimg.com/profile_banners/19709040/1547589547" TargetMode="External" /><Relationship Id="rId217" Type="http://schemas.openxmlformats.org/officeDocument/2006/relationships/hyperlink" Target="https://pbs.twimg.com/profile_banners/937904130659639302/1512449480" TargetMode="External" /><Relationship Id="rId218" Type="http://schemas.openxmlformats.org/officeDocument/2006/relationships/hyperlink" Target="https://pbs.twimg.com/profile_banners/2202061370/1461279670" TargetMode="External" /><Relationship Id="rId219" Type="http://schemas.openxmlformats.org/officeDocument/2006/relationships/hyperlink" Target="https://pbs.twimg.com/profile_banners/989181712331505664/1525967937" TargetMode="External" /><Relationship Id="rId220" Type="http://schemas.openxmlformats.org/officeDocument/2006/relationships/hyperlink" Target="https://pbs.twimg.com/profile_banners/874388780614012928/1538678650" TargetMode="External" /><Relationship Id="rId221" Type="http://schemas.openxmlformats.org/officeDocument/2006/relationships/hyperlink" Target="https://pbs.twimg.com/profile_banners/460579156/1439923343" TargetMode="External" /><Relationship Id="rId222" Type="http://schemas.openxmlformats.org/officeDocument/2006/relationships/hyperlink" Target="https://pbs.twimg.com/profile_banners/1357750304/1398283921" TargetMode="External" /><Relationship Id="rId223" Type="http://schemas.openxmlformats.org/officeDocument/2006/relationships/hyperlink" Target="https://pbs.twimg.com/profile_banners/718369646152445952/1482319341" TargetMode="External" /><Relationship Id="rId224" Type="http://schemas.openxmlformats.org/officeDocument/2006/relationships/hyperlink" Target="https://pbs.twimg.com/profile_banners/500389608/1419655096" TargetMode="External" /><Relationship Id="rId225" Type="http://schemas.openxmlformats.org/officeDocument/2006/relationships/hyperlink" Target="https://pbs.twimg.com/profile_banners/1898879166/1495978052" TargetMode="External" /><Relationship Id="rId226" Type="http://schemas.openxmlformats.org/officeDocument/2006/relationships/hyperlink" Target="https://pbs.twimg.com/profile_banners/789576501087776769/1547867681" TargetMode="External" /><Relationship Id="rId227" Type="http://schemas.openxmlformats.org/officeDocument/2006/relationships/hyperlink" Target="https://pbs.twimg.com/profile_banners/842059742352560128/1537806937" TargetMode="External" /><Relationship Id="rId228" Type="http://schemas.openxmlformats.org/officeDocument/2006/relationships/hyperlink" Target="https://pbs.twimg.com/profile_banners/563957624/1551731610" TargetMode="External" /><Relationship Id="rId229" Type="http://schemas.openxmlformats.org/officeDocument/2006/relationships/hyperlink" Target="https://pbs.twimg.com/profile_banners/130900665/1539392833" TargetMode="External" /><Relationship Id="rId230" Type="http://schemas.openxmlformats.org/officeDocument/2006/relationships/hyperlink" Target="https://pbs.twimg.com/profile_banners/120103615/1526579356" TargetMode="External" /><Relationship Id="rId231" Type="http://schemas.openxmlformats.org/officeDocument/2006/relationships/hyperlink" Target="https://pbs.twimg.com/profile_banners/864771410400555008/1502357114" TargetMode="External" /><Relationship Id="rId232" Type="http://schemas.openxmlformats.org/officeDocument/2006/relationships/hyperlink" Target="https://pbs.twimg.com/profile_banners/35966546/1530068031" TargetMode="External" /><Relationship Id="rId233" Type="http://schemas.openxmlformats.org/officeDocument/2006/relationships/hyperlink" Target="https://pbs.twimg.com/profile_banners/212304085/1549501009" TargetMode="External" /><Relationship Id="rId234" Type="http://schemas.openxmlformats.org/officeDocument/2006/relationships/hyperlink" Target="https://pbs.twimg.com/profile_banners/728840052/1512732247" TargetMode="External" /><Relationship Id="rId235" Type="http://schemas.openxmlformats.org/officeDocument/2006/relationships/hyperlink" Target="https://pbs.twimg.com/profile_banners/38133178/1519926120" TargetMode="External" /><Relationship Id="rId236" Type="http://schemas.openxmlformats.org/officeDocument/2006/relationships/hyperlink" Target="https://pbs.twimg.com/profile_banners/36185296/1550682844" TargetMode="External" /><Relationship Id="rId237" Type="http://schemas.openxmlformats.org/officeDocument/2006/relationships/hyperlink" Target="https://pbs.twimg.com/profile_banners/226591341/1423071159" TargetMode="External" /><Relationship Id="rId238" Type="http://schemas.openxmlformats.org/officeDocument/2006/relationships/hyperlink" Target="https://pbs.twimg.com/profile_banners/702949053638668288/1456431980" TargetMode="External" /><Relationship Id="rId239" Type="http://schemas.openxmlformats.org/officeDocument/2006/relationships/hyperlink" Target="https://pbs.twimg.com/profile_banners/382142737/1401496077" TargetMode="External" /><Relationship Id="rId240" Type="http://schemas.openxmlformats.org/officeDocument/2006/relationships/hyperlink" Target="https://pbs.twimg.com/profile_banners/3126780666/1427910907" TargetMode="External" /><Relationship Id="rId241" Type="http://schemas.openxmlformats.org/officeDocument/2006/relationships/hyperlink" Target="https://pbs.twimg.com/profile_banners/481411075/1452401784" TargetMode="External" /><Relationship Id="rId242" Type="http://schemas.openxmlformats.org/officeDocument/2006/relationships/hyperlink" Target="https://pbs.twimg.com/profile_banners/18182024/1552403609" TargetMode="External" /><Relationship Id="rId243" Type="http://schemas.openxmlformats.org/officeDocument/2006/relationships/hyperlink" Target="https://pbs.twimg.com/profile_banners/126408278/1544638465" TargetMode="External" /><Relationship Id="rId244" Type="http://schemas.openxmlformats.org/officeDocument/2006/relationships/hyperlink" Target="https://pbs.twimg.com/profile_banners/705855260175241217/1501353432" TargetMode="External" /><Relationship Id="rId245" Type="http://schemas.openxmlformats.org/officeDocument/2006/relationships/hyperlink" Target="https://pbs.twimg.com/profile_banners/1083568759992913920/1549651011" TargetMode="External" /><Relationship Id="rId246" Type="http://schemas.openxmlformats.org/officeDocument/2006/relationships/hyperlink" Target="https://pbs.twimg.com/profile_banners/1102485557962256384/1552231380" TargetMode="External" /><Relationship Id="rId247" Type="http://schemas.openxmlformats.org/officeDocument/2006/relationships/hyperlink" Target="https://pbs.twimg.com/profile_banners/17387829/1551821072" TargetMode="External" /><Relationship Id="rId248" Type="http://schemas.openxmlformats.org/officeDocument/2006/relationships/hyperlink" Target="https://pbs.twimg.com/profile_banners/14658601/1533723367" TargetMode="External" /><Relationship Id="rId249" Type="http://schemas.openxmlformats.org/officeDocument/2006/relationships/hyperlink" Target="https://pbs.twimg.com/profile_banners/129274940/1514319121" TargetMode="External" /><Relationship Id="rId250" Type="http://schemas.openxmlformats.org/officeDocument/2006/relationships/hyperlink" Target="https://pbs.twimg.com/profile_banners/369034535/1351565711" TargetMode="External" /><Relationship Id="rId251" Type="http://schemas.openxmlformats.org/officeDocument/2006/relationships/hyperlink" Target="https://pbs.twimg.com/profile_banners/3169084081/1520300747" TargetMode="External" /><Relationship Id="rId252" Type="http://schemas.openxmlformats.org/officeDocument/2006/relationships/hyperlink" Target="https://pbs.twimg.com/profile_banners/16724633/1527692055" TargetMode="External" /><Relationship Id="rId253" Type="http://schemas.openxmlformats.org/officeDocument/2006/relationships/hyperlink" Target="https://pbs.twimg.com/profile_banners/1301130374/1423104445" TargetMode="External" /><Relationship Id="rId254" Type="http://schemas.openxmlformats.org/officeDocument/2006/relationships/hyperlink" Target="https://pbs.twimg.com/profile_banners/17471979/1529358369" TargetMode="External" /><Relationship Id="rId255" Type="http://schemas.openxmlformats.org/officeDocument/2006/relationships/hyperlink" Target="https://pbs.twimg.com/profile_banners/78799013/1524759455" TargetMode="External" /><Relationship Id="rId256" Type="http://schemas.openxmlformats.org/officeDocument/2006/relationships/hyperlink" Target="https://pbs.twimg.com/profile_banners/4918545313/1496127826" TargetMode="External" /><Relationship Id="rId257" Type="http://schemas.openxmlformats.org/officeDocument/2006/relationships/hyperlink" Target="https://pbs.twimg.com/profile_banners/3145440218/1541012301" TargetMode="External" /><Relationship Id="rId258" Type="http://schemas.openxmlformats.org/officeDocument/2006/relationships/hyperlink" Target="https://pbs.twimg.com/profile_banners/816746035/1552612543" TargetMode="External" /><Relationship Id="rId259" Type="http://schemas.openxmlformats.org/officeDocument/2006/relationships/hyperlink" Target="https://pbs.twimg.com/profile_banners/1370575278/1366580730" TargetMode="External" /><Relationship Id="rId260" Type="http://schemas.openxmlformats.org/officeDocument/2006/relationships/hyperlink" Target="https://pbs.twimg.com/profile_banners/34447694/1492205308" TargetMode="External" /><Relationship Id="rId261" Type="http://schemas.openxmlformats.org/officeDocument/2006/relationships/hyperlink" Target="https://pbs.twimg.com/profile_banners/784186307534786564/1477515353" TargetMode="External" /><Relationship Id="rId262" Type="http://schemas.openxmlformats.org/officeDocument/2006/relationships/hyperlink" Target="https://pbs.twimg.com/profile_banners/299392076/1503453869" TargetMode="External" /><Relationship Id="rId263" Type="http://schemas.openxmlformats.org/officeDocument/2006/relationships/hyperlink" Target="https://pbs.twimg.com/profile_banners/1573013215/1539123652" TargetMode="External" /><Relationship Id="rId264" Type="http://schemas.openxmlformats.org/officeDocument/2006/relationships/hyperlink" Target="https://pbs.twimg.com/profile_banners/803708473796075520/1546830669" TargetMode="External" /><Relationship Id="rId265" Type="http://schemas.openxmlformats.org/officeDocument/2006/relationships/hyperlink" Target="https://pbs.twimg.com/profile_banners/35411175/1515162659" TargetMode="External" /><Relationship Id="rId266" Type="http://schemas.openxmlformats.org/officeDocument/2006/relationships/hyperlink" Target="https://pbs.twimg.com/profile_banners/18057450/1546621837" TargetMode="External" /><Relationship Id="rId267" Type="http://schemas.openxmlformats.org/officeDocument/2006/relationships/hyperlink" Target="https://pbs.twimg.com/profile_banners/950770459267629056/1548007361" TargetMode="External" /><Relationship Id="rId268" Type="http://schemas.openxmlformats.org/officeDocument/2006/relationships/hyperlink" Target="https://pbs.twimg.com/profile_banners/285815432/1408591375" TargetMode="External" /><Relationship Id="rId269" Type="http://schemas.openxmlformats.org/officeDocument/2006/relationships/hyperlink" Target="https://pbs.twimg.com/profile_banners/23872473/1463428961" TargetMode="External" /><Relationship Id="rId270" Type="http://schemas.openxmlformats.org/officeDocument/2006/relationships/hyperlink" Target="https://pbs.twimg.com/profile_banners/71139289/1483451740" TargetMode="External" /><Relationship Id="rId271" Type="http://schemas.openxmlformats.org/officeDocument/2006/relationships/hyperlink" Target="https://pbs.twimg.com/profile_banners/2362955300/1472857536" TargetMode="External" /><Relationship Id="rId272" Type="http://schemas.openxmlformats.org/officeDocument/2006/relationships/hyperlink" Target="https://pbs.twimg.com/profile_banners/14399483/1546504644"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7/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pbs.twimg.com/profile_background_images/378800000037657921/44dde0fe783f840b551449a5c6b117e6.jpeg" TargetMode="External" /><Relationship Id="rId286" Type="http://schemas.openxmlformats.org/officeDocument/2006/relationships/hyperlink" Target="http://abs.twimg.com/images/themes/theme6/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pbs.twimg.com/profile_background_images/378800000182320346/wCy7ydN-.png" TargetMode="External" /><Relationship Id="rId289" Type="http://schemas.openxmlformats.org/officeDocument/2006/relationships/hyperlink" Target="http://abs.twimg.com/images/themes/theme14/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1/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4/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2/bg.gif" TargetMode="External" /><Relationship Id="rId297" Type="http://schemas.openxmlformats.org/officeDocument/2006/relationships/hyperlink" Target="http://abs.twimg.com/images/themes/theme3/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6/bg.gif" TargetMode="External" /><Relationship Id="rId301" Type="http://schemas.openxmlformats.org/officeDocument/2006/relationships/hyperlink" Target="http://abs.twimg.com/images/themes/theme16/bg.gif" TargetMode="External" /><Relationship Id="rId302" Type="http://schemas.openxmlformats.org/officeDocument/2006/relationships/hyperlink" Target="http://abs.twimg.com/images/themes/theme2/bg.gif" TargetMode="External" /><Relationship Id="rId303" Type="http://schemas.openxmlformats.org/officeDocument/2006/relationships/hyperlink" Target="http://abs.twimg.com/images/themes/theme4/bg.gif" TargetMode="External" /><Relationship Id="rId304" Type="http://schemas.openxmlformats.org/officeDocument/2006/relationships/hyperlink" Target="http://a0.twimg.com/profile_background_images/78185270/hhdl-twitter-bg.jpg" TargetMode="External" /><Relationship Id="rId305" Type="http://schemas.openxmlformats.org/officeDocument/2006/relationships/hyperlink" Target="http://abs.twimg.com/images/themes/theme14/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7/bg.gif" TargetMode="External" /><Relationship Id="rId308" Type="http://schemas.openxmlformats.org/officeDocument/2006/relationships/hyperlink" Target="http://abs.twimg.com/images/themes/theme18/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7/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5/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0/bg.gif" TargetMode="External" /><Relationship Id="rId318" Type="http://schemas.openxmlformats.org/officeDocument/2006/relationships/hyperlink" Target="http://abs.twimg.com/images/themes/theme16/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5/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8/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9/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0/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8/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8/bg.gif" TargetMode="External" /><Relationship Id="rId336" Type="http://schemas.openxmlformats.org/officeDocument/2006/relationships/hyperlink" Target="http://abs.twimg.com/images/themes/theme8/bg.gif" TargetMode="External" /><Relationship Id="rId337" Type="http://schemas.openxmlformats.org/officeDocument/2006/relationships/hyperlink" Target="http://abs.twimg.com/images/themes/theme6/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3/bg.gif"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4/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6/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6/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6/bg.gif" TargetMode="External" /><Relationship Id="rId371" Type="http://schemas.openxmlformats.org/officeDocument/2006/relationships/hyperlink" Target="http://abs.twimg.com/images/themes/theme14/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9/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6/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0/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pbs.twimg.com/profile_background_images/378800000153751863/gwwYGnyu.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9/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5/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6/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3/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7/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5/bg.gif" TargetMode="External" /><Relationship Id="rId416" Type="http://schemas.openxmlformats.org/officeDocument/2006/relationships/hyperlink" Target="http://abs.twimg.com/images/themes/theme15/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2/bg.gif" TargetMode="External" /><Relationship Id="rId419" Type="http://schemas.openxmlformats.org/officeDocument/2006/relationships/hyperlink" Target="http://pbs.twimg.com/profile_background_images/378800000091851615/e73fb5e1cb5e7b8cd8ff540cfd0cc83c.jpe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3/bg.gif" TargetMode="External" /><Relationship Id="rId423" Type="http://schemas.openxmlformats.org/officeDocument/2006/relationships/hyperlink" Target="http://pbs.twimg.com/profile_images/833164243767853056/o2dAJMXS_normal.jpg" TargetMode="External" /><Relationship Id="rId424" Type="http://schemas.openxmlformats.org/officeDocument/2006/relationships/hyperlink" Target="http://pbs.twimg.com/profile_images/814811956737544193/HW5GMbMy_normal.jpg" TargetMode="External" /><Relationship Id="rId425" Type="http://schemas.openxmlformats.org/officeDocument/2006/relationships/hyperlink" Target="http://pbs.twimg.com/profile_images/703532186914443264/9eOttOCa_normal.jpg" TargetMode="External" /><Relationship Id="rId426" Type="http://schemas.openxmlformats.org/officeDocument/2006/relationships/hyperlink" Target="http://pbs.twimg.com/profile_images/520019812828061696/Zr6fvVyg_normal.jpeg" TargetMode="External" /><Relationship Id="rId427" Type="http://schemas.openxmlformats.org/officeDocument/2006/relationships/hyperlink" Target="http://pbs.twimg.com/profile_images/897444793491615744/0-4ekkAt_normal.jpg" TargetMode="External" /><Relationship Id="rId428" Type="http://schemas.openxmlformats.org/officeDocument/2006/relationships/hyperlink" Target="http://pbs.twimg.com/profile_images/694258176779239424/IOgB01Re_normal.jpg" TargetMode="External" /><Relationship Id="rId429" Type="http://schemas.openxmlformats.org/officeDocument/2006/relationships/hyperlink" Target="http://pbs.twimg.com/profile_images/1043595596605546496/RzBBwkkN_normal.jpg" TargetMode="External" /><Relationship Id="rId430" Type="http://schemas.openxmlformats.org/officeDocument/2006/relationships/hyperlink" Target="http://pbs.twimg.com/profile_images/990230049814085632/IQAlHnrz_normal.jpg" TargetMode="External" /><Relationship Id="rId431" Type="http://schemas.openxmlformats.org/officeDocument/2006/relationships/hyperlink" Target="http://pbs.twimg.com/profile_images/939111068751687681/yZZ43Ci4_normal.jpg" TargetMode="External" /><Relationship Id="rId432" Type="http://schemas.openxmlformats.org/officeDocument/2006/relationships/hyperlink" Target="http://pbs.twimg.com/profile_images/683018557278564352/PXAYdsAL_normal.jpg" TargetMode="External" /><Relationship Id="rId433" Type="http://schemas.openxmlformats.org/officeDocument/2006/relationships/hyperlink" Target="http://pbs.twimg.com/profile_images/429782981595508736/o0iTNP_T_normal.jpeg" TargetMode="External" /><Relationship Id="rId434" Type="http://schemas.openxmlformats.org/officeDocument/2006/relationships/hyperlink" Target="http://pbs.twimg.com/profile_images/801097160024436736/bJiR_r4o_normal.jpg" TargetMode="External" /><Relationship Id="rId435" Type="http://schemas.openxmlformats.org/officeDocument/2006/relationships/hyperlink" Target="http://pbs.twimg.com/profile_images/984134720458915840/CEEpDv_o_normal.jpg" TargetMode="External" /><Relationship Id="rId436" Type="http://schemas.openxmlformats.org/officeDocument/2006/relationships/hyperlink" Target="http://pbs.twimg.com/profile_images/872524036164567040/HkibyOxu_normal.jpg" TargetMode="External" /><Relationship Id="rId437" Type="http://schemas.openxmlformats.org/officeDocument/2006/relationships/hyperlink" Target="http://pbs.twimg.com/profile_images/1054369617399795712/FLkaA9hX_normal.jpg" TargetMode="External" /><Relationship Id="rId438" Type="http://schemas.openxmlformats.org/officeDocument/2006/relationships/hyperlink" Target="http://pbs.twimg.com/profile_images/378800000210176815/667237009a250e66b8bed4410f4e4c3d_normal.jpeg" TargetMode="External" /><Relationship Id="rId439" Type="http://schemas.openxmlformats.org/officeDocument/2006/relationships/hyperlink" Target="http://pbs.twimg.com/profile_images/187259401/Reel-Magic-square_normal.jpg" TargetMode="External" /><Relationship Id="rId440" Type="http://schemas.openxmlformats.org/officeDocument/2006/relationships/hyperlink" Target="http://pbs.twimg.com/profile_images/869595944899158016/vztp9GgG_normal.jpg" TargetMode="External" /><Relationship Id="rId441" Type="http://schemas.openxmlformats.org/officeDocument/2006/relationships/hyperlink" Target="http://pbs.twimg.com/profile_images/654678765935554560/BhgV1mLP_normal.png" TargetMode="External" /><Relationship Id="rId442" Type="http://schemas.openxmlformats.org/officeDocument/2006/relationships/hyperlink" Target="http://pbs.twimg.com/profile_images/823789355026104320/xjW-osJT_normal.jpg" TargetMode="External" /><Relationship Id="rId443" Type="http://schemas.openxmlformats.org/officeDocument/2006/relationships/hyperlink" Target="http://pbs.twimg.com/profile_images/1060051136151990272/kmJHtKCM_normal.jpg" TargetMode="External" /><Relationship Id="rId444" Type="http://schemas.openxmlformats.org/officeDocument/2006/relationships/hyperlink" Target="http://pbs.twimg.com/profile_images/2369746229/9unndngcl0jerqmaa1y0_normal.gif" TargetMode="External" /><Relationship Id="rId445" Type="http://schemas.openxmlformats.org/officeDocument/2006/relationships/hyperlink" Target="http://pbs.twimg.com/profile_images/601173663577018369/LhdoJgMN_normal.jpg" TargetMode="External" /><Relationship Id="rId446" Type="http://schemas.openxmlformats.org/officeDocument/2006/relationships/hyperlink" Target="http://pbs.twimg.com/profile_images/997483534280310784/_lG76Y_i_normal.jpg" TargetMode="External" /><Relationship Id="rId447" Type="http://schemas.openxmlformats.org/officeDocument/2006/relationships/hyperlink" Target="http://pbs.twimg.com/profile_images/1024666295709650944/FYVJjvqB_normal.jpg" TargetMode="External" /><Relationship Id="rId448" Type="http://schemas.openxmlformats.org/officeDocument/2006/relationships/hyperlink" Target="http://pbs.twimg.com/profile_images/1046800548077363200/qjwYDJK7_normal.jpg" TargetMode="External" /><Relationship Id="rId449" Type="http://schemas.openxmlformats.org/officeDocument/2006/relationships/hyperlink" Target="http://pbs.twimg.com/profile_images/1089936451846848517/frJhTdGH_normal.jpg" TargetMode="External" /><Relationship Id="rId450" Type="http://schemas.openxmlformats.org/officeDocument/2006/relationships/hyperlink" Target="http://pbs.twimg.com/profile_images/839955146033397760/aIn3g-E0_normal.jpg" TargetMode="External" /><Relationship Id="rId451" Type="http://schemas.openxmlformats.org/officeDocument/2006/relationships/hyperlink" Target="http://pbs.twimg.com/profile_images/459059393422577665/aF9Oe2Dn_normal.jpeg" TargetMode="External" /><Relationship Id="rId452" Type="http://schemas.openxmlformats.org/officeDocument/2006/relationships/hyperlink" Target="http://pbs.twimg.com/profile_images/1060605877437100032/8kbII7ga_normal.jpg" TargetMode="External" /><Relationship Id="rId453" Type="http://schemas.openxmlformats.org/officeDocument/2006/relationships/hyperlink" Target="http://pbs.twimg.com/profile_images/839481015701766145/HWBy9GLG_normal.jpg" TargetMode="External" /><Relationship Id="rId454" Type="http://schemas.openxmlformats.org/officeDocument/2006/relationships/hyperlink" Target="http://pbs.twimg.com/profile_images/999765911656529920/t04gUe-7_normal.jpg" TargetMode="External" /><Relationship Id="rId455" Type="http://schemas.openxmlformats.org/officeDocument/2006/relationships/hyperlink" Target="http://pbs.twimg.com/profile_images/845601600248991744/iRaEJq0W_normal.jpg" TargetMode="External" /><Relationship Id="rId456" Type="http://schemas.openxmlformats.org/officeDocument/2006/relationships/hyperlink" Target="http://pbs.twimg.com/profile_images/2926223842/e0c3e8caa1105147bb6f92b84309a98f_normal.jpeg" TargetMode="External" /><Relationship Id="rId457" Type="http://schemas.openxmlformats.org/officeDocument/2006/relationships/hyperlink" Target="http://a0.twimg.com/profile_images/711293289/hhdl-twitter_normal.png" TargetMode="External" /><Relationship Id="rId458" Type="http://schemas.openxmlformats.org/officeDocument/2006/relationships/hyperlink" Target="http://pbs.twimg.com/profile_images/874641889210888193/sgMdDyQp_normal.jpg" TargetMode="External" /><Relationship Id="rId459" Type="http://schemas.openxmlformats.org/officeDocument/2006/relationships/hyperlink" Target="http://pbs.twimg.com/profile_images/1075836082166611968/EKQMoqeY_normal.jpg" TargetMode="External" /><Relationship Id="rId460" Type="http://schemas.openxmlformats.org/officeDocument/2006/relationships/hyperlink" Target="http://pbs.twimg.com/profile_images/378800000534137828/c9517898334f0dcfacb9852d9073b956_normal.png" TargetMode="External" /><Relationship Id="rId461" Type="http://schemas.openxmlformats.org/officeDocument/2006/relationships/hyperlink" Target="http://pbs.twimg.com/profile_images/1812980447/A-color_normal.jpg" TargetMode="External" /><Relationship Id="rId462" Type="http://schemas.openxmlformats.org/officeDocument/2006/relationships/hyperlink" Target="http://pbs.twimg.com/profile_images/1360953675/LisaDahl_OrangeCorner_normal.jpg" TargetMode="External" /><Relationship Id="rId463" Type="http://schemas.openxmlformats.org/officeDocument/2006/relationships/hyperlink" Target="http://pbs.twimg.com/profile_images/876935381412855808/ax8WEpyM_normal.jpg" TargetMode="External" /><Relationship Id="rId464" Type="http://schemas.openxmlformats.org/officeDocument/2006/relationships/hyperlink" Target="http://pbs.twimg.com/profile_images/1040410813373272064/0C3EZpcl_normal.jpg" TargetMode="External" /><Relationship Id="rId465" Type="http://schemas.openxmlformats.org/officeDocument/2006/relationships/hyperlink" Target="http://pbs.twimg.com/profile_images/599342877399912448/Pj1pZ1Nl_normal.jpg" TargetMode="External" /><Relationship Id="rId466" Type="http://schemas.openxmlformats.org/officeDocument/2006/relationships/hyperlink" Target="http://pbs.twimg.com/profile_images/846450286197723136/wR0U6lym_normal.jpg" TargetMode="External" /><Relationship Id="rId467" Type="http://schemas.openxmlformats.org/officeDocument/2006/relationships/hyperlink" Target="http://pbs.twimg.com/profile_images/1007866658621251586/HdnMDg03_normal.jpg" TargetMode="External" /><Relationship Id="rId468" Type="http://schemas.openxmlformats.org/officeDocument/2006/relationships/hyperlink" Target="http://pbs.twimg.com/profile_images/926908607194652672/b3JAt5hL_normal.jpg" TargetMode="External" /><Relationship Id="rId469" Type="http://schemas.openxmlformats.org/officeDocument/2006/relationships/hyperlink" Target="http://pbs.twimg.com/profile_images/1008735259578339328/ffLBiSjO_normal.jpg" TargetMode="External" /><Relationship Id="rId470" Type="http://schemas.openxmlformats.org/officeDocument/2006/relationships/hyperlink" Target="http://pbs.twimg.com/profile_images/738857657625399296/SqozaNfu_normal.jpg" TargetMode="External" /><Relationship Id="rId471" Type="http://schemas.openxmlformats.org/officeDocument/2006/relationships/hyperlink" Target="http://pbs.twimg.com/profile_images/1067273888072032256/4CcuvJs9_normal.jpg" TargetMode="External" /><Relationship Id="rId472" Type="http://schemas.openxmlformats.org/officeDocument/2006/relationships/hyperlink" Target="http://pbs.twimg.com/profile_images/510528750413295616/HVD0UZ4H_normal.jpeg" TargetMode="External" /><Relationship Id="rId473" Type="http://schemas.openxmlformats.org/officeDocument/2006/relationships/hyperlink" Target="http://pbs.twimg.com/profile_images/746057878411296768/9w8siZra_normal.jpg" TargetMode="External" /><Relationship Id="rId474" Type="http://schemas.openxmlformats.org/officeDocument/2006/relationships/hyperlink" Target="http://pbs.twimg.com/profile_images/1104880305494622208/YU0T7oDV_normal.jpg" TargetMode="External" /><Relationship Id="rId475" Type="http://schemas.openxmlformats.org/officeDocument/2006/relationships/hyperlink" Target="http://pbs.twimg.com/profile_images/1097668157483827200/dX4-VDR-_normal.jpg" TargetMode="External" /><Relationship Id="rId476" Type="http://schemas.openxmlformats.org/officeDocument/2006/relationships/hyperlink" Target="http://pbs.twimg.com/profile_images/575083793674936320/A2EXqzEK_normal.png" TargetMode="External" /><Relationship Id="rId477" Type="http://schemas.openxmlformats.org/officeDocument/2006/relationships/hyperlink" Target="http://pbs.twimg.com/profile_images/644012557951373313/Q2ZGrBth_normal.jpg" TargetMode="External" /><Relationship Id="rId478" Type="http://schemas.openxmlformats.org/officeDocument/2006/relationships/hyperlink" Target="http://pbs.twimg.com/profile_images/1099039980851265539/Cq8COp4o_normal.png" TargetMode="External" /><Relationship Id="rId479" Type="http://schemas.openxmlformats.org/officeDocument/2006/relationships/hyperlink" Target="http://pbs.twimg.com/profile_images/891672397442580480/-akqwiSV_normal.jpg" TargetMode="External" /><Relationship Id="rId480" Type="http://schemas.openxmlformats.org/officeDocument/2006/relationships/hyperlink" Target="http://pbs.twimg.com/profile_images/711942112539860993/80PRRXU1_normal.jpg" TargetMode="External" /><Relationship Id="rId481" Type="http://schemas.openxmlformats.org/officeDocument/2006/relationships/hyperlink" Target="http://pbs.twimg.com/profile_images/1028240295324991488/l-2ZuXEG_normal.jpg" TargetMode="External" /><Relationship Id="rId482" Type="http://schemas.openxmlformats.org/officeDocument/2006/relationships/hyperlink" Target="http://pbs.twimg.com/profile_images/622164721353912320/nBBhJzXE_normal.jpg" TargetMode="External" /><Relationship Id="rId483" Type="http://schemas.openxmlformats.org/officeDocument/2006/relationships/hyperlink" Target="http://abs.twimg.com/sticky/default_profile_images/default_profile_normal.png" TargetMode="External" /><Relationship Id="rId484" Type="http://schemas.openxmlformats.org/officeDocument/2006/relationships/hyperlink" Target="http://pbs.twimg.com/profile_images/961449787873673216/_WHw31XG_normal.jpg" TargetMode="External" /><Relationship Id="rId485" Type="http://schemas.openxmlformats.org/officeDocument/2006/relationships/hyperlink" Target="http://pbs.twimg.com/profile_images/1098963951721873414/yJmDGXB__normal.jpg" TargetMode="External" /><Relationship Id="rId486" Type="http://schemas.openxmlformats.org/officeDocument/2006/relationships/hyperlink" Target="http://pbs.twimg.com/profile_images/1013214386192830465/fyOjWZGL_normal.jpg" TargetMode="External" /><Relationship Id="rId487" Type="http://schemas.openxmlformats.org/officeDocument/2006/relationships/hyperlink" Target="http://pbs.twimg.com/profile_images/1054807366749679616/SxdeuHFK_normal.jpg" TargetMode="External" /><Relationship Id="rId488" Type="http://schemas.openxmlformats.org/officeDocument/2006/relationships/hyperlink" Target="http://pbs.twimg.com/profile_images/1086030345848410112/jxNQ8J18_normal.jpg" TargetMode="External" /><Relationship Id="rId489" Type="http://schemas.openxmlformats.org/officeDocument/2006/relationships/hyperlink" Target="http://pbs.twimg.com/profile_images/677642021885091840/lZdItZuP_normal.jpg" TargetMode="External" /><Relationship Id="rId490" Type="http://schemas.openxmlformats.org/officeDocument/2006/relationships/hyperlink" Target="http://pbs.twimg.com/profile_images/1640521176/Copyright_thePortraitPhotographer.comIMG_4343_2_normal.jpg" TargetMode="External" /><Relationship Id="rId491" Type="http://schemas.openxmlformats.org/officeDocument/2006/relationships/hyperlink" Target="http://pbs.twimg.com/profile_images/1671511789/Sedona_Biz_Avatar_normal.jpg" TargetMode="External" /><Relationship Id="rId492" Type="http://schemas.openxmlformats.org/officeDocument/2006/relationships/hyperlink" Target="http://pbs.twimg.com/profile_images/720682532937666560/sF8hgfWE_normal.jpg" TargetMode="External" /><Relationship Id="rId493" Type="http://schemas.openxmlformats.org/officeDocument/2006/relationships/hyperlink" Target="http://pbs.twimg.com/profile_images/1010697272/peaks_theView_4x6_normal.jpg" TargetMode="External" /><Relationship Id="rId494" Type="http://schemas.openxmlformats.org/officeDocument/2006/relationships/hyperlink" Target="http://pbs.twimg.com/profile_images/858366804711821317/1q19Zw4h_normal.jpg" TargetMode="External" /><Relationship Id="rId495" Type="http://schemas.openxmlformats.org/officeDocument/2006/relationships/hyperlink" Target="http://pbs.twimg.com/profile_images/1058045030797963264/h4nlF_bI_normal.jpg" TargetMode="External" /><Relationship Id="rId496" Type="http://schemas.openxmlformats.org/officeDocument/2006/relationships/hyperlink" Target="http://pbs.twimg.com/profile_images/968631753643405313/Eg0sQzfF_normal.jpg" TargetMode="External" /><Relationship Id="rId497" Type="http://schemas.openxmlformats.org/officeDocument/2006/relationships/hyperlink" Target="http://pbs.twimg.com/profile_images/1082061198059700224/iB--0tJR_normal.jpg" TargetMode="External" /><Relationship Id="rId498" Type="http://schemas.openxmlformats.org/officeDocument/2006/relationships/hyperlink" Target="http://pbs.twimg.com/profile_images/1031549126658404352/nSvK4sSh_normal.jpg" TargetMode="External" /><Relationship Id="rId499" Type="http://schemas.openxmlformats.org/officeDocument/2006/relationships/hyperlink" Target="http://pbs.twimg.com/profile_images/947870857124241408/IvCueCej_normal.jpg" TargetMode="External" /><Relationship Id="rId500" Type="http://schemas.openxmlformats.org/officeDocument/2006/relationships/hyperlink" Target="http://pbs.twimg.com/profile_images/1014620956617084928/4Sxbv-wQ_normal.jpg" TargetMode="External" /><Relationship Id="rId501" Type="http://schemas.openxmlformats.org/officeDocument/2006/relationships/hyperlink" Target="http://pbs.twimg.com/profile_images/968529103132471298/CfEeXruP_normal.jpg" TargetMode="External" /><Relationship Id="rId502" Type="http://schemas.openxmlformats.org/officeDocument/2006/relationships/hyperlink" Target="http://pbs.twimg.com/profile_images/1099007196296294402/3w1om-Ys_normal.png" TargetMode="External" /><Relationship Id="rId503" Type="http://schemas.openxmlformats.org/officeDocument/2006/relationships/hyperlink" Target="http://pbs.twimg.com/profile_images/601719055347757056/EXFUFFJz_normal.png" TargetMode="External" /><Relationship Id="rId504" Type="http://schemas.openxmlformats.org/officeDocument/2006/relationships/hyperlink" Target="http://pbs.twimg.com/profile_images/2087661255/IMG_1334_normal.jpg" TargetMode="External" /><Relationship Id="rId505" Type="http://schemas.openxmlformats.org/officeDocument/2006/relationships/hyperlink" Target="http://pbs.twimg.com/profile_images/1060989010997399552/TfJCTJvj_normal.jpg" TargetMode="External" /><Relationship Id="rId506" Type="http://schemas.openxmlformats.org/officeDocument/2006/relationships/hyperlink" Target="http://pbs.twimg.com/profile_images/1084365737324466176/Z77pC-x0_normal.jpg" TargetMode="External" /><Relationship Id="rId507" Type="http://schemas.openxmlformats.org/officeDocument/2006/relationships/hyperlink" Target="http://pbs.twimg.com/profile_images/1080206506623225857/j504vVfG_normal.jpg" TargetMode="External" /><Relationship Id="rId508" Type="http://schemas.openxmlformats.org/officeDocument/2006/relationships/hyperlink" Target="http://pbs.twimg.com/profile_images/1080662727381508096/FHss5MM2_normal.jpg" TargetMode="External" /><Relationship Id="rId509" Type="http://schemas.openxmlformats.org/officeDocument/2006/relationships/hyperlink" Target="http://pbs.twimg.com/profile_images/1089066146853212161/wtQcZ0Iz_normal.jpg" TargetMode="External" /><Relationship Id="rId510" Type="http://schemas.openxmlformats.org/officeDocument/2006/relationships/hyperlink" Target="http://pbs.twimg.com/profile_images/990092032017420288/JJPxQ71T_normal.jpg" TargetMode="External" /><Relationship Id="rId511" Type="http://schemas.openxmlformats.org/officeDocument/2006/relationships/hyperlink" Target="http://pbs.twimg.com/profile_images/1026896044301475842/RlKqIoaS_normal.jpg" TargetMode="External" /><Relationship Id="rId512" Type="http://schemas.openxmlformats.org/officeDocument/2006/relationships/hyperlink" Target="http://pbs.twimg.com/profile_images/875762924664504320/tlF6YnZR_normal.jpg" TargetMode="External" /><Relationship Id="rId513" Type="http://schemas.openxmlformats.org/officeDocument/2006/relationships/hyperlink" Target="http://pbs.twimg.com/profile_images/1083083643097108480/tgugGeqv_normal.jpg" TargetMode="External" /><Relationship Id="rId514" Type="http://schemas.openxmlformats.org/officeDocument/2006/relationships/hyperlink" Target="http://pbs.twimg.com/profile_images/999832982188773376/8w1i3RA7_normal.jpg" TargetMode="External" /><Relationship Id="rId515" Type="http://schemas.openxmlformats.org/officeDocument/2006/relationships/hyperlink" Target="http://pbs.twimg.com/profile_images/1067139075608440832/Cdk76mGw_normal.jpg" TargetMode="External" /><Relationship Id="rId516" Type="http://schemas.openxmlformats.org/officeDocument/2006/relationships/hyperlink" Target="http://pbs.twimg.com/profile_images/1015648444621512705/kfCD-8KC_normal.jpg" TargetMode="External" /><Relationship Id="rId517" Type="http://schemas.openxmlformats.org/officeDocument/2006/relationships/hyperlink" Target="http://pbs.twimg.com/profile_images/2649881538/232f0e3363d632289acd72730192126d_normal.jpeg" TargetMode="External" /><Relationship Id="rId518" Type="http://schemas.openxmlformats.org/officeDocument/2006/relationships/hyperlink" Target="http://pbs.twimg.com/profile_images/1032021560972865537/43Ca-pZf_normal.jpg" TargetMode="External" /><Relationship Id="rId519" Type="http://schemas.openxmlformats.org/officeDocument/2006/relationships/hyperlink" Target="http://pbs.twimg.com/profile_images/949035470754791425/owOZuEfc_normal.jpg" TargetMode="External" /><Relationship Id="rId520" Type="http://schemas.openxmlformats.org/officeDocument/2006/relationships/hyperlink" Target="http://pbs.twimg.com/profile_images/929430781398622208/bNhlO7BZ_normal.jpg" TargetMode="External" /><Relationship Id="rId521" Type="http://schemas.openxmlformats.org/officeDocument/2006/relationships/hyperlink" Target="http://pbs.twimg.com/profile_images/757049193533804544/T7RcI180_normal.jpg" TargetMode="External" /><Relationship Id="rId522" Type="http://schemas.openxmlformats.org/officeDocument/2006/relationships/hyperlink" Target="http://pbs.twimg.com/profile_images/1105084008046751745/nKpfkNZ2_normal.jpg" TargetMode="External" /><Relationship Id="rId523" Type="http://schemas.openxmlformats.org/officeDocument/2006/relationships/hyperlink" Target="http://pbs.twimg.com/profile_images/655485812293787648/MTaRdpRj_normal.png" TargetMode="External" /><Relationship Id="rId524" Type="http://schemas.openxmlformats.org/officeDocument/2006/relationships/hyperlink" Target="http://pbs.twimg.com/profile_images/1059937005549899777/6pTXI10w_normal.jpg" TargetMode="External" /><Relationship Id="rId525" Type="http://schemas.openxmlformats.org/officeDocument/2006/relationships/hyperlink" Target="http://pbs.twimg.com/profile_images/998001343066353665/GVIZUPsG_normal.jpg" TargetMode="External" /><Relationship Id="rId526" Type="http://schemas.openxmlformats.org/officeDocument/2006/relationships/hyperlink" Target="http://pbs.twimg.com/profile_images/949006624345096192/lU7Vha2e_normal.jpg" TargetMode="External" /><Relationship Id="rId527" Type="http://schemas.openxmlformats.org/officeDocument/2006/relationships/hyperlink" Target="http://pbs.twimg.com/profile_images/1050076148766371841/93tSrvu5_normal.jpg" TargetMode="External" /><Relationship Id="rId528" Type="http://schemas.openxmlformats.org/officeDocument/2006/relationships/hyperlink" Target="http://pbs.twimg.com/profile_images/894441396383367168/93iNUrdN_normal.jpg" TargetMode="External" /><Relationship Id="rId529" Type="http://schemas.openxmlformats.org/officeDocument/2006/relationships/hyperlink" Target="http://pbs.twimg.com/profile_images/981719108940156934/TmLaWhvD_normal.jpg" TargetMode="External" /><Relationship Id="rId530" Type="http://schemas.openxmlformats.org/officeDocument/2006/relationships/hyperlink" Target="http://pbs.twimg.com/profile_images/682414318378455041/HQiiNpNr_normal.jpg" TargetMode="External" /><Relationship Id="rId531" Type="http://schemas.openxmlformats.org/officeDocument/2006/relationships/hyperlink" Target="http://pbs.twimg.com/profile_images/1091413415845740544/XJoaFpFA_normal.jpg" TargetMode="External" /><Relationship Id="rId532" Type="http://schemas.openxmlformats.org/officeDocument/2006/relationships/hyperlink" Target="http://pbs.twimg.com/profile_images/1085296187383500800/8mUH1RjZ_normal.jpg" TargetMode="External" /><Relationship Id="rId533" Type="http://schemas.openxmlformats.org/officeDocument/2006/relationships/hyperlink" Target="http://pbs.twimg.com/profile_images/937907132292198401/rOEzy6XS_normal.jpg" TargetMode="External" /><Relationship Id="rId534" Type="http://schemas.openxmlformats.org/officeDocument/2006/relationships/hyperlink" Target="http://pbs.twimg.com/profile_images/900016903506149376/pBuKwB5W_normal.jpg" TargetMode="External" /><Relationship Id="rId535" Type="http://schemas.openxmlformats.org/officeDocument/2006/relationships/hyperlink" Target="http://pbs.twimg.com/profile_images/994607652004028416/5rjXy0cg_normal.jpg" TargetMode="External" /><Relationship Id="rId536" Type="http://schemas.openxmlformats.org/officeDocument/2006/relationships/hyperlink" Target="http://pbs.twimg.com/profile_images/970003875943014400/t4fEYyLp_normal.jpg" TargetMode="External" /><Relationship Id="rId537" Type="http://schemas.openxmlformats.org/officeDocument/2006/relationships/hyperlink" Target="http://pbs.twimg.com/profile_images/784189368760082432/2WkJdlcC_normal.jpg" TargetMode="External" /><Relationship Id="rId538" Type="http://schemas.openxmlformats.org/officeDocument/2006/relationships/hyperlink" Target="http://pbs.twimg.com/profile_images/870722734862422016/KRBRJT69_normal.jpg" TargetMode="External" /><Relationship Id="rId539" Type="http://schemas.openxmlformats.org/officeDocument/2006/relationships/hyperlink" Target="http://pbs.twimg.com/profile_images/1084904802927169536/Dl5Jygnw_normal.jpg" TargetMode="External" /><Relationship Id="rId540" Type="http://schemas.openxmlformats.org/officeDocument/2006/relationships/hyperlink" Target="http://pbs.twimg.com/profile_images/977711471533666304/1J7B2GS6_normal.jpg" TargetMode="External" /><Relationship Id="rId541" Type="http://schemas.openxmlformats.org/officeDocument/2006/relationships/hyperlink" Target="http://pbs.twimg.com/profile_images/868821017698996226/AysqqxQ4_normal.jpg" TargetMode="External" /><Relationship Id="rId542" Type="http://schemas.openxmlformats.org/officeDocument/2006/relationships/hyperlink" Target="http://pbs.twimg.com/profile_images/1007019282889363458/X1LJKdUE_normal.jpg" TargetMode="External" /><Relationship Id="rId543" Type="http://schemas.openxmlformats.org/officeDocument/2006/relationships/hyperlink" Target="http://pbs.twimg.com/profile_images/897944455369457664/0ylZiSou_normal.jpg" TargetMode="External" /><Relationship Id="rId544" Type="http://schemas.openxmlformats.org/officeDocument/2006/relationships/hyperlink" Target="http://pbs.twimg.com/profile_images/716163054560481280/RLweDwH8_normal.jpg" TargetMode="External" /><Relationship Id="rId545" Type="http://schemas.openxmlformats.org/officeDocument/2006/relationships/hyperlink" Target="http://pbs.twimg.com/profile_images/882752322375254016/iLejfM_c_normal.jpg" TargetMode="External" /><Relationship Id="rId546" Type="http://schemas.openxmlformats.org/officeDocument/2006/relationships/hyperlink" Target="http://pbs.twimg.com/profile_images/928011309773340672/bQN71F7O_normal.jpg" TargetMode="External" /><Relationship Id="rId547" Type="http://schemas.openxmlformats.org/officeDocument/2006/relationships/hyperlink" Target="http://pbs.twimg.com/profile_images/895576930396889088/j7m_w7S0_normal.jpg" TargetMode="External" /><Relationship Id="rId548" Type="http://schemas.openxmlformats.org/officeDocument/2006/relationships/hyperlink" Target="http://a0.twimg.com/profile_images/21508002/1543964108_normal.jpg" TargetMode="External" /><Relationship Id="rId549" Type="http://schemas.openxmlformats.org/officeDocument/2006/relationships/hyperlink" Target="http://pbs.twimg.com/profile_images/960260640882483202/ZUjSTWrr_normal.jpg" TargetMode="External" /><Relationship Id="rId550" Type="http://schemas.openxmlformats.org/officeDocument/2006/relationships/hyperlink" Target="http://pbs.twimg.com/profile_images/990613393483673602/IBqWEq5z_normal.jpg" TargetMode="External" /><Relationship Id="rId551" Type="http://schemas.openxmlformats.org/officeDocument/2006/relationships/hyperlink" Target="http://pbs.twimg.com/profile_images/1100468829942099970/DouV5iTb_normal.jpg" TargetMode="External" /><Relationship Id="rId552" Type="http://schemas.openxmlformats.org/officeDocument/2006/relationships/hyperlink" Target="http://pbs.twimg.com/profile_images/969266509036994561/Yb1wdxaU_normal.jpg" TargetMode="External" /><Relationship Id="rId553" Type="http://schemas.openxmlformats.org/officeDocument/2006/relationships/hyperlink" Target="http://pbs.twimg.com/profile_images/735000459199406080/5LEidwW__normal.jpg" TargetMode="External" /><Relationship Id="rId554" Type="http://schemas.openxmlformats.org/officeDocument/2006/relationships/hyperlink" Target="http://pbs.twimg.com/profile_images/798189717594329089/QkT7O_cj_normal.png" TargetMode="External" /><Relationship Id="rId555" Type="http://schemas.openxmlformats.org/officeDocument/2006/relationships/hyperlink" Target="http://pbs.twimg.com/profile_images/876252902704197632/URMhcrAt_normal.jpg" TargetMode="External" /><Relationship Id="rId556" Type="http://schemas.openxmlformats.org/officeDocument/2006/relationships/hyperlink" Target="http://pbs.twimg.com/profile_images/567716896477155331/jQJBp23k_normal.png" TargetMode="External" /><Relationship Id="rId557" Type="http://schemas.openxmlformats.org/officeDocument/2006/relationships/hyperlink" Target="http://pbs.twimg.com/profile_images/702949969041313792/FCUKMnuk_normal.jpg" TargetMode="External" /><Relationship Id="rId558" Type="http://schemas.openxmlformats.org/officeDocument/2006/relationships/hyperlink" Target="http://pbs.twimg.com/profile_images/1565344563/PribilBadge11_normal.jpg" TargetMode="External" /><Relationship Id="rId559" Type="http://schemas.openxmlformats.org/officeDocument/2006/relationships/hyperlink" Target="http://pbs.twimg.com/profile_images/583326508854353921/mufmJige_normal.png" TargetMode="External" /><Relationship Id="rId560" Type="http://schemas.openxmlformats.org/officeDocument/2006/relationships/hyperlink" Target="http://pbs.twimg.com/profile_images/1040600421381791744/bgAZIHlf_normal.jpg" TargetMode="External" /><Relationship Id="rId561" Type="http://schemas.openxmlformats.org/officeDocument/2006/relationships/hyperlink" Target="http://pbs.twimg.com/profile_images/1105486953888198656/v8-gGK5D_normal.jpg" TargetMode="External" /><Relationship Id="rId562" Type="http://schemas.openxmlformats.org/officeDocument/2006/relationships/hyperlink" Target="http://pbs.twimg.com/profile_images/1072918035722207232/Jn0mZDdu_normal.jpg" TargetMode="External" /><Relationship Id="rId563" Type="http://schemas.openxmlformats.org/officeDocument/2006/relationships/hyperlink" Target="http://pbs.twimg.com/profile_images/855503357124919296/HMu0Pl0X_normal.jpg" TargetMode="External" /><Relationship Id="rId564" Type="http://schemas.openxmlformats.org/officeDocument/2006/relationships/hyperlink" Target="http://pbs.twimg.com/profile_images/1052520921175642113/1-MUTq82_normal.jpg" TargetMode="External" /><Relationship Id="rId565" Type="http://schemas.openxmlformats.org/officeDocument/2006/relationships/hyperlink" Target="http://pbs.twimg.com/profile_images/1093952293714755592/3D09cK9I_normal.jpg" TargetMode="External" /><Relationship Id="rId566" Type="http://schemas.openxmlformats.org/officeDocument/2006/relationships/hyperlink" Target="http://pbs.twimg.com/profile_images/1104764566792269824/4pXyKzs9_normal.jpg" TargetMode="External" /><Relationship Id="rId567" Type="http://schemas.openxmlformats.org/officeDocument/2006/relationships/hyperlink" Target="http://pbs.twimg.com/profile_images/1252528371/Bonnie_daylight_normal.JPG" TargetMode="External" /><Relationship Id="rId568" Type="http://schemas.openxmlformats.org/officeDocument/2006/relationships/hyperlink" Target="http://pbs.twimg.com/profile_images/1447580654/countyaz.com_normal.jpg" TargetMode="External" /><Relationship Id="rId569" Type="http://schemas.openxmlformats.org/officeDocument/2006/relationships/hyperlink" Target="http://pbs.twimg.com/profile_images/1103043422305349632/vudJpxur_normal.png" TargetMode="External" /><Relationship Id="rId570" Type="http://schemas.openxmlformats.org/officeDocument/2006/relationships/hyperlink" Target="http://pbs.twimg.com/profile_images/925648122860199936/HZeOPXVn_normal.jpg" TargetMode="External" /><Relationship Id="rId571" Type="http://schemas.openxmlformats.org/officeDocument/2006/relationships/hyperlink" Target="http://pbs.twimg.com/profile_images/658824759656910848/7nM7p4t-_normal.jpg" TargetMode="External" /><Relationship Id="rId572" Type="http://schemas.openxmlformats.org/officeDocument/2006/relationships/hyperlink" Target="http://pbs.twimg.com/profile_images/921138063132082176/K15_cMsk_normal.jpg" TargetMode="External" /><Relationship Id="rId573" Type="http://schemas.openxmlformats.org/officeDocument/2006/relationships/hyperlink" Target="http://pbs.twimg.com/profile_images/970850941690769408/jtsGcZOG_normal.jpg" TargetMode="External" /><Relationship Id="rId574" Type="http://schemas.openxmlformats.org/officeDocument/2006/relationships/hyperlink" Target="http://pbs.twimg.com/profile_images/979746860293283841/bDinbYj1_normal.jpg" TargetMode="External" /><Relationship Id="rId575" Type="http://schemas.openxmlformats.org/officeDocument/2006/relationships/hyperlink" Target="http://pbs.twimg.com/profile_images/664588942788964352/Mca-5U3Z_normal.jpg" TargetMode="External" /><Relationship Id="rId576" Type="http://schemas.openxmlformats.org/officeDocument/2006/relationships/hyperlink" Target="http://pbs.twimg.com/profile_images/1053339335217549312/3AsJxV1h_normal.jpg" TargetMode="External" /><Relationship Id="rId577" Type="http://schemas.openxmlformats.org/officeDocument/2006/relationships/hyperlink" Target="http://pbs.twimg.com/profile_images/682250309511467008/O3NnmlxV_normal.png" TargetMode="External" /><Relationship Id="rId578" Type="http://schemas.openxmlformats.org/officeDocument/2006/relationships/hyperlink" Target="http://pbs.twimg.com/profile_images/775856087132024832/Y3Lg8oSl_normal.jpg" TargetMode="External" /><Relationship Id="rId579" Type="http://schemas.openxmlformats.org/officeDocument/2006/relationships/hyperlink" Target="http://pbs.twimg.com/profile_images/1085977906843574274/x-iEHEu__normal.jpg" TargetMode="External" /><Relationship Id="rId580" Type="http://schemas.openxmlformats.org/officeDocument/2006/relationships/hyperlink" Target="http://pbs.twimg.com/profile_images/1057709303711248384/6ynCMoTN_normal.jpg" TargetMode="External" /><Relationship Id="rId581" Type="http://schemas.openxmlformats.org/officeDocument/2006/relationships/hyperlink" Target="http://pbs.twimg.com/profile_images/1106408075341107200/Xl2g-sFS_normal.jpg" TargetMode="External" /><Relationship Id="rId582" Type="http://schemas.openxmlformats.org/officeDocument/2006/relationships/hyperlink" Target="http://pbs.twimg.com/profile_images/3556444039/5f7ec2eff1fee2f4b8be0189e025d8e0_normal.jpeg" TargetMode="External" /><Relationship Id="rId583" Type="http://schemas.openxmlformats.org/officeDocument/2006/relationships/hyperlink" Target="http://pbs.twimg.com/profile_images/378800000727217962/e8305edb078946efeabb862f95f81041_normal.jpeg" TargetMode="External" /><Relationship Id="rId584" Type="http://schemas.openxmlformats.org/officeDocument/2006/relationships/hyperlink" Target="http://pbs.twimg.com/profile_images/2249061084/__2_normal.jpg" TargetMode="External" /><Relationship Id="rId585" Type="http://schemas.openxmlformats.org/officeDocument/2006/relationships/hyperlink" Target="http://pbs.twimg.com/profile_images/1084549637879431168/fiAbbf6n_normal.jpg" TargetMode="External" /><Relationship Id="rId586" Type="http://schemas.openxmlformats.org/officeDocument/2006/relationships/hyperlink" Target="http://pbs.twimg.com/profile_images/941491729458483201/skk5AsLV_normal.jpg" TargetMode="External" /><Relationship Id="rId587" Type="http://schemas.openxmlformats.org/officeDocument/2006/relationships/hyperlink" Target="http://pbs.twimg.com/profile_images/958062367811682304/fEQuCtvp_normal.jpg" TargetMode="External" /><Relationship Id="rId588" Type="http://schemas.openxmlformats.org/officeDocument/2006/relationships/hyperlink" Target="http://pbs.twimg.com/profile_images/900178500899840000/47hcSDIq_normal.jpg" TargetMode="External" /><Relationship Id="rId589" Type="http://schemas.openxmlformats.org/officeDocument/2006/relationships/hyperlink" Target="http://pbs.twimg.com/profile_images/1053385884123521026/ERCL7T7x_normal.jpg" TargetMode="External" /><Relationship Id="rId590" Type="http://schemas.openxmlformats.org/officeDocument/2006/relationships/hyperlink" Target="http://pbs.twimg.com/profile_images/1082099322173382657/-_3wPBUd_normal.jpg" TargetMode="External" /><Relationship Id="rId591" Type="http://schemas.openxmlformats.org/officeDocument/2006/relationships/hyperlink" Target="http://pbs.twimg.com/profile_images/949287361266925574/Homcdv7B_normal.jpg" TargetMode="External" /><Relationship Id="rId592" Type="http://schemas.openxmlformats.org/officeDocument/2006/relationships/hyperlink" Target="http://pbs.twimg.com/profile_images/1079007966009778176/IOZM1HyT_normal.jpg" TargetMode="External" /><Relationship Id="rId593" Type="http://schemas.openxmlformats.org/officeDocument/2006/relationships/hyperlink" Target="http://pbs.twimg.com/profile_images/1071589871905472512/5Bq4KLbm_normal.jpg" TargetMode="External" /><Relationship Id="rId594" Type="http://schemas.openxmlformats.org/officeDocument/2006/relationships/hyperlink" Target="http://pbs.twimg.com/profile_images/1325724204/headshot-1_normal.jpg" TargetMode="External" /><Relationship Id="rId595" Type="http://schemas.openxmlformats.org/officeDocument/2006/relationships/hyperlink" Target="http://pbs.twimg.com/profile_images/732298843748868096/n6EnBwvt_normal.jpg" TargetMode="External" /><Relationship Id="rId596" Type="http://schemas.openxmlformats.org/officeDocument/2006/relationships/hyperlink" Target="http://pbs.twimg.com/profile_images/539446104442417152/BUiZ7nHM_normal.jpeg" TargetMode="External" /><Relationship Id="rId597" Type="http://schemas.openxmlformats.org/officeDocument/2006/relationships/hyperlink" Target="http://pbs.twimg.com/profile_images/438725874624372736/PAULMBWW_normal.jpeg" TargetMode="External" /><Relationship Id="rId598" Type="http://schemas.openxmlformats.org/officeDocument/2006/relationships/hyperlink" Target="http://pbs.twimg.com/profile_images/790839927378419712/XjyjXvQJ_normal.jpg" TargetMode="External" /><Relationship Id="rId599" Type="http://schemas.openxmlformats.org/officeDocument/2006/relationships/hyperlink" Target="https://twitter.com/fettkeven" TargetMode="External" /><Relationship Id="rId600" Type="http://schemas.openxmlformats.org/officeDocument/2006/relationships/hyperlink" Target="https://twitter.com/travelbugsworld" TargetMode="External" /><Relationship Id="rId601" Type="http://schemas.openxmlformats.org/officeDocument/2006/relationships/hyperlink" Target="https://twitter.com/hhlifestyletrav" TargetMode="External" /><Relationship Id="rId602" Type="http://schemas.openxmlformats.org/officeDocument/2006/relationships/hyperlink" Target="https://twitter.com/juleshalvy" TargetMode="External" /><Relationship Id="rId603" Type="http://schemas.openxmlformats.org/officeDocument/2006/relationships/hyperlink" Target="https://twitter.com/touringtastebud" TargetMode="External" /><Relationship Id="rId604" Type="http://schemas.openxmlformats.org/officeDocument/2006/relationships/hyperlink" Target="https://twitter.com/madhattersnyc" TargetMode="External" /><Relationship Id="rId605" Type="http://schemas.openxmlformats.org/officeDocument/2006/relationships/hyperlink" Target="https://twitter.com/mattsroadtrip" TargetMode="External" /><Relationship Id="rId606" Type="http://schemas.openxmlformats.org/officeDocument/2006/relationships/hyperlink" Target="https://twitter.com/monstervoyage" TargetMode="External" /><Relationship Id="rId607" Type="http://schemas.openxmlformats.org/officeDocument/2006/relationships/hyperlink" Target="https://twitter.com/roadtripc" TargetMode="External" /><Relationship Id="rId608" Type="http://schemas.openxmlformats.org/officeDocument/2006/relationships/hyperlink" Target="https://twitter.com/myvirtualvaca" TargetMode="External" /><Relationship Id="rId609" Type="http://schemas.openxmlformats.org/officeDocument/2006/relationships/hyperlink" Target="https://twitter.com/11thoffebruary" TargetMode="External" /><Relationship Id="rId610" Type="http://schemas.openxmlformats.org/officeDocument/2006/relationships/hyperlink" Target="https://twitter.com/sedonaaz" TargetMode="External" /><Relationship Id="rId611" Type="http://schemas.openxmlformats.org/officeDocument/2006/relationships/hyperlink" Target="https://twitter.com/wildlingtravels" TargetMode="External" /><Relationship Id="rId612" Type="http://schemas.openxmlformats.org/officeDocument/2006/relationships/hyperlink" Target="https://twitter.com/arabella_hotel" TargetMode="External" /><Relationship Id="rId613" Type="http://schemas.openxmlformats.org/officeDocument/2006/relationships/hyperlink" Target="https://twitter.com/travelsuncorked" TargetMode="External" /><Relationship Id="rId614" Type="http://schemas.openxmlformats.org/officeDocument/2006/relationships/hyperlink" Target="https://twitter.com/lasposadas" TargetMode="External" /><Relationship Id="rId615" Type="http://schemas.openxmlformats.org/officeDocument/2006/relationships/hyperlink" Target="https://twitter.com/sedonafilmfest" TargetMode="External" /><Relationship Id="rId616" Type="http://schemas.openxmlformats.org/officeDocument/2006/relationships/hyperlink" Target="https://twitter.com/loganbinggeli" TargetMode="External" /><Relationship Id="rId617" Type="http://schemas.openxmlformats.org/officeDocument/2006/relationships/hyperlink" Target="https://twitter.com/khsbicycles" TargetMode="External" /><Relationship Id="rId618" Type="http://schemas.openxmlformats.org/officeDocument/2006/relationships/hyperlink" Target="https://twitter.com/lethumanismring" TargetMode="External" /><Relationship Id="rId619" Type="http://schemas.openxmlformats.org/officeDocument/2006/relationships/hyperlink" Target="https://twitter.com/aclu" TargetMode="External" /><Relationship Id="rId620" Type="http://schemas.openxmlformats.org/officeDocument/2006/relationships/hyperlink" Target="https://twitter.com/bear8photo" TargetMode="External" /><Relationship Id="rId621" Type="http://schemas.openxmlformats.org/officeDocument/2006/relationships/hyperlink" Target="https://twitter.com/samstravblog" TargetMode="External" /><Relationship Id="rId622" Type="http://schemas.openxmlformats.org/officeDocument/2006/relationships/hyperlink" Target="https://twitter.com/alexjivani" TargetMode="External" /><Relationship Id="rId623" Type="http://schemas.openxmlformats.org/officeDocument/2006/relationships/hyperlink" Target="https://twitter.com/elitedaily" TargetMode="External" /><Relationship Id="rId624" Type="http://schemas.openxmlformats.org/officeDocument/2006/relationships/hyperlink" Target="https://twitter.com/tarma_designs" TargetMode="External" /><Relationship Id="rId625" Type="http://schemas.openxmlformats.org/officeDocument/2006/relationships/hyperlink" Target="https://twitter.com/sedonaquail" TargetMode="External" /><Relationship Id="rId626" Type="http://schemas.openxmlformats.org/officeDocument/2006/relationships/hyperlink" Target="https://twitter.com/eamcintire" TargetMode="External" /><Relationship Id="rId627" Type="http://schemas.openxmlformats.org/officeDocument/2006/relationships/hyperlink" Target="https://twitter.com/sedonasunflower" TargetMode="External" /><Relationship Id="rId628" Type="http://schemas.openxmlformats.org/officeDocument/2006/relationships/hyperlink" Target="https://twitter.com/gcseca" TargetMode="External" /><Relationship Id="rId629" Type="http://schemas.openxmlformats.org/officeDocument/2006/relationships/hyperlink" Target="https://twitter.com/archdigest" TargetMode="External" /><Relationship Id="rId630" Type="http://schemas.openxmlformats.org/officeDocument/2006/relationships/hyperlink" Target="https://twitter.com/yourpremierteam" TargetMode="External" /><Relationship Id="rId631" Type="http://schemas.openxmlformats.org/officeDocument/2006/relationships/hyperlink" Target="https://twitter.com/yourcausesorg" TargetMode="External" /><Relationship Id="rId632" Type="http://schemas.openxmlformats.org/officeDocument/2006/relationships/hyperlink" Target="https://twitter.com/lc3media" TargetMode="External" /><Relationship Id="rId633" Type="http://schemas.openxmlformats.org/officeDocument/2006/relationships/hyperlink" Target="https://twitter.com/dalailama" TargetMode="External" /><Relationship Id="rId634" Type="http://schemas.openxmlformats.org/officeDocument/2006/relationships/hyperlink" Target="https://twitter.com/impactinvestus" TargetMode="External" /><Relationship Id="rId635" Type="http://schemas.openxmlformats.org/officeDocument/2006/relationships/hyperlink" Target="https://twitter.com/secftweets" TargetMode="External" /><Relationship Id="rId636" Type="http://schemas.openxmlformats.org/officeDocument/2006/relationships/hyperlink" Target="https://twitter.com/zsrfoundation" TargetMode="External" /><Relationship Id="rId637" Type="http://schemas.openxmlformats.org/officeDocument/2006/relationships/hyperlink" Target="https://twitter.com/artistresidency" TargetMode="External" /><Relationship Id="rId638" Type="http://schemas.openxmlformats.org/officeDocument/2006/relationships/hyperlink" Target="https://twitter.com/lisadahlstudio" TargetMode="External" /><Relationship Id="rId639" Type="http://schemas.openxmlformats.org/officeDocument/2006/relationships/hyperlink" Target="https://twitter.com/sedonaartscentr" TargetMode="External" /><Relationship Id="rId640" Type="http://schemas.openxmlformats.org/officeDocument/2006/relationships/hyperlink" Target="https://twitter.com/papomanleyenda" TargetMode="External" /><Relationship Id="rId641" Type="http://schemas.openxmlformats.org/officeDocument/2006/relationships/hyperlink" Target="https://twitter.com/ashevillefm" TargetMode="External" /><Relationship Id="rId642" Type="http://schemas.openxmlformats.org/officeDocument/2006/relationships/hyperlink" Target="https://twitter.com/ashevillechefs" TargetMode="External" /><Relationship Id="rId643" Type="http://schemas.openxmlformats.org/officeDocument/2006/relationships/hyperlink" Target="https://twitter.com/djerassiprogram" TargetMode="External" /><Relationship Id="rId644" Type="http://schemas.openxmlformats.org/officeDocument/2006/relationships/hyperlink" Target="https://twitter.com/drjeffreyp" TargetMode="External" /><Relationship Id="rId645" Type="http://schemas.openxmlformats.org/officeDocument/2006/relationships/hyperlink" Target="https://twitter.com/southwestair" TargetMode="External" /><Relationship Id="rId646" Type="http://schemas.openxmlformats.org/officeDocument/2006/relationships/hyperlink" Target="https://twitter.com/jeffreynyc" TargetMode="External" /><Relationship Id="rId647" Type="http://schemas.openxmlformats.org/officeDocument/2006/relationships/hyperlink" Target="https://twitter.com/rebecca17005954" TargetMode="External" /><Relationship Id="rId648" Type="http://schemas.openxmlformats.org/officeDocument/2006/relationships/hyperlink" Target="https://twitter.com/msnlifestyle" TargetMode="External" /><Relationship Id="rId649" Type="http://schemas.openxmlformats.org/officeDocument/2006/relationships/hyperlink" Target="https://twitter.com/clevelandchick" TargetMode="External" /><Relationship Id="rId650" Type="http://schemas.openxmlformats.org/officeDocument/2006/relationships/hyperlink" Target="https://twitter.com/korsyoung" TargetMode="External" /><Relationship Id="rId651" Type="http://schemas.openxmlformats.org/officeDocument/2006/relationships/hyperlink" Target="https://twitter.com/eatpraycoffee" TargetMode="External" /><Relationship Id="rId652" Type="http://schemas.openxmlformats.org/officeDocument/2006/relationships/hyperlink" Target="https://twitter.com/sedonatv" TargetMode="External" /><Relationship Id="rId653" Type="http://schemas.openxmlformats.org/officeDocument/2006/relationships/hyperlink" Target="https://twitter.com/tessence01" TargetMode="External" /><Relationship Id="rId654" Type="http://schemas.openxmlformats.org/officeDocument/2006/relationships/hyperlink" Target="https://twitter.com/ilovesedonavr" TargetMode="External" /><Relationship Id="rId655" Type="http://schemas.openxmlformats.org/officeDocument/2006/relationships/hyperlink" Target="https://twitter.com/kaitlynrosemore" TargetMode="External" /><Relationship Id="rId656" Type="http://schemas.openxmlformats.org/officeDocument/2006/relationships/hyperlink" Target="https://twitter.com/azgandtcoops" TargetMode="External" /><Relationship Id="rId657" Type="http://schemas.openxmlformats.org/officeDocument/2006/relationships/hyperlink" Target="https://twitter.com/denimo9" TargetMode="External" /><Relationship Id="rId658" Type="http://schemas.openxmlformats.org/officeDocument/2006/relationships/hyperlink" Target="https://twitter.com/glennnelson357" TargetMode="External" /><Relationship Id="rId659" Type="http://schemas.openxmlformats.org/officeDocument/2006/relationships/hyperlink" Target="https://twitter.com/joe_vernier" TargetMode="External" /><Relationship Id="rId660" Type="http://schemas.openxmlformats.org/officeDocument/2006/relationships/hyperlink" Target="https://twitter.com/dallasnews" TargetMode="External" /><Relationship Id="rId661" Type="http://schemas.openxmlformats.org/officeDocument/2006/relationships/hyperlink" Target="https://twitter.com/staskosgirl" TargetMode="External" /><Relationship Id="rId662" Type="http://schemas.openxmlformats.org/officeDocument/2006/relationships/hyperlink" Target="https://twitter.com/kacie_mc" TargetMode="External" /><Relationship Id="rId663" Type="http://schemas.openxmlformats.org/officeDocument/2006/relationships/hyperlink" Target="https://twitter.com/arizonatourism" TargetMode="External" /><Relationship Id="rId664" Type="http://schemas.openxmlformats.org/officeDocument/2006/relationships/hyperlink" Target="https://twitter.com/bluerosepat" TargetMode="External" /><Relationship Id="rId665" Type="http://schemas.openxmlformats.org/officeDocument/2006/relationships/hyperlink" Target="https://twitter.com/tajody" TargetMode="External" /><Relationship Id="rId666" Type="http://schemas.openxmlformats.org/officeDocument/2006/relationships/hyperlink" Target="https://twitter.com/spiritcoachtalk" TargetMode="External" /><Relationship Id="rId667" Type="http://schemas.openxmlformats.org/officeDocument/2006/relationships/hyperlink" Target="https://twitter.com/sedonadotbiz" TargetMode="External" /><Relationship Id="rId668" Type="http://schemas.openxmlformats.org/officeDocument/2006/relationships/hyperlink" Target="https://twitter.com/earthwindstonew" TargetMode="External" /><Relationship Id="rId669" Type="http://schemas.openxmlformats.org/officeDocument/2006/relationships/hyperlink" Target="https://twitter.com/dsoltesz" TargetMode="External" /><Relationship Id="rId670" Type="http://schemas.openxmlformats.org/officeDocument/2006/relationships/hyperlink" Target="https://twitter.com/adambanton" TargetMode="External" /><Relationship Id="rId671" Type="http://schemas.openxmlformats.org/officeDocument/2006/relationships/hyperlink" Target="https://twitter.com/harleybird2004" TargetMode="External" /><Relationship Id="rId672" Type="http://schemas.openxmlformats.org/officeDocument/2006/relationships/hyperlink" Target="https://twitter.com/golsoncharles" TargetMode="External" /><Relationship Id="rId673" Type="http://schemas.openxmlformats.org/officeDocument/2006/relationships/hyperlink" Target="https://twitter.com/llcoola60" TargetMode="External" /><Relationship Id="rId674" Type="http://schemas.openxmlformats.org/officeDocument/2006/relationships/hyperlink" Target="https://twitter.com/southernersays" TargetMode="External" /><Relationship Id="rId675" Type="http://schemas.openxmlformats.org/officeDocument/2006/relationships/hyperlink" Target="https://twitter.com/suziday123" TargetMode="External" /><Relationship Id="rId676" Type="http://schemas.openxmlformats.org/officeDocument/2006/relationships/hyperlink" Target="https://twitter.com/perciva97445687" TargetMode="External" /><Relationship Id="rId677" Type="http://schemas.openxmlformats.org/officeDocument/2006/relationships/hyperlink" Target="https://twitter.com/stormhour" TargetMode="External" /><Relationship Id="rId678" Type="http://schemas.openxmlformats.org/officeDocument/2006/relationships/hyperlink" Target="https://twitter.com/earthandclouds" TargetMode="External" /><Relationship Id="rId679" Type="http://schemas.openxmlformats.org/officeDocument/2006/relationships/hyperlink" Target="https://twitter.com/cloudappsoc" TargetMode="External" /><Relationship Id="rId680" Type="http://schemas.openxmlformats.org/officeDocument/2006/relationships/hyperlink" Target="https://twitter.com/loveart" TargetMode="External" /><Relationship Id="rId681" Type="http://schemas.openxmlformats.org/officeDocument/2006/relationships/hyperlink" Target="https://twitter.com/goldfinches12" TargetMode="External" /><Relationship Id="rId682" Type="http://schemas.openxmlformats.org/officeDocument/2006/relationships/hyperlink" Target="https://twitter.com/tomfulop" TargetMode="External" /><Relationship Id="rId683" Type="http://schemas.openxmlformats.org/officeDocument/2006/relationships/hyperlink" Target="https://twitter.com/kaka_meyer" TargetMode="External" /><Relationship Id="rId684" Type="http://schemas.openxmlformats.org/officeDocument/2006/relationships/hyperlink" Target="https://twitter.com/ar6skhfncpy6uoj" TargetMode="External" /><Relationship Id="rId685" Type="http://schemas.openxmlformats.org/officeDocument/2006/relationships/hyperlink" Target="https://twitter.com/rik_ace" TargetMode="External" /><Relationship Id="rId686" Type="http://schemas.openxmlformats.org/officeDocument/2006/relationships/hyperlink" Target="https://twitter.com/jansylor" TargetMode="External" /><Relationship Id="rId687" Type="http://schemas.openxmlformats.org/officeDocument/2006/relationships/hyperlink" Target="https://twitter.com/countrylarry" TargetMode="External" /><Relationship Id="rId688" Type="http://schemas.openxmlformats.org/officeDocument/2006/relationships/hyperlink" Target="https://twitter.com/arizonadot" TargetMode="External" /><Relationship Id="rId689" Type="http://schemas.openxmlformats.org/officeDocument/2006/relationships/hyperlink" Target="https://twitter.com/waynepollard13" TargetMode="External" /><Relationship Id="rId690" Type="http://schemas.openxmlformats.org/officeDocument/2006/relationships/hyperlink" Target="https://twitter.com/henckelmh" TargetMode="External" /><Relationship Id="rId691" Type="http://schemas.openxmlformats.org/officeDocument/2006/relationships/hyperlink" Target="https://twitter.com/shanghaisweetie" TargetMode="External" /><Relationship Id="rId692" Type="http://schemas.openxmlformats.org/officeDocument/2006/relationships/hyperlink" Target="https://twitter.com/petersweden7" TargetMode="External" /><Relationship Id="rId693" Type="http://schemas.openxmlformats.org/officeDocument/2006/relationships/hyperlink" Target="https://twitter.com/pearldolphin" TargetMode="External" /><Relationship Id="rId694" Type="http://schemas.openxmlformats.org/officeDocument/2006/relationships/hyperlink" Target="https://twitter.com/amctheatres" TargetMode="External" /><Relationship Id="rId695" Type="http://schemas.openxmlformats.org/officeDocument/2006/relationships/hyperlink" Target="https://twitter.com/dwanimation" TargetMode="External" /><Relationship Id="rId696" Type="http://schemas.openxmlformats.org/officeDocument/2006/relationships/hyperlink" Target="https://twitter.com/oakcreekgrill" TargetMode="External" /><Relationship Id="rId697" Type="http://schemas.openxmlformats.org/officeDocument/2006/relationships/hyperlink" Target="https://twitter.com/tangledfood" TargetMode="External" /><Relationship Id="rId698" Type="http://schemas.openxmlformats.org/officeDocument/2006/relationships/hyperlink" Target="https://twitter.com/smtownplussize" TargetMode="External" /><Relationship Id="rId699" Type="http://schemas.openxmlformats.org/officeDocument/2006/relationships/hyperlink" Target="https://twitter.com/roamingtimes" TargetMode="External" /><Relationship Id="rId700" Type="http://schemas.openxmlformats.org/officeDocument/2006/relationships/hyperlink" Target="https://twitter.com/enchantmentaz" TargetMode="External" /><Relationship Id="rId701" Type="http://schemas.openxmlformats.org/officeDocument/2006/relationships/hyperlink" Target="https://twitter.com/en" TargetMode="External" /><Relationship Id="rId702" Type="http://schemas.openxmlformats.org/officeDocument/2006/relationships/hyperlink" Target="https://twitter.com/realzenjen" TargetMode="External" /><Relationship Id="rId703" Type="http://schemas.openxmlformats.org/officeDocument/2006/relationships/hyperlink" Target="https://twitter.com/readersdigest" TargetMode="External" /><Relationship Id="rId704" Type="http://schemas.openxmlformats.org/officeDocument/2006/relationships/hyperlink" Target="https://twitter.com/auyumihoshi" TargetMode="External" /><Relationship Id="rId705" Type="http://schemas.openxmlformats.org/officeDocument/2006/relationships/hyperlink" Target="https://twitter.com/buddywriterdude" TargetMode="External" /><Relationship Id="rId706" Type="http://schemas.openxmlformats.org/officeDocument/2006/relationships/hyperlink" Target="https://twitter.com/courtneyknorris" TargetMode="External" /><Relationship Id="rId707" Type="http://schemas.openxmlformats.org/officeDocument/2006/relationships/hyperlink" Target="https://twitter.com/palmsprgscards" TargetMode="External" /><Relationship Id="rId708" Type="http://schemas.openxmlformats.org/officeDocument/2006/relationships/hyperlink" Target="https://twitter.com/ebay" TargetMode="External" /><Relationship Id="rId709" Type="http://schemas.openxmlformats.org/officeDocument/2006/relationships/hyperlink" Target="https://twitter.com/charlesrhusted" TargetMode="External" /><Relationship Id="rId710" Type="http://schemas.openxmlformats.org/officeDocument/2006/relationships/hyperlink" Target="https://twitter.com/cityofsedonaaz" TargetMode="External" /><Relationship Id="rId711" Type="http://schemas.openxmlformats.org/officeDocument/2006/relationships/hyperlink" Target="https://twitter.com/pursuingx" TargetMode="External" /><Relationship Id="rId712" Type="http://schemas.openxmlformats.org/officeDocument/2006/relationships/hyperlink" Target="https://twitter.com/supnatadv" TargetMode="External" /><Relationship Id="rId713" Type="http://schemas.openxmlformats.org/officeDocument/2006/relationships/hyperlink" Target="https://twitter.com/hikingshack" TargetMode="External" /><Relationship Id="rId714" Type="http://schemas.openxmlformats.org/officeDocument/2006/relationships/hyperlink" Target="https://twitter.com/robdiaz503" TargetMode="External" /><Relationship Id="rId715" Type="http://schemas.openxmlformats.org/officeDocument/2006/relationships/hyperlink" Target="https://twitter.com/myrockmixtapes" TargetMode="External" /><Relationship Id="rId716" Type="http://schemas.openxmlformats.org/officeDocument/2006/relationships/hyperlink" Target="https://twitter.com/charliebonnet3" TargetMode="External" /><Relationship Id="rId717" Type="http://schemas.openxmlformats.org/officeDocument/2006/relationships/hyperlink" Target="https://twitter.com/k_sneids" TargetMode="External" /><Relationship Id="rId718" Type="http://schemas.openxmlformats.org/officeDocument/2006/relationships/hyperlink" Target="https://twitter.com/connorjet" TargetMode="External" /><Relationship Id="rId719" Type="http://schemas.openxmlformats.org/officeDocument/2006/relationships/hyperlink" Target="https://twitter.com/azwonders" TargetMode="External" /><Relationship Id="rId720" Type="http://schemas.openxmlformats.org/officeDocument/2006/relationships/hyperlink" Target="https://twitter.com/britandco" TargetMode="External" /><Relationship Id="rId721" Type="http://schemas.openxmlformats.org/officeDocument/2006/relationships/hyperlink" Target="https://twitter.com/jessica1pacheco" TargetMode="External" /><Relationship Id="rId722" Type="http://schemas.openxmlformats.org/officeDocument/2006/relationships/hyperlink" Target="https://twitter.com/askchefdennis" TargetMode="External" /><Relationship Id="rId723" Type="http://schemas.openxmlformats.org/officeDocument/2006/relationships/hyperlink" Target="https://twitter.com/folkingasholes" TargetMode="External" /><Relationship Id="rId724" Type="http://schemas.openxmlformats.org/officeDocument/2006/relationships/hyperlink" Target="https://twitter.com/charl" TargetMode="External" /><Relationship Id="rId725" Type="http://schemas.openxmlformats.org/officeDocument/2006/relationships/hyperlink" Target="https://twitter.com/bigdoftn" TargetMode="External" /><Relationship Id="rId726" Type="http://schemas.openxmlformats.org/officeDocument/2006/relationships/hyperlink" Target="https://twitter.com/grandcanyonnps" TargetMode="External" /><Relationship Id="rId727" Type="http://schemas.openxmlformats.org/officeDocument/2006/relationships/hyperlink" Target="https://twitter.com/cubfansince76" TargetMode="External" /><Relationship Id="rId728" Type="http://schemas.openxmlformats.org/officeDocument/2006/relationships/hyperlink" Target="https://twitter.com/nitenurse2" TargetMode="External" /><Relationship Id="rId729" Type="http://schemas.openxmlformats.org/officeDocument/2006/relationships/hyperlink" Target="https://twitter.com/govpdfs" TargetMode="External" /><Relationship Id="rId730" Type="http://schemas.openxmlformats.org/officeDocument/2006/relationships/hyperlink" Target="https://twitter.com/gryphons_bane" TargetMode="External" /><Relationship Id="rId731" Type="http://schemas.openxmlformats.org/officeDocument/2006/relationships/hyperlink" Target="https://twitter.com/coconinonf" TargetMode="External" /><Relationship Id="rId732" Type="http://schemas.openxmlformats.org/officeDocument/2006/relationships/hyperlink" Target="https://twitter.com/kazmradio" TargetMode="External" /><Relationship Id="rId733" Type="http://schemas.openxmlformats.org/officeDocument/2006/relationships/hyperlink" Target="https://twitter.com/sedonafd" TargetMode="External" /><Relationship Id="rId734" Type="http://schemas.openxmlformats.org/officeDocument/2006/relationships/hyperlink" Target="https://twitter.com/coconinosheriff" TargetMode="External" /><Relationship Id="rId735" Type="http://schemas.openxmlformats.org/officeDocument/2006/relationships/hyperlink" Target="https://twitter.com/kazmnews" TargetMode="External" /><Relationship Id="rId736" Type="http://schemas.openxmlformats.org/officeDocument/2006/relationships/hyperlink" Target="https://twitter.com/gtfoaz" TargetMode="External" /><Relationship Id="rId737" Type="http://schemas.openxmlformats.org/officeDocument/2006/relationships/hyperlink" Target="https://twitter.com/see_happiness" TargetMode="External" /><Relationship Id="rId738" Type="http://schemas.openxmlformats.org/officeDocument/2006/relationships/hyperlink" Target="https://twitter.com/theq1029" TargetMode="External" /><Relationship Id="rId739" Type="http://schemas.openxmlformats.org/officeDocument/2006/relationships/hyperlink" Target="https://twitter.com/sedonanews" TargetMode="External" /><Relationship Id="rId740" Type="http://schemas.openxmlformats.org/officeDocument/2006/relationships/hyperlink" Target="https://twitter.com/nuttynuske1" TargetMode="External" /><Relationship Id="rId741" Type="http://schemas.openxmlformats.org/officeDocument/2006/relationships/hyperlink" Target="https://twitter.com/natasha90950333" TargetMode="External" /><Relationship Id="rId742" Type="http://schemas.openxmlformats.org/officeDocument/2006/relationships/hyperlink" Target="https://twitter.com/granbalsandworl" TargetMode="External" /><Relationship Id="rId743" Type="http://schemas.openxmlformats.org/officeDocument/2006/relationships/hyperlink" Target="https://twitter.com/bonfire0613" TargetMode="External" /><Relationship Id="rId744" Type="http://schemas.openxmlformats.org/officeDocument/2006/relationships/hyperlink" Target="https://twitter.com/_sedonaaz" TargetMode="External" /><Relationship Id="rId745" Type="http://schemas.openxmlformats.org/officeDocument/2006/relationships/hyperlink" Target="https://twitter.com/fredwilliams" TargetMode="External" /><Relationship Id="rId746" Type="http://schemas.openxmlformats.org/officeDocument/2006/relationships/hyperlink" Target="https://twitter.com/thattommyhall" TargetMode="External" /><Relationship Id="rId747" Type="http://schemas.openxmlformats.org/officeDocument/2006/relationships/hyperlink" Target="https://twitter.com/ytravelblog" TargetMode="External" /><Relationship Id="rId748" Type="http://schemas.openxmlformats.org/officeDocument/2006/relationships/hyperlink" Target="https://twitter.com/vividlyminded" TargetMode="External" /><Relationship Id="rId749" Type="http://schemas.openxmlformats.org/officeDocument/2006/relationships/hyperlink" Target="https://twitter.com/apexwolves" TargetMode="External" /><Relationship Id="rId750" Type="http://schemas.openxmlformats.org/officeDocument/2006/relationships/hyperlink" Target="https://twitter.com/visitflagstaff" TargetMode="External" /><Relationship Id="rId751" Type="http://schemas.openxmlformats.org/officeDocument/2006/relationships/hyperlink" Target="https://twitter.com/marcmcgaugh1975" TargetMode="External" /><Relationship Id="rId752" Type="http://schemas.openxmlformats.org/officeDocument/2006/relationships/hyperlink" Target="https://twitter.com/natgeo" TargetMode="External" /><Relationship Id="rId753" Type="http://schemas.openxmlformats.org/officeDocument/2006/relationships/hyperlink" Target="https://twitter.com/sedonachamber" TargetMode="External" /><Relationship Id="rId754" Type="http://schemas.openxmlformats.org/officeDocument/2006/relationships/hyperlink" Target="https://twitter.com/spankisauraus" TargetMode="External" /><Relationship Id="rId755" Type="http://schemas.openxmlformats.org/officeDocument/2006/relationships/hyperlink" Target="https://twitter.com/brenesmarlen" TargetMode="External" /><Relationship Id="rId756" Type="http://schemas.openxmlformats.org/officeDocument/2006/relationships/hyperlink" Target="https://twitter.com/adventurepromag" TargetMode="External" /><Relationship Id="rId757" Type="http://schemas.openxmlformats.org/officeDocument/2006/relationships/hyperlink" Target="https://twitter.com/mmmckerch" TargetMode="External" /><Relationship Id="rId758" Type="http://schemas.openxmlformats.org/officeDocument/2006/relationships/hyperlink" Target="https://twitter.com/irondogodin" TargetMode="External" /><Relationship Id="rId759" Type="http://schemas.openxmlformats.org/officeDocument/2006/relationships/hyperlink" Target="https://twitter.com/hfarquahr" TargetMode="External" /><Relationship Id="rId760" Type="http://schemas.openxmlformats.org/officeDocument/2006/relationships/hyperlink" Target="https://twitter.com/ghtj40s" TargetMode="External" /><Relationship Id="rId761" Type="http://schemas.openxmlformats.org/officeDocument/2006/relationships/hyperlink" Target="https://twitter.com/dailyblender" TargetMode="External" /><Relationship Id="rId762" Type="http://schemas.openxmlformats.org/officeDocument/2006/relationships/hyperlink" Target="https://twitter.com/supergstrom" TargetMode="External" /><Relationship Id="rId763" Type="http://schemas.openxmlformats.org/officeDocument/2006/relationships/hyperlink" Target="https://twitter.com/bookdirect" TargetMode="External" /><Relationship Id="rId764" Type="http://schemas.openxmlformats.org/officeDocument/2006/relationships/hyperlink" Target="https://twitter.com/eileenmarie819" TargetMode="External" /><Relationship Id="rId765" Type="http://schemas.openxmlformats.org/officeDocument/2006/relationships/hyperlink" Target="https://twitter.com/jhartman1422" TargetMode="External" /><Relationship Id="rId766" Type="http://schemas.openxmlformats.org/officeDocument/2006/relationships/hyperlink" Target="https://twitter.com/theanchoredblog" TargetMode="External" /><Relationship Id="rId767" Type="http://schemas.openxmlformats.org/officeDocument/2006/relationships/hyperlink" Target="https://twitter.com/innofsedona" TargetMode="External" /><Relationship Id="rId768" Type="http://schemas.openxmlformats.org/officeDocument/2006/relationships/hyperlink" Target="https://twitter.com/ronfeir" TargetMode="External" /><Relationship Id="rId769" Type="http://schemas.openxmlformats.org/officeDocument/2006/relationships/hyperlink" Target="https://twitter.com/desertartistry" TargetMode="External" /><Relationship Id="rId770" Type="http://schemas.openxmlformats.org/officeDocument/2006/relationships/hyperlink" Target="https://twitter.com/azrogernaylor" TargetMode="External" /><Relationship Id="rId771" Type="http://schemas.openxmlformats.org/officeDocument/2006/relationships/hyperlink" Target="https://twitter.com/pinkjeeptours" TargetMode="External" /><Relationship Id="rId772" Type="http://schemas.openxmlformats.org/officeDocument/2006/relationships/hyperlink" Target="https://twitter.com/unplannedcookin" TargetMode="External" /><Relationship Id="rId773" Type="http://schemas.openxmlformats.org/officeDocument/2006/relationships/hyperlink" Target="https://twitter.com/orchardsinn" TargetMode="External" /><Relationship Id="rId774" Type="http://schemas.openxmlformats.org/officeDocument/2006/relationships/hyperlink" Target="https://twitter.com/hm" TargetMode="External" /><Relationship Id="rId775" Type="http://schemas.openxmlformats.org/officeDocument/2006/relationships/comments" Target="../comments2.xml" /><Relationship Id="rId776" Type="http://schemas.openxmlformats.org/officeDocument/2006/relationships/vmlDrawing" Target="../drawings/vmlDrawing2.vml" /><Relationship Id="rId777" Type="http://schemas.openxmlformats.org/officeDocument/2006/relationships/table" Target="../tables/table2.xml" /><Relationship Id="rId77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sedonasecret7.com/" TargetMode="External" /><Relationship Id="rId2" Type="http://schemas.openxmlformats.org/officeDocument/2006/relationships/hyperlink" Target="http://www.sedonawolfweek.org/" TargetMode="External" /><Relationship Id="rId3" Type="http://schemas.openxmlformats.org/officeDocument/2006/relationships/hyperlink" Target="https://www.viamagazine.com/destinations/best-state-parks-west" TargetMode="External" /><Relationship Id="rId4" Type="http://schemas.openxmlformats.org/officeDocument/2006/relationships/hyperlink" Target="https://dailyblender.com/2019/03/red-rocks-and-vortexes-visiting-sedona/" TargetMode="External" /><Relationship Id="rId5" Type="http://schemas.openxmlformats.org/officeDocument/2006/relationships/hyperlink" Target="https://www.msn.com/en-us/travel/news/our-list-of-the-worlds-most-beautiful-places-will-surprise-you/ss-BBU7zva#image=25" TargetMode="External" /><Relationship Id="rId6" Type="http://schemas.openxmlformats.org/officeDocument/2006/relationships/hyperlink" Target="http://www.sedonaaz.gov/Home/Components/Calendar/Event/7740/359" TargetMode="External" /><Relationship Id="rId7" Type="http://schemas.openxmlformats.org/officeDocument/2006/relationships/hyperlink" Target="https://www.brit.co/romantic-honeymoon-destinations-in-the-usa/" TargetMode="External" /><Relationship Id="rId8" Type="http://schemas.openxmlformats.org/officeDocument/2006/relationships/hyperlink" Target="http://sedonaaz.gov/" TargetMode="External" /><Relationship Id="rId9" Type="http://schemas.openxmlformats.org/officeDocument/2006/relationships/hyperlink" Target="https://www.rd.com/advice/travel/spring-break-zodiac-sign/" TargetMode="External" /><Relationship Id="rId10" Type="http://schemas.openxmlformats.org/officeDocument/2006/relationships/hyperlink" Target="https://www.tangledupinfood.com/why-sedona-stole-my-heart?platform=hootsuite" TargetMode="External" /><Relationship Id="rId11" Type="http://schemas.openxmlformats.org/officeDocument/2006/relationships/hyperlink" Target="http://www.sedonasecret7.com/" TargetMode="External" /><Relationship Id="rId12" Type="http://schemas.openxmlformats.org/officeDocument/2006/relationships/hyperlink" Target="https://www.viamagazine.com/destinations/best-state-parks-west" TargetMode="External" /><Relationship Id="rId13" Type="http://schemas.openxmlformats.org/officeDocument/2006/relationships/hyperlink" Target="https://dailyblender.com/2019/03/red-rocks-and-vortexes-visiting-sedona/" TargetMode="External" /><Relationship Id="rId14" Type="http://schemas.openxmlformats.org/officeDocument/2006/relationships/hyperlink" Target="https://www.msn.com/en-us/travel/news/our-list-of-the-worlds-most-beautiful-places-will-surprise-you/ss-BBU7zva#image=25" TargetMode="External" /><Relationship Id="rId15" Type="http://schemas.openxmlformats.org/officeDocument/2006/relationships/hyperlink" Target="https://www.brit.co/romantic-honeymoon-destinations-in-the-usa/" TargetMode="External" /><Relationship Id="rId16" Type="http://schemas.openxmlformats.org/officeDocument/2006/relationships/hyperlink" Target="https://www.tangledupinfood.com/why-sedona-stole-my-heart?platform=hootsuite" TargetMode="External" /><Relationship Id="rId17" Type="http://schemas.openxmlformats.org/officeDocument/2006/relationships/hyperlink" Target="https://sedonasecret7.com/stargazing/" TargetMode="External" /><Relationship Id="rId18" Type="http://schemas.openxmlformats.org/officeDocument/2006/relationships/hyperlink" Target="https://www.pinterest.com/pin/445574956881037692/" TargetMode="External" /><Relationship Id="rId19" Type="http://schemas.openxmlformats.org/officeDocument/2006/relationships/hyperlink" Target="https://visitsedona.com/blog/sedona-art-source-winter/" TargetMode="External" /><Relationship Id="rId20" Type="http://schemas.openxmlformats.org/officeDocument/2006/relationships/hyperlink" Target="https://www.dallasnews.com/life/travel/2019/02/26/hitting-trails-sedona-land-embodies-west" TargetMode="External" /><Relationship Id="rId21" Type="http://schemas.openxmlformats.org/officeDocument/2006/relationships/hyperlink" Target="https://www.msn.com/en-us/travel/news/our-list-of-the-worlds-most-beautiful-places-will-surprise-you/ss-BBU7zva#image=25" TargetMode="External" /><Relationship Id="rId22" Type="http://schemas.openxmlformats.org/officeDocument/2006/relationships/hyperlink" Target="http://sedonaaz.gov/" TargetMode="External" /><Relationship Id="rId23" Type="http://schemas.openxmlformats.org/officeDocument/2006/relationships/hyperlink" Target="https://www.etsy.com/listing/495206854" TargetMode="External" /><Relationship Id="rId24" Type="http://schemas.openxmlformats.org/officeDocument/2006/relationships/hyperlink" Target="https://wp.me/p6b5TA-1FP" TargetMode="External" /><Relationship Id="rId25" Type="http://schemas.openxmlformats.org/officeDocument/2006/relationships/hyperlink" Target="http://ourtravelingblog.com/?p=6437" TargetMode="External" /><Relationship Id="rId26" Type="http://schemas.openxmlformats.org/officeDocument/2006/relationships/hyperlink" Target="https://www.ilovesedonarealestate.com/property/355-indian-cliffs-rd-sedona-arizona-519009" TargetMode="External" /><Relationship Id="rId27" Type="http://schemas.openxmlformats.org/officeDocument/2006/relationships/hyperlink" Target="https://twitter.com/SedonaAZ/status/1103365291487092736" TargetMode="External" /><Relationship Id="rId28" Type="http://schemas.openxmlformats.org/officeDocument/2006/relationships/hyperlink" Target="https://www.instagram.com/p/BusaT6Gnwqn/?utm_source=ig_twitter_share&amp;igshid=5okg3t5v9yky" TargetMode="External" /><Relationship Id="rId29" Type="http://schemas.openxmlformats.org/officeDocument/2006/relationships/hyperlink" Target="https://www.instagram.com/p/BunHiuYH5uf/?utm_source=ig_twitter_share&amp;igshid=rvo8ium9g89q" TargetMode="External" /><Relationship Id="rId30" Type="http://schemas.openxmlformats.org/officeDocument/2006/relationships/hyperlink" Target="https://lnkd.in/gWE59Yw" TargetMode="External" /><Relationship Id="rId31" Type="http://schemas.openxmlformats.org/officeDocument/2006/relationships/hyperlink" Target="http://www.jodystravel.com/the-mystical-sedona-vortex/" TargetMode="External" /><Relationship Id="rId32" Type="http://schemas.openxmlformats.org/officeDocument/2006/relationships/hyperlink" Target="https://sedona.org/rentals/Sedona-Tranquil/" TargetMode="External" /><Relationship Id="rId33" Type="http://schemas.openxmlformats.org/officeDocument/2006/relationships/hyperlink" Target="https://sedona.org/" TargetMode="External" /><Relationship Id="rId34" Type="http://schemas.openxmlformats.org/officeDocument/2006/relationships/hyperlink" Target="https://twitter.com/i/web/status/1106376783941779456" TargetMode="External" /><Relationship Id="rId35" Type="http://schemas.openxmlformats.org/officeDocument/2006/relationships/hyperlink" Target="https://sedona.org/rentals/Sedona-Dream-Estate/" TargetMode="External" /><Relationship Id="rId36" Type="http://schemas.openxmlformats.org/officeDocument/2006/relationships/hyperlink" Target="https://twitter.com/i/web/status/1104907037232807938" TargetMode="External" /><Relationship Id="rId37" Type="http://schemas.openxmlformats.org/officeDocument/2006/relationships/hyperlink" Target="https://twitter.com/i/web/status/1105623770927153153" TargetMode="External" /><Relationship Id="rId38" Type="http://schemas.openxmlformats.org/officeDocument/2006/relationships/hyperlink" Target="https://www.instagram.com/p/Buj3jQZA38w/" TargetMode="External" /><Relationship Id="rId39" Type="http://schemas.openxmlformats.org/officeDocument/2006/relationships/hyperlink" Target="https://www.instagram.com/p/Buj3jQZA38w/?utm_source=ig_twitter_share&amp;igshid=d9h342eo05o6" TargetMode="External" /><Relationship Id="rId40" Type="http://schemas.openxmlformats.org/officeDocument/2006/relationships/hyperlink" Target="https://www.instagram.com/p/Buxc5qYlEuy/?utm_source=ig_twitter_share&amp;igshid=7lf781njbx9l" TargetMode="External" /><Relationship Id="rId41" Type="http://schemas.openxmlformats.org/officeDocument/2006/relationships/hyperlink" Target="http://www.sedonawolfweek.org/" TargetMode="External" /><Relationship Id="rId42" Type="http://schemas.openxmlformats.org/officeDocument/2006/relationships/hyperlink" Target="http://strawfreesedona.com/" TargetMode="External" /><Relationship Id="rId43" Type="http://schemas.openxmlformats.org/officeDocument/2006/relationships/hyperlink" Target="https://visitsedona.com/outdoor-adventure/hiking/sedona-trail-keepers-sponsors/" TargetMode="External" /><Relationship Id="rId44" Type="http://schemas.openxmlformats.org/officeDocument/2006/relationships/hyperlink" Target="https://twitter.com/i/web/status/1104975111528964103" TargetMode="External" /><Relationship Id="rId45" Type="http://schemas.openxmlformats.org/officeDocument/2006/relationships/hyperlink" Target="http://www.sedonaaz.gov/Home/Components/Calendar/Event/7740/359" TargetMode="External" /><Relationship Id="rId46" Type="http://schemas.openxmlformats.org/officeDocument/2006/relationships/hyperlink" Target="http://www.sedonaaz.gov/Home/Components/News/News/4763/473" TargetMode="External" /><Relationship Id="rId47" Type="http://schemas.openxmlformats.org/officeDocument/2006/relationships/hyperlink" Target="https://twitter.com/i/web/status/1105147286235996163" TargetMode="External" /><Relationship Id="rId48" Type="http://schemas.openxmlformats.org/officeDocument/2006/relationships/hyperlink" Target="https://www.rd.com/advice/travel/spring-break-zodiac-sign/" TargetMode="External" /><Relationship Id="rId49" Type="http://schemas.openxmlformats.org/officeDocument/2006/relationships/table" Target="../tables/table12.xml" /><Relationship Id="rId50" Type="http://schemas.openxmlformats.org/officeDocument/2006/relationships/table" Target="../tables/table13.xml" /><Relationship Id="rId51" Type="http://schemas.openxmlformats.org/officeDocument/2006/relationships/table" Target="../tables/table14.xml" /><Relationship Id="rId52" Type="http://schemas.openxmlformats.org/officeDocument/2006/relationships/table" Target="../tables/table15.xml" /><Relationship Id="rId53" Type="http://schemas.openxmlformats.org/officeDocument/2006/relationships/table" Target="../tables/table16.xml" /><Relationship Id="rId54" Type="http://schemas.openxmlformats.org/officeDocument/2006/relationships/table" Target="../tables/table17.xml" /><Relationship Id="rId55" Type="http://schemas.openxmlformats.org/officeDocument/2006/relationships/table" Target="../tables/table18.xml" /><Relationship Id="rId5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2574</v>
      </c>
      <c r="BB2" s="13" t="s">
        <v>2608</v>
      </c>
      <c r="BC2" s="13" t="s">
        <v>2609</v>
      </c>
      <c r="BD2" s="117" t="s">
        <v>3517</v>
      </c>
      <c r="BE2" s="117" t="s">
        <v>3518</v>
      </c>
      <c r="BF2" s="117" t="s">
        <v>3519</v>
      </c>
      <c r="BG2" s="117" t="s">
        <v>3520</v>
      </c>
      <c r="BH2" s="117" t="s">
        <v>3521</v>
      </c>
      <c r="BI2" s="117" t="s">
        <v>3522</v>
      </c>
      <c r="BJ2" s="117" t="s">
        <v>3523</v>
      </c>
      <c r="BK2" s="117" t="s">
        <v>3524</v>
      </c>
      <c r="BL2" s="117" t="s">
        <v>3525</v>
      </c>
    </row>
    <row r="3" spans="1:64" ht="15" customHeight="1">
      <c r="A3" s="64" t="s">
        <v>212</v>
      </c>
      <c r="B3" s="64" t="s">
        <v>328</v>
      </c>
      <c r="C3" s="65" t="s">
        <v>3575</v>
      </c>
      <c r="D3" s="66">
        <v>3</v>
      </c>
      <c r="E3" s="67" t="s">
        <v>132</v>
      </c>
      <c r="F3" s="68">
        <v>35</v>
      </c>
      <c r="G3" s="65"/>
      <c r="H3" s="69"/>
      <c r="I3" s="70"/>
      <c r="J3" s="70"/>
      <c r="K3" s="34" t="s">
        <v>65</v>
      </c>
      <c r="L3" s="71">
        <v>3</v>
      </c>
      <c r="M3" s="71"/>
      <c r="N3" s="72"/>
      <c r="O3" s="78" t="s">
        <v>388</v>
      </c>
      <c r="P3" s="80">
        <v>43526.031018518515</v>
      </c>
      <c r="Q3" s="78" t="s">
        <v>390</v>
      </c>
      <c r="R3" s="78"/>
      <c r="S3" s="78"/>
      <c r="T3" s="78"/>
      <c r="U3" s="78"/>
      <c r="V3" s="83" t="s">
        <v>748</v>
      </c>
      <c r="W3" s="80">
        <v>43526.031018518515</v>
      </c>
      <c r="X3" s="83" t="s">
        <v>833</v>
      </c>
      <c r="Y3" s="78"/>
      <c r="Z3" s="78"/>
      <c r="AA3" s="84" t="s">
        <v>1029</v>
      </c>
      <c r="AB3" s="78"/>
      <c r="AC3" s="78" t="b">
        <v>0</v>
      </c>
      <c r="AD3" s="78">
        <v>0</v>
      </c>
      <c r="AE3" s="84" t="s">
        <v>1236</v>
      </c>
      <c r="AF3" s="78" t="b">
        <v>0</v>
      </c>
      <c r="AG3" s="78" t="s">
        <v>368</v>
      </c>
      <c r="AH3" s="78"/>
      <c r="AI3" s="84" t="s">
        <v>1236</v>
      </c>
      <c r="AJ3" s="78" t="b">
        <v>0</v>
      </c>
      <c r="AK3" s="78">
        <v>7</v>
      </c>
      <c r="AL3" s="84" t="s">
        <v>1079</v>
      </c>
      <c r="AM3" s="78" t="s">
        <v>1263</v>
      </c>
      <c r="AN3" s="78" t="b">
        <v>0</v>
      </c>
      <c r="AO3" s="84" t="s">
        <v>1079</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c r="BE3" s="49"/>
      <c r="BF3" s="48"/>
      <c r="BG3" s="49"/>
      <c r="BH3" s="48"/>
      <c r="BI3" s="49"/>
      <c r="BJ3" s="48"/>
      <c r="BK3" s="49"/>
      <c r="BL3" s="48"/>
    </row>
    <row r="4" spans="1:64" ht="15" customHeight="1">
      <c r="A4" s="64" t="s">
        <v>212</v>
      </c>
      <c r="B4" s="64" t="s">
        <v>329</v>
      </c>
      <c r="C4" s="65" t="s">
        <v>3575</v>
      </c>
      <c r="D4" s="66">
        <v>3</v>
      </c>
      <c r="E4" s="67" t="s">
        <v>132</v>
      </c>
      <c r="F4" s="68">
        <v>35</v>
      </c>
      <c r="G4" s="65"/>
      <c r="H4" s="69"/>
      <c r="I4" s="70"/>
      <c r="J4" s="70"/>
      <c r="K4" s="34" t="s">
        <v>65</v>
      </c>
      <c r="L4" s="77">
        <v>4</v>
      </c>
      <c r="M4" s="77"/>
      <c r="N4" s="72"/>
      <c r="O4" s="79" t="s">
        <v>388</v>
      </c>
      <c r="P4" s="81">
        <v>43526.031018518515</v>
      </c>
      <c r="Q4" s="79" t="s">
        <v>390</v>
      </c>
      <c r="R4" s="79"/>
      <c r="S4" s="79"/>
      <c r="T4" s="79"/>
      <c r="U4" s="79"/>
      <c r="V4" s="82" t="s">
        <v>748</v>
      </c>
      <c r="W4" s="81">
        <v>43526.031018518515</v>
      </c>
      <c r="X4" s="82" t="s">
        <v>833</v>
      </c>
      <c r="Y4" s="79"/>
      <c r="Z4" s="79"/>
      <c r="AA4" s="85" t="s">
        <v>1029</v>
      </c>
      <c r="AB4" s="79"/>
      <c r="AC4" s="79" t="b">
        <v>0</v>
      </c>
      <c r="AD4" s="79">
        <v>0</v>
      </c>
      <c r="AE4" s="85" t="s">
        <v>1236</v>
      </c>
      <c r="AF4" s="79" t="b">
        <v>0</v>
      </c>
      <c r="AG4" s="79" t="s">
        <v>368</v>
      </c>
      <c r="AH4" s="79"/>
      <c r="AI4" s="85" t="s">
        <v>1236</v>
      </c>
      <c r="AJ4" s="79" t="b">
        <v>0</v>
      </c>
      <c r="AK4" s="79">
        <v>7</v>
      </c>
      <c r="AL4" s="85" t="s">
        <v>1079</v>
      </c>
      <c r="AM4" s="79" t="s">
        <v>1263</v>
      </c>
      <c r="AN4" s="79" t="b">
        <v>0</v>
      </c>
      <c r="AO4" s="85" t="s">
        <v>1079</v>
      </c>
      <c r="AP4" s="79" t="s">
        <v>176</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212</v>
      </c>
      <c r="B5" s="64" t="s">
        <v>330</v>
      </c>
      <c r="C5" s="65" t="s">
        <v>3575</v>
      </c>
      <c r="D5" s="66">
        <v>3</v>
      </c>
      <c r="E5" s="67" t="s">
        <v>132</v>
      </c>
      <c r="F5" s="68">
        <v>35</v>
      </c>
      <c r="G5" s="65"/>
      <c r="H5" s="69"/>
      <c r="I5" s="70"/>
      <c r="J5" s="70"/>
      <c r="K5" s="34" t="s">
        <v>65</v>
      </c>
      <c r="L5" s="77">
        <v>5</v>
      </c>
      <c r="M5" s="77"/>
      <c r="N5" s="72"/>
      <c r="O5" s="79" t="s">
        <v>388</v>
      </c>
      <c r="P5" s="81">
        <v>43526.031018518515</v>
      </c>
      <c r="Q5" s="79" t="s">
        <v>390</v>
      </c>
      <c r="R5" s="79"/>
      <c r="S5" s="79"/>
      <c r="T5" s="79"/>
      <c r="U5" s="79"/>
      <c r="V5" s="82" t="s">
        <v>748</v>
      </c>
      <c r="W5" s="81">
        <v>43526.031018518515</v>
      </c>
      <c r="X5" s="82" t="s">
        <v>833</v>
      </c>
      <c r="Y5" s="79"/>
      <c r="Z5" s="79"/>
      <c r="AA5" s="85" t="s">
        <v>1029</v>
      </c>
      <c r="AB5" s="79"/>
      <c r="AC5" s="79" t="b">
        <v>0</v>
      </c>
      <c r="AD5" s="79">
        <v>0</v>
      </c>
      <c r="AE5" s="85" t="s">
        <v>1236</v>
      </c>
      <c r="AF5" s="79" t="b">
        <v>0</v>
      </c>
      <c r="AG5" s="79" t="s">
        <v>368</v>
      </c>
      <c r="AH5" s="79"/>
      <c r="AI5" s="85" t="s">
        <v>1236</v>
      </c>
      <c r="AJ5" s="79" t="b">
        <v>0</v>
      </c>
      <c r="AK5" s="79">
        <v>7</v>
      </c>
      <c r="AL5" s="85" t="s">
        <v>1079</v>
      </c>
      <c r="AM5" s="79" t="s">
        <v>1263</v>
      </c>
      <c r="AN5" s="79" t="b">
        <v>0</v>
      </c>
      <c r="AO5" s="85" t="s">
        <v>1079</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212</v>
      </c>
      <c r="B6" s="64" t="s">
        <v>331</v>
      </c>
      <c r="C6" s="65" t="s">
        <v>3575</v>
      </c>
      <c r="D6" s="66">
        <v>3</v>
      </c>
      <c r="E6" s="67" t="s">
        <v>132</v>
      </c>
      <c r="F6" s="68">
        <v>35</v>
      </c>
      <c r="G6" s="65"/>
      <c r="H6" s="69"/>
      <c r="I6" s="70"/>
      <c r="J6" s="70"/>
      <c r="K6" s="34" t="s">
        <v>65</v>
      </c>
      <c r="L6" s="77">
        <v>6</v>
      </c>
      <c r="M6" s="77"/>
      <c r="N6" s="72"/>
      <c r="O6" s="79" t="s">
        <v>388</v>
      </c>
      <c r="P6" s="81">
        <v>43526.031018518515</v>
      </c>
      <c r="Q6" s="79" t="s">
        <v>390</v>
      </c>
      <c r="R6" s="79"/>
      <c r="S6" s="79"/>
      <c r="T6" s="79"/>
      <c r="U6" s="79"/>
      <c r="V6" s="82" t="s">
        <v>748</v>
      </c>
      <c r="W6" s="81">
        <v>43526.031018518515</v>
      </c>
      <c r="X6" s="82" t="s">
        <v>833</v>
      </c>
      <c r="Y6" s="79"/>
      <c r="Z6" s="79"/>
      <c r="AA6" s="85" t="s">
        <v>1029</v>
      </c>
      <c r="AB6" s="79"/>
      <c r="AC6" s="79" t="b">
        <v>0</v>
      </c>
      <c r="AD6" s="79">
        <v>0</v>
      </c>
      <c r="AE6" s="85" t="s">
        <v>1236</v>
      </c>
      <c r="AF6" s="79" t="b">
        <v>0</v>
      </c>
      <c r="AG6" s="79" t="s">
        <v>368</v>
      </c>
      <c r="AH6" s="79"/>
      <c r="AI6" s="85" t="s">
        <v>1236</v>
      </c>
      <c r="AJ6" s="79" t="b">
        <v>0</v>
      </c>
      <c r="AK6" s="79">
        <v>7</v>
      </c>
      <c r="AL6" s="85" t="s">
        <v>1079</v>
      </c>
      <c r="AM6" s="79" t="s">
        <v>1263</v>
      </c>
      <c r="AN6" s="79" t="b">
        <v>0</v>
      </c>
      <c r="AO6" s="85" t="s">
        <v>1079</v>
      </c>
      <c r="AP6" s="79" t="s">
        <v>176</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c r="BE6" s="49"/>
      <c r="BF6" s="48"/>
      <c r="BG6" s="49"/>
      <c r="BH6" s="48"/>
      <c r="BI6" s="49"/>
      <c r="BJ6" s="48"/>
      <c r="BK6" s="49"/>
      <c r="BL6" s="48"/>
    </row>
    <row r="7" spans="1:64" ht="15">
      <c r="A7" s="64" t="s">
        <v>212</v>
      </c>
      <c r="B7" s="64" t="s">
        <v>332</v>
      </c>
      <c r="C7" s="65" t="s">
        <v>3575</v>
      </c>
      <c r="D7" s="66">
        <v>3</v>
      </c>
      <c r="E7" s="67" t="s">
        <v>132</v>
      </c>
      <c r="F7" s="68">
        <v>35</v>
      </c>
      <c r="G7" s="65"/>
      <c r="H7" s="69"/>
      <c r="I7" s="70"/>
      <c r="J7" s="70"/>
      <c r="K7" s="34" t="s">
        <v>65</v>
      </c>
      <c r="L7" s="77">
        <v>7</v>
      </c>
      <c r="M7" s="77"/>
      <c r="N7" s="72"/>
      <c r="O7" s="79" t="s">
        <v>388</v>
      </c>
      <c r="P7" s="81">
        <v>43526.031018518515</v>
      </c>
      <c r="Q7" s="79" t="s">
        <v>390</v>
      </c>
      <c r="R7" s="79"/>
      <c r="S7" s="79"/>
      <c r="T7" s="79"/>
      <c r="U7" s="79"/>
      <c r="V7" s="82" t="s">
        <v>748</v>
      </c>
      <c r="W7" s="81">
        <v>43526.031018518515</v>
      </c>
      <c r="X7" s="82" t="s">
        <v>833</v>
      </c>
      <c r="Y7" s="79"/>
      <c r="Z7" s="79"/>
      <c r="AA7" s="85" t="s">
        <v>1029</v>
      </c>
      <c r="AB7" s="79"/>
      <c r="AC7" s="79" t="b">
        <v>0</v>
      </c>
      <c r="AD7" s="79">
        <v>0</v>
      </c>
      <c r="AE7" s="85" t="s">
        <v>1236</v>
      </c>
      <c r="AF7" s="79" t="b">
        <v>0</v>
      </c>
      <c r="AG7" s="79" t="s">
        <v>368</v>
      </c>
      <c r="AH7" s="79"/>
      <c r="AI7" s="85" t="s">
        <v>1236</v>
      </c>
      <c r="AJ7" s="79" t="b">
        <v>0</v>
      </c>
      <c r="AK7" s="79">
        <v>7</v>
      </c>
      <c r="AL7" s="85" t="s">
        <v>1079</v>
      </c>
      <c r="AM7" s="79" t="s">
        <v>1263</v>
      </c>
      <c r="AN7" s="79" t="b">
        <v>0</v>
      </c>
      <c r="AO7" s="85" t="s">
        <v>1079</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c r="BE7" s="49"/>
      <c r="BF7" s="48"/>
      <c r="BG7" s="49"/>
      <c r="BH7" s="48"/>
      <c r="BI7" s="49"/>
      <c r="BJ7" s="48"/>
      <c r="BK7" s="49"/>
      <c r="BL7" s="48"/>
    </row>
    <row r="8" spans="1:64" ht="15">
      <c r="A8" s="64" t="s">
        <v>212</v>
      </c>
      <c r="B8" s="64" t="s">
        <v>333</v>
      </c>
      <c r="C8" s="65" t="s">
        <v>3575</v>
      </c>
      <c r="D8" s="66">
        <v>3</v>
      </c>
      <c r="E8" s="67" t="s">
        <v>132</v>
      </c>
      <c r="F8" s="68">
        <v>35</v>
      </c>
      <c r="G8" s="65"/>
      <c r="H8" s="69"/>
      <c r="I8" s="70"/>
      <c r="J8" s="70"/>
      <c r="K8" s="34" t="s">
        <v>65</v>
      </c>
      <c r="L8" s="77">
        <v>8</v>
      </c>
      <c r="M8" s="77"/>
      <c r="N8" s="72"/>
      <c r="O8" s="79" t="s">
        <v>388</v>
      </c>
      <c r="P8" s="81">
        <v>43526.031018518515</v>
      </c>
      <c r="Q8" s="79" t="s">
        <v>390</v>
      </c>
      <c r="R8" s="79"/>
      <c r="S8" s="79"/>
      <c r="T8" s="79"/>
      <c r="U8" s="79"/>
      <c r="V8" s="82" t="s">
        <v>748</v>
      </c>
      <c r="W8" s="81">
        <v>43526.031018518515</v>
      </c>
      <c r="X8" s="82" t="s">
        <v>833</v>
      </c>
      <c r="Y8" s="79"/>
      <c r="Z8" s="79"/>
      <c r="AA8" s="85" t="s">
        <v>1029</v>
      </c>
      <c r="AB8" s="79"/>
      <c r="AC8" s="79" t="b">
        <v>0</v>
      </c>
      <c r="AD8" s="79">
        <v>0</v>
      </c>
      <c r="AE8" s="85" t="s">
        <v>1236</v>
      </c>
      <c r="AF8" s="79" t="b">
        <v>0</v>
      </c>
      <c r="AG8" s="79" t="s">
        <v>368</v>
      </c>
      <c r="AH8" s="79"/>
      <c r="AI8" s="85" t="s">
        <v>1236</v>
      </c>
      <c r="AJ8" s="79" t="b">
        <v>0</v>
      </c>
      <c r="AK8" s="79">
        <v>7</v>
      </c>
      <c r="AL8" s="85" t="s">
        <v>1079</v>
      </c>
      <c r="AM8" s="79" t="s">
        <v>1263</v>
      </c>
      <c r="AN8" s="79" t="b">
        <v>0</v>
      </c>
      <c r="AO8" s="85" t="s">
        <v>1079</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c r="BE8" s="49"/>
      <c r="BF8" s="48"/>
      <c r="BG8" s="49"/>
      <c r="BH8" s="48"/>
      <c r="BI8" s="49"/>
      <c r="BJ8" s="48"/>
      <c r="BK8" s="49"/>
      <c r="BL8" s="48"/>
    </row>
    <row r="9" spans="1:64" ht="15">
      <c r="A9" s="64" t="s">
        <v>212</v>
      </c>
      <c r="B9" s="64" t="s">
        <v>334</v>
      </c>
      <c r="C9" s="65" t="s">
        <v>3575</v>
      </c>
      <c r="D9" s="66">
        <v>3</v>
      </c>
      <c r="E9" s="67" t="s">
        <v>132</v>
      </c>
      <c r="F9" s="68">
        <v>35</v>
      </c>
      <c r="G9" s="65"/>
      <c r="H9" s="69"/>
      <c r="I9" s="70"/>
      <c r="J9" s="70"/>
      <c r="K9" s="34" t="s">
        <v>65</v>
      </c>
      <c r="L9" s="77">
        <v>9</v>
      </c>
      <c r="M9" s="77"/>
      <c r="N9" s="72"/>
      <c r="O9" s="79" t="s">
        <v>388</v>
      </c>
      <c r="P9" s="81">
        <v>43526.031018518515</v>
      </c>
      <c r="Q9" s="79" t="s">
        <v>390</v>
      </c>
      <c r="R9" s="79"/>
      <c r="S9" s="79"/>
      <c r="T9" s="79"/>
      <c r="U9" s="79"/>
      <c r="V9" s="82" t="s">
        <v>748</v>
      </c>
      <c r="W9" s="81">
        <v>43526.031018518515</v>
      </c>
      <c r="X9" s="82" t="s">
        <v>833</v>
      </c>
      <c r="Y9" s="79"/>
      <c r="Z9" s="79"/>
      <c r="AA9" s="85" t="s">
        <v>1029</v>
      </c>
      <c r="AB9" s="79"/>
      <c r="AC9" s="79" t="b">
        <v>0</v>
      </c>
      <c r="AD9" s="79">
        <v>0</v>
      </c>
      <c r="AE9" s="85" t="s">
        <v>1236</v>
      </c>
      <c r="AF9" s="79" t="b">
        <v>0</v>
      </c>
      <c r="AG9" s="79" t="s">
        <v>368</v>
      </c>
      <c r="AH9" s="79"/>
      <c r="AI9" s="85" t="s">
        <v>1236</v>
      </c>
      <c r="AJ9" s="79" t="b">
        <v>0</v>
      </c>
      <c r="AK9" s="79">
        <v>7</v>
      </c>
      <c r="AL9" s="85" t="s">
        <v>1079</v>
      </c>
      <c r="AM9" s="79" t="s">
        <v>1263</v>
      </c>
      <c r="AN9" s="79" t="b">
        <v>0</v>
      </c>
      <c r="AO9" s="85" t="s">
        <v>1079</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c r="BE9" s="49"/>
      <c r="BF9" s="48"/>
      <c r="BG9" s="49"/>
      <c r="BH9" s="48"/>
      <c r="BI9" s="49"/>
      <c r="BJ9" s="48"/>
      <c r="BK9" s="49"/>
      <c r="BL9" s="48"/>
    </row>
    <row r="10" spans="1:64" ht="15">
      <c r="A10" s="64" t="s">
        <v>212</v>
      </c>
      <c r="B10" s="64" t="s">
        <v>335</v>
      </c>
      <c r="C10" s="65" t="s">
        <v>3575</v>
      </c>
      <c r="D10" s="66">
        <v>3</v>
      </c>
      <c r="E10" s="67" t="s">
        <v>132</v>
      </c>
      <c r="F10" s="68">
        <v>35</v>
      </c>
      <c r="G10" s="65"/>
      <c r="H10" s="69"/>
      <c r="I10" s="70"/>
      <c r="J10" s="70"/>
      <c r="K10" s="34" t="s">
        <v>65</v>
      </c>
      <c r="L10" s="77">
        <v>10</v>
      </c>
      <c r="M10" s="77"/>
      <c r="N10" s="72"/>
      <c r="O10" s="79" t="s">
        <v>388</v>
      </c>
      <c r="P10" s="81">
        <v>43526.031018518515</v>
      </c>
      <c r="Q10" s="79" t="s">
        <v>390</v>
      </c>
      <c r="R10" s="79"/>
      <c r="S10" s="79"/>
      <c r="T10" s="79"/>
      <c r="U10" s="79"/>
      <c r="V10" s="82" t="s">
        <v>748</v>
      </c>
      <c r="W10" s="81">
        <v>43526.031018518515</v>
      </c>
      <c r="X10" s="82" t="s">
        <v>833</v>
      </c>
      <c r="Y10" s="79"/>
      <c r="Z10" s="79"/>
      <c r="AA10" s="85" t="s">
        <v>1029</v>
      </c>
      <c r="AB10" s="79"/>
      <c r="AC10" s="79" t="b">
        <v>0</v>
      </c>
      <c r="AD10" s="79">
        <v>0</v>
      </c>
      <c r="AE10" s="85" t="s">
        <v>1236</v>
      </c>
      <c r="AF10" s="79" t="b">
        <v>0</v>
      </c>
      <c r="AG10" s="79" t="s">
        <v>368</v>
      </c>
      <c r="AH10" s="79"/>
      <c r="AI10" s="85" t="s">
        <v>1236</v>
      </c>
      <c r="AJ10" s="79" t="b">
        <v>0</v>
      </c>
      <c r="AK10" s="79">
        <v>7</v>
      </c>
      <c r="AL10" s="85" t="s">
        <v>1079</v>
      </c>
      <c r="AM10" s="79" t="s">
        <v>1263</v>
      </c>
      <c r="AN10" s="79" t="b">
        <v>0</v>
      </c>
      <c r="AO10" s="85" t="s">
        <v>1079</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c r="BE10" s="49"/>
      <c r="BF10" s="48"/>
      <c r="BG10" s="49"/>
      <c r="BH10" s="48"/>
      <c r="BI10" s="49"/>
      <c r="BJ10" s="48"/>
      <c r="BK10" s="49"/>
      <c r="BL10" s="48"/>
    </row>
    <row r="11" spans="1:64" ht="15">
      <c r="A11" s="64" t="s">
        <v>212</v>
      </c>
      <c r="B11" s="64" t="s">
        <v>248</v>
      </c>
      <c r="C11" s="65" t="s">
        <v>3575</v>
      </c>
      <c r="D11" s="66">
        <v>3</v>
      </c>
      <c r="E11" s="67" t="s">
        <v>132</v>
      </c>
      <c r="F11" s="68">
        <v>35</v>
      </c>
      <c r="G11" s="65"/>
      <c r="H11" s="69"/>
      <c r="I11" s="70"/>
      <c r="J11" s="70"/>
      <c r="K11" s="34" t="s">
        <v>65</v>
      </c>
      <c r="L11" s="77">
        <v>11</v>
      </c>
      <c r="M11" s="77"/>
      <c r="N11" s="72"/>
      <c r="O11" s="79" t="s">
        <v>388</v>
      </c>
      <c r="P11" s="81">
        <v>43526.031018518515</v>
      </c>
      <c r="Q11" s="79" t="s">
        <v>390</v>
      </c>
      <c r="R11" s="79"/>
      <c r="S11" s="79"/>
      <c r="T11" s="79"/>
      <c r="U11" s="79"/>
      <c r="V11" s="82" t="s">
        <v>748</v>
      </c>
      <c r="W11" s="81">
        <v>43526.031018518515</v>
      </c>
      <c r="X11" s="82" t="s">
        <v>833</v>
      </c>
      <c r="Y11" s="79"/>
      <c r="Z11" s="79"/>
      <c r="AA11" s="85" t="s">
        <v>1029</v>
      </c>
      <c r="AB11" s="79"/>
      <c r="AC11" s="79" t="b">
        <v>0</v>
      </c>
      <c r="AD11" s="79">
        <v>0</v>
      </c>
      <c r="AE11" s="85" t="s">
        <v>1236</v>
      </c>
      <c r="AF11" s="79" t="b">
        <v>0</v>
      </c>
      <c r="AG11" s="79" t="s">
        <v>368</v>
      </c>
      <c r="AH11" s="79"/>
      <c r="AI11" s="85" t="s">
        <v>1236</v>
      </c>
      <c r="AJ11" s="79" t="b">
        <v>0</v>
      </c>
      <c r="AK11" s="79">
        <v>7</v>
      </c>
      <c r="AL11" s="85" t="s">
        <v>1079</v>
      </c>
      <c r="AM11" s="79" t="s">
        <v>1263</v>
      </c>
      <c r="AN11" s="79" t="b">
        <v>0</v>
      </c>
      <c r="AO11" s="85" t="s">
        <v>1079</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v>0</v>
      </c>
      <c r="BE11" s="49">
        <v>0</v>
      </c>
      <c r="BF11" s="48">
        <v>0</v>
      </c>
      <c r="BG11" s="49">
        <v>0</v>
      </c>
      <c r="BH11" s="48">
        <v>0</v>
      </c>
      <c r="BI11" s="49">
        <v>0</v>
      </c>
      <c r="BJ11" s="48">
        <v>10</v>
      </c>
      <c r="BK11" s="49">
        <v>100</v>
      </c>
      <c r="BL11" s="48">
        <v>10</v>
      </c>
    </row>
    <row r="12" spans="1:64" ht="15">
      <c r="A12" s="64" t="s">
        <v>213</v>
      </c>
      <c r="B12" s="64" t="s">
        <v>321</v>
      </c>
      <c r="C12" s="65" t="s">
        <v>3575</v>
      </c>
      <c r="D12" s="66">
        <v>3</v>
      </c>
      <c r="E12" s="67" t="s">
        <v>132</v>
      </c>
      <c r="F12" s="68">
        <v>35</v>
      </c>
      <c r="G12" s="65"/>
      <c r="H12" s="69"/>
      <c r="I12" s="70"/>
      <c r="J12" s="70"/>
      <c r="K12" s="34" t="s">
        <v>65</v>
      </c>
      <c r="L12" s="77">
        <v>12</v>
      </c>
      <c r="M12" s="77"/>
      <c r="N12" s="72"/>
      <c r="O12" s="79" t="s">
        <v>388</v>
      </c>
      <c r="P12" s="81">
        <v>43527.20230324074</v>
      </c>
      <c r="Q12" s="79" t="s">
        <v>391</v>
      </c>
      <c r="R12" s="79"/>
      <c r="S12" s="79"/>
      <c r="T12" s="79"/>
      <c r="U12" s="79"/>
      <c r="V12" s="82" t="s">
        <v>749</v>
      </c>
      <c r="W12" s="81">
        <v>43527.20230324074</v>
      </c>
      <c r="X12" s="82" t="s">
        <v>834</v>
      </c>
      <c r="Y12" s="79"/>
      <c r="Z12" s="79"/>
      <c r="AA12" s="85" t="s">
        <v>1030</v>
      </c>
      <c r="AB12" s="79"/>
      <c r="AC12" s="79" t="b">
        <v>0</v>
      </c>
      <c r="AD12" s="79">
        <v>0</v>
      </c>
      <c r="AE12" s="85" t="s">
        <v>1236</v>
      </c>
      <c r="AF12" s="79" t="b">
        <v>0</v>
      </c>
      <c r="AG12" s="79" t="s">
        <v>368</v>
      </c>
      <c r="AH12" s="79"/>
      <c r="AI12" s="85" t="s">
        <v>1236</v>
      </c>
      <c r="AJ12" s="79" t="b">
        <v>0</v>
      </c>
      <c r="AK12" s="79">
        <v>4</v>
      </c>
      <c r="AL12" s="85" t="s">
        <v>1215</v>
      </c>
      <c r="AM12" s="79" t="s">
        <v>1263</v>
      </c>
      <c r="AN12" s="79" t="b">
        <v>0</v>
      </c>
      <c r="AO12" s="85" t="s">
        <v>1215</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2</v>
      </c>
      <c r="BE12" s="49">
        <v>7.142857142857143</v>
      </c>
      <c r="BF12" s="48">
        <v>0</v>
      </c>
      <c r="BG12" s="49">
        <v>0</v>
      </c>
      <c r="BH12" s="48">
        <v>0</v>
      </c>
      <c r="BI12" s="49">
        <v>0</v>
      </c>
      <c r="BJ12" s="48">
        <v>26</v>
      </c>
      <c r="BK12" s="49">
        <v>92.85714285714286</v>
      </c>
      <c r="BL12" s="48">
        <v>28</v>
      </c>
    </row>
    <row r="13" spans="1:64" ht="15">
      <c r="A13" s="64" t="s">
        <v>214</v>
      </c>
      <c r="B13" s="64" t="s">
        <v>295</v>
      </c>
      <c r="C13" s="65" t="s">
        <v>3575</v>
      </c>
      <c r="D13" s="66">
        <v>3</v>
      </c>
      <c r="E13" s="67" t="s">
        <v>132</v>
      </c>
      <c r="F13" s="68">
        <v>35</v>
      </c>
      <c r="G13" s="65"/>
      <c r="H13" s="69"/>
      <c r="I13" s="70"/>
      <c r="J13" s="70"/>
      <c r="K13" s="34" t="s">
        <v>65</v>
      </c>
      <c r="L13" s="77">
        <v>13</v>
      </c>
      <c r="M13" s="77"/>
      <c r="N13" s="72"/>
      <c r="O13" s="79" t="s">
        <v>388</v>
      </c>
      <c r="P13" s="81">
        <v>43527.34857638889</v>
      </c>
      <c r="Q13" s="79" t="s">
        <v>392</v>
      </c>
      <c r="R13" s="79"/>
      <c r="S13" s="79"/>
      <c r="T13" s="79" t="s">
        <v>641</v>
      </c>
      <c r="U13" s="79"/>
      <c r="V13" s="82" t="s">
        <v>750</v>
      </c>
      <c r="W13" s="81">
        <v>43527.34857638889</v>
      </c>
      <c r="X13" s="82" t="s">
        <v>835</v>
      </c>
      <c r="Y13" s="79"/>
      <c r="Z13" s="79"/>
      <c r="AA13" s="85" t="s">
        <v>1031</v>
      </c>
      <c r="AB13" s="79"/>
      <c r="AC13" s="79" t="b">
        <v>0</v>
      </c>
      <c r="AD13" s="79">
        <v>0</v>
      </c>
      <c r="AE13" s="85" t="s">
        <v>1236</v>
      </c>
      <c r="AF13" s="79" t="b">
        <v>0</v>
      </c>
      <c r="AG13" s="79" t="s">
        <v>368</v>
      </c>
      <c r="AH13" s="79"/>
      <c r="AI13" s="85" t="s">
        <v>1236</v>
      </c>
      <c r="AJ13" s="79" t="b">
        <v>0</v>
      </c>
      <c r="AK13" s="79">
        <v>1</v>
      </c>
      <c r="AL13" s="85" t="s">
        <v>1142</v>
      </c>
      <c r="AM13" s="79" t="s">
        <v>1264</v>
      </c>
      <c r="AN13" s="79" t="b">
        <v>0</v>
      </c>
      <c r="AO13" s="85" t="s">
        <v>1142</v>
      </c>
      <c r="AP13" s="79" t="s">
        <v>176</v>
      </c>
      <c r="AQ13" s="79">
        <v>0</v>
      </c>
      <c r="AR13" s="79">
        <v>0</v>
      </c>
      <c r="AS13" s="79"/>
      <c r="AT13" s="79"/>
      <c r="AU13" s="79"/>
      <c r="AV13" s="79"/>
      <c r="AW13" s="79"/>
      <c r="AX13" s="79"/>
      <c r="AY13" s="79"/>
      <c r="AZ13" s="79"/>
      <c r="BA13">
        <v>1</v>
      </c>
      <c r="BB13" s="78" t="str">
        <f>REPLACE(INDEX(GroupVertices[Group],MATCH(Edges[[#This Row],[Vertex 1]],GroupVertices[Vertex],0)),1,1,"")</f>
        <v>20</v>
      </c>
      <c r="BC13" s="78" t="str">
        <f>REPLACE(INDEX(GroupVertices[Group],MATCH(Edges[[#This Row],[Vertex 2]],GroupVertices[Vertex],0)),1,1,"")</f>
        <v>20</v>
      </c>
      <c r="BD13" s="48">
        <v>2</v>
      </c>
      <c r="BE13" s="49">
        <v>8.695652173913043</v>
      </c>
      <c r="BF13" s="48">
        <v>0</v>
      </c>
      <c r="BG13" s="49">
        <v>0</v>
      </c>
      <c r="BH13" s="48">
        <v>0</v>
      </c>
      <c r="BI13" s="49">
        <v>0</v>
      </c>
      <c r="BJ13" s="48">
        <v>21</v>
      </c>
      <c r="BK13" s="49">
        <v>91.30434782608695</v>
      </c>
      <c r="BL13" s="48">
        <v>23</v>
      </c>
    </row>
    <row r="14" spans="1:64" ht="15">
      <c r="A14" s="64" t="s">
        <v>215</v>
      </c>
      <c r="B14" s="64" t="s">
        <v>336</v>
      </c>
      <c r="C14" s="65" t="s">
        <v>3575</v>
      </c>
      <c r="D14" s="66">
        <v>3</v>
      </c>
      <c r="E14" s="67" t="s">
        <v>132</v>
      </c>
      <c r="F14" s="68">
        <v>35</v>
      </c>
      <c r="G14" s="65"/>
      <c r="H14" s="69"/>
      <c r="I14" s="70"/>
      <c r="J14" s="70"/>
      <c r="K14" s="34" t="s">
        <v>65</v>
      </c>
      <c r="L14" s="77">
        <v>14</v>
      </c>
      <c r="M14" s="77"/>
      <c r="N14" s="72"/>
      <c r="O14" s="79" t="s">
        <v>388</v>
      </c>
      <c r="P14" s="81">
        <v>43526.70508101852</v>
      </c>
      <c r="Q14" s="79" t="s">
        <v>393</v>
      </c>
      <c r="R14" s="79"/>
      <c r="S14" s="79"/>
      <c r="T14" s="79" t="s">
        <v>642</v>
      </c>
      <c r="U14" s="82" t="s">
        <v>685</v>
      </c>
      <c r="V14" s="82" t="s">
        <v>685</v>
      </c>
      <c r="W14" s="81">
        <v>43526.70508101852</v>
      </c>
      <c r="X14" s="82" t="s">
        <v>836</v>
      </c>
      <c r="Y14" s="79"/>
      <c r="Z14" s="79"/>
      <c r="AA14" s="85" t="s">
        <v>1032</v>
      </c>
      <c r="AB14" s="79"/>
      <c r="AC14" s="79" t="b">
        <v>0</v>
      </c>
      <c r="AD14" s="79">
        <v>1</v>
      </c>
      <c r="AE14" s="85" t="s">
        <v>1236</v>
      </c>
      <c r="AF14" s="79" t="b">
        <v>0</v>
      </c>
      <c r="AG14" s="79" t="s">
        <v>368</v>
      </c>
      <c r="AH14" s="79"/>
      <c r="AI14" s="85" t="s">
        <v>1236</v>
      </c>
      <c r="AJ14" s="79" t="b">
        <v>0</v>
      </c>
      <c r="AK14" s="79">
        <v>0</v>
      </c>
      <c r="AL14" s="85" t="s">
        <v>1236</v>
      </c>
      <c r="AM14" s="79" t="s">
        <v>1265</v>
      </c>
      <c r="AN14" s="79" t="b">
        <v>0</v>
      </c>
      <c r="AO14" s="85" t="s">
        <v>1032</v>
      </c>
      <c r="AP14" s="79" t="s">
        <v>176</v>
      </c>
      <c r="AQ14" s="79">
        <v>0</v>
      </c>
      <c r="AR14" s="79">
        <v>0</v>
      </c>
      <c r="AS14" s="79" t="s">
        <v>1287</v>
      </c>
      <c r="AT14" s="79"/>
      <c r="AU14" s="79"/>
      <c r="AV14" s="79" t="s">
        <v>1294</v>
      </c>
      <c r="AW14" s="79" t="s">
        <v>1299</v>
      </c>
      <c r="AX14" s="79" t="s">
        <v>1294</v>
      </c>
      <c r="AY14" s="79" t="s">
        <v>1307</v>
      </c>
      <c r="AZ14" s="82" t="s">
        <v>1310</v>
      </c>
      <c r="BA14">
        <v>1</v>
      </c>
      <c r="BB14" s="78" t="str">
        <f>REPLACE(INDEX(GroupVertices[Group],MATCH(Edges[[#This Row],[Vertex 1]],GroupVertices[Vertex],0)),1,1,"")</f>
        <v>13</v>
      </c>
      <c r="BC14" s="78" t="str">
        <f>REPLACE(INDEX(GroupVertices[Group],MATCH(Edges[[#This Row],[Vertex 2]],GroupVertices[Vertex],0)),1,1,"")</f>
        <v>13</v>
      </c>
      <c r="BD14" s="48"/>
      <c r="BE14" s="49"/>
      <c r="BF14" s="48"/>
      <c r="BG14" s="49"/>
      <c r="BH14" s="48"/>
      <c r="BI14" s="49"/>
      <c r="BJ14" s="48"/>
      <c r="BK14" s="49"/>
      <c r="BL14" s="48"/>
    </row>
    <row r="15" spans="1:64" ht="15">
      <c r="A15" s="64" t="s">
        <v>215</v>
      </c>
      <c r="B15" s="64" t="s">
        <v>337</v>
      </c>
      <c r="C15" s="65" t="s">
        <v>3575</v>
      </c>
      <c r="D15" s="66">
        <v>3</v>
      </c>
      <c r="E15" s="67" t="s">
        <v>132</v>
      </c>
      <c r="F15" s="68">
        <v>35</v>
      </c>
      <c r="G15" s="65"/>
      <c r="H15" s="69"/>
      <c r="I15" s="70"/>
      <c r="J15" s="70"/>
      <c r="K15" s="34" t="s">
        <v>65</v>
      </c>
      <c r="L15" s="77">
        <v>15</v>
      </c>
      <c r="M15" s="77"/>
      <c r="N15" s="72"/>
      <c r="O15" s="79" t="s">
        <v>388</v>
      </c>
      <c r="P15" s="81">
        <v>43526.70508101852</v>
      </c>
      <c r="Q15" s="79" t="s">
        <v>393</v>
      </c>
      <c r="R15" s="79"/>
      <c r="S15" s="79"/>
      <c r="T15" s="79" t="s">
        <v>642</v>
      </c>
      <c r="U15" s="82" t="s">
        <v>685</v>
      </c>
      <c r="V15" s="82" t="s">
        <v>685</v>
      </c>
      <c r="W15" s="81">
        <v>43526.70508101852</v>
      </c>
      <c r="X15" s="82" t="s">
        <v>836</v>
      </c>
      <c r="Y15" s="79"/>
      <c r="Z15" s="79"/>
      <c r="AA15" s="85" t="s">
        <v>1032</v>
      </c>
      <c r="AB15" s="79"/>
      <c r="AC15" s="79" t="b">
        <v>0</v>
      </c>
      <c r="AD15" s="79">
        <v>1</v>
      </c>
      <c r="AE15" s="85" t="s">
        <v>1236</v>
      </c>
      <c r="AF15" s="79" t="b">
        <v>0</v>
      </c>
      <c r="AG15" s="79" t="s">
        <v>368</v>
      </c>
      <c r="AH15" s="79"/>
      <c r="AI15" s="85" t="s">
        <v>1236</v>
      </c>
      <c r="AJ15" s="79" t="b">
        <v>0</v>
      </c>
      <c r="AK15" s="79">
        <v>0</v>
      </c>
      <c r="AL15" s="85" t="s">
        <v>1236</v>
      </c>
      <c r="AM15" s="79" t="s">
        <v>1265</v>
      </c>
      <c r="AN15" s="79" t="b">
        <v>0</v>
      </c>
      <c r="AO15" s="85" t="s">
        <v>1032</v>
      </c>
      <c r="AP15" s="79" t="s">
        <v>176</v>
      </c>
      <c r="AQ15" s="79">
        <v>0</v>
      </c>
      <c r="AR15" s="79">
        <v>0</v>
      </c>
      <c r="AS15" s="79" t="s">
        <v>1287</v>
      </c>
      <c r="AT15" s="79"/>
      <c r="AU15" s="79"/>
      <c r="AV15" s="79" t="s">
        <v>1294</v>
      </c>
      <c r="AW15" s="79" t="s">
        <v>1299</v>
      </c>
      <c r="AX15" s="79" t="s">
        <v>1294</v>
      </c>
      <c r="AY15" s="79" t="s">
        <v>1307</v>
      </c>
      <c r="AZ15" s="82" t="s">
        <v>1310</v>
      </c>
      <c r="BA15">
        <v>1</v>
      </c>
      <c r="BB15" s="78" t="str">
        <f>REPLACE(INDEX(GroupVertices[Group],MATCH(Edges[[#This Row],[Vertex 1]],GroupVertices[Vertex],0)),1,1,"")</f>
        <v>13</v>
      </c>
      <c r="BC15" s="78" t="str">
        <f>REPLACE(INDEX(GroupVertices[Group],MATCH(Edges[[#This Row],[Vertex 2]],GroupVertices[Vertex],0)),1,1,"")</f>
        <v>13</v>
      </c>
      <c r="BD15" s="48">
        <v>0</v>
      </c>
      <c r="BE15" s="49">
        <v>0</v>
      </c>
      <c r="BF15" s="48">
        <v>0</v>
      </c>
      <c r="BG15" s="49">
        <v>0</v>
      </c>
      <c r="BH15" s="48">
        <v>0</v>
      </c>
      <c r="BI15" s="49">
        <v>0</v>
      </c>
      <c r="BJ15" s="48">
        <v>24</v>
      </c>
      <c r="BK15" s="49">
        <v>100</v>
      </c>
      <c r="BL15" s="48">
        <v>24</v>
      </c>
    </row>
    <row r="16" spans="1:64" ht="15">
      <c r="A16" s="64" t="s">
        <v>215</v>
      </c>
      <c r="B16" s="64" t="s">
        <v>215</v>
      </c>
      <c r="C16" s="65" t="s">
        <v>3575</v>
      </c>
      <c r="D16" s="66">
        <v>3</v>
      </c>
      <c r="E16" s="67" t="s">
        <v>132</v>
      </c>
      <c r="F16" s="68">
        <v>35</v>
      </c>
      <c r="G16" s="65"/>
      <c r="H16" s="69"/>
      <c r="I16" s="70"/>
      <c r="J16" s="70"/>
      <c r="K16" s="34" t="s">
        <v>65</v>
      </c>
      <c r="L16" s="77">
        <v>16</v>
      </c>
      <c r="M16" s="77"/>
      <c r="N16" s="72"/>
      <c r="O16" s="79" t="s">
        <v>176</v>
      </c>
      <c r="P16" s="81">
        <v>43527.72247685185</v>
      </c>
      <c r="Q16" s="79" t="s">
        <v>394</v>
      </c>
      <c r="R16" s="82" t="s">
        <v>541</v>
      </c>
      <c r="S16" s="79" t="s">
        <v>606</v>
      </c>
      <c r="T16" s="79" t="s">
        <v>643</v>
      </c>
      <c r="U16" s="79"/>
      <c r="V16" s="82" t="s">
        <v>751</v>
      </c>
      <c r="W16" s="81">
        <v>43527.72247685185</v>
      </c>
      <c r="X16" s="82" t="s">
        <v>837</v>
      </c>
      <c r="Y16" s="79">
        <v>34.8599</v>
      </c>
      <c r="Z16" s="79">
        <v>-111.789</v>
      </c>
      <c r="AA16" s="85" t="s">
        <v>1033</v>
      </c>
      <c r="AB16" s="79"/>
      <c r="AC16" s="79" t="b">
        <v>0</v>
      </c>
      <c r="AD16" s="79">
        <v>0</v>
      </c>
      <c r="AE16" s="85" t="s">
        <v>1236</v>
      </c>
      <c r="AF16" s="79" t="b">
        <v>0</v>
      </c>
      <c r="AG16" s="79" t="s">
        <v>368</v>
      </c>
      <c r="AH16" s="79"/>
      <c r="AI16" s="85" t="s">
        <v>1236</v>
      </c>
      <c r="AJ16" s="79" t="b">
        <v>0</v>
      </c>
      <c r="AK16" s="79">
        <v>0</v>
      </c>
      <c r="AL16" s="85" t="s">
        <v>1236</v>
      </c>
      <c r="AM16" s="79" t="s">
        <v>1266</v>
      </c>
      <c r="AN16" s="79" t="b">
        <v>0</v>
      </c>
      <c r="AO16" s="85" t="s">
        <v>1033</v>
      </c>
      <c r="AP16" s="79" t="s">
        <v>176</v>
      </c>
      <c r="AQ16" s="79">
        <v>0</v>
      </c>
      <c r="AR16" s="79">
        <v>0</v>
      </c>
      <c r="AS16" s="79" t="s">
        <v>1288</v>
      </c>
      <c r="AT16" s="79" t="s">
        <v>1292</v>
      </c>
      <c r="AU16" s="79" t="s">
        <v>1293</v>
      </c>
      <c r="AV16" s="79" t="s">
        <v>1295</v>
      </c>
      <c r="AW16" s="79" t="s">
        <v>1300</v>
      </c>
      <c r="AX16" s="79" t="s">
        <v>1304</v>
      </c>
      <c r="AY16" s="79" t="s">
        <v>1308</v>
      </c>
      <c r="AZ16" s="82" t="s">
        <v>1311</v>
      </c>
      <c r="BA16">
        <v>1</v>
      </c>
      <c r="BB16" s="78" t="str">
        <f>REPLACE(INDEX(GroupVertices[Group],MATCH(Edges[[#This Row],[Vertex 1]],GroupVertices[Vertex],0)),1,1,"")</f>
        <v>13</v>
      </c>
      <c r="BC16" s="78" t="str">
        <f>REPLACE(INDEX(GroupVertices[Group],MATCH(Edges[[#This Row],[Vertex 2]],GroupVertices[Vertex],0)),1,1,"")</f>
        <v>13</v>
      </c>
      <c r="BD16" s="48">
        <v>2</v>
      </c>
      <c r="BE16" s="49">
        <v>11.11111111111111</v>
      </c>
      <c r="BF16" s="48">
        <v>0</v>
      </c>
      <c r="BG16" s="49">
        <v>0</v>
      </c>
      <c r="BH16" s="48">
        <v>0</v>
      </c>
      <c r="BI16" s="49">
        <v>0</v>
      </c>
      <c r="BJ16" s="48">
        <v>16</v>
      </c>
      <c r="BK16" s="49">
        <v>88.88888888888889</v>
      </c>
      <c r="BL16" s="48">
        <v>18</v>
      </c>
    </row>
    <row r="17" spans="1:64" ht="15">
      <c r="A17" s="64" t="s">
        <v>216</v>
      </c>
      <c r="B17" s="64" t="s">
        <v>338</v>
      </c>
      <c r="C17" s="65" t="s">
        <v>3575</v>
      </c>
      <c r="D17" s="66">
        <v>3</v>
      </c>
      <c r="E17" s="67" t="s">
        <v>132</v>
      </c>
      <c r="F17" s="68">
        <v>35</v>
      </c>
      <c r="G17" s="65"/>
      <c r="H17" s="69"/>
      <c r="I17" s="70"/>
      <c r="J17" s="70"/>
      <c r="K17" s="34" t="s">
        <v>65</v>
      </c>
      <c r="L17" s="77">
        <v>17</v>
      </c>
      <c r="M17" s="77"/>
      <c r="N17" s="72"/>
      <c r="O17" s="79" t="s">
        <v>388</v>
      </c>
      <c r="P17" s="81">
        <v>43528.005891203706</v>
      </c>
      <c r="Q17" s="79" t="s">
        <v>395</v>
      </c>
      <c r="R17" s="79"/>
      <c r="S17" s="79"/>
      <c r="T17" s="79" t="s">
        <v>338</v>
      </c>
      <c r="U17" s="82" t="s">
        <v>686</v>
      </c>
      <c r="V17" s="82" t="s">
        <v>686</v>
      </c>
      <c r="W17" s="81">
        <v>43528.005891203706</v>
      </c>
      <c r="X17" s="82" t="s">
        <v>838</v>
      </c>
      <c r="Y17" s="79"/>
      <c r="Z17" s="79"/>
      <c r="AA17" s="85" t="s">
        <v>1034</v>
      </c>
      <c r="AB17" s="79"/>
      <c r="AC17" s="79" t="b">
        <v>0</v>
      </c>
      <c r="AD17" s="79">
        <v>1</v>
      </c>
      <c r="AE17" s="85" t="s">
        <v>1237</v>
      </c>
      <c r="AF17" s="79" t="b">
        <v>0</v>
      </c>
      <c r="AG17" s="79" t="s">
        <v>1260</v>
      </c>
      <c r="AH17" s="79"/>
      <c r="AI17" s="85" t="s">
        <v>1236</v>
      </c>
      <c r="AJ17" s="79" t="b">
        <v>0</v>
      </c>
      <c r="AK17" s="79">
        <v>0</v>
      </c>
      <c r="AL17" s="85" t="s">
        <v>1236</v>
      </c>
      <c r="AM17" s="79" t="s">
        <v>1265</v>
      </c>
      <c r="AN17" s="79" t="b">
        <v>0</v>
      </c>
      <c r="AO17" s="85" t="s">
        <v>1034</v>
      </c>
      <c r="AP17" s="79" t="s">
        <v>176</v>
      </c>
      <c r="AQ17" s="79">
        <v>0</v>
      </c>
      <c r="AR17" s="79">
        <v>0</v>
      </c>
      <c r="AS17" s="79"/>
      <c r="AT17" s="79"/>
      <c r="AU17" s="79"/>
      <c r="AV17" s="79"/>
      <c r="AW17" s="79"/>
      <c r="AX17" s="79"/>
      <c r="AY17" s="79"/>
      <c r="AZ17" s="79"/>
      <c r="BA17">
        <v>1</v>
      </c>
      <c r="BB17" s="78" t="str">
        <f>REPLACE(INDEX(GroupVertices[Group],MATCH(Edges[[#This Row],[Vertex 1]],GroupVertices[Vertex],0)),1,1,"")</f>
        <v>19</v>
      </c>
      <c r="BC17" s="78" t="str">
        <f>REPLACE(INDEX(GroupVertices[Group],MATCH(Edges[[#This Row],[Vertex 2]],GroupVertices[Vertex],0)),1,1,"")</f>
        <v>19</v>
      </c>
      <c r="BD17" s="48">
        <v>0</v>
      </c>
      <c r="BE17" s="49">
        <v>0</v>
      </c>
      <c r="BF17" s="48">
        <v>0</v>
      </c>
      <c r="BG17" s="49">
        <v>0</v>
      </c>
      <c r="BH17" s="48">
        <v>0</v>
      </c>
      <c r="BI17" s="49">
        <v>0</v>
      </c>
      <c r="BJ17" s="48">
        <v>4</v>
      </c>
      <c r="BK17" s="49">
        <v>100</v>
      </c>
      <c r="BL17" s="48">
        <v>4</v>
      </c>
    </row>
    <row r="18" spans="1:64" ht="15">
      <c r="A18" s="64" t="s">
        <v>216</v>
      </c>
      <c r="B18" s="64" t="s">
        <v>321</v>
      </c>
      <c r="C18" s="65" t="s">
        <v>3575</v>
      </c>
      <c r="D18" s="66">
        <v>3</v>
      </c>
      <c r="E18" s="67" t="s">
        <v>132</v>
      </c>
      <c r="F18" s="68">
        <v>35</v>
      </c>
      <c r="G18" s="65"/>
      <c r="H18" s="69"/>
      <c r="I18" s="70"/>
      <c r="J18" s="70"/>
      <c r="K18" s="34" t="s">
        <v>65</v>
      </c>
      <c r="L18" s="77">
        <v>18</v>
      </c>
      <c r="M18" s="77"/>
      <c r="N18" s="72"/>
      <c r="O18" s="79" t="s">
        <v>389</v>
      </c>
      <c r="P18" s="81">
        <v>43528.005891203706</v>
      </c>
      <c r="Q18" s="79" t="s">
        <v>395</v>
      </c>
      <c r="R18" s="79"/>
      <c r="S18" s="79"/>
      <c r="T18" s="79" t="s">
        <v>338</v>
      </c>
      <c r="U18" s="82" t="s">
        <v>686</v>
      </c>
      <c r="V18" s="82" t="s">
        <v>686</v>
      </c>
      <c r="W18" s="81">
        <v>43528.005891203706</v>
      </c>
      <c r="X18" s="82" t="s">
        <v>838</v>
      </c>
      <c r="Y18" s="79"/>
      <c r="Z18" s="79"/>
      <c r="AA18" s="85" t="s">
        <v>1034</v>
      </c>
      <c r="AB18" s="79"/>
      <c r="AC18" s="79" t="b">
        <v>0</v>
      </c>
      <c r="AD18" s="79">
        <v>1</v>
      </c>
      <c r="AE18" s="85" t="s">
        <v>1237</v>
      </c>
      <c r="AF18" s="79" t="b">
        <v>0</v>
      </c>
      <c r="AG18" s="79" t="s">
        <v>1260</v>
      </c>
      <c r="AH18" s="79"/>
      <c r="AI18" s="85" t="s">
        <v>1236</v>
      </c>
      <c r="AJ18" s="79" t="b">
        <v>0</v>
      </c>
      <c r="AK18" s="79">
        <v>0</v>
      </c>
      <c r="AL18" s="85" t="s">
        <v>1236</v>
      </c>
      <c r="AM18" s="79" t="s">
        <v>1265</v>
      </c>
      <c r="AN18" s="79" t="b">
        <v>0</v>
      </c>
      <c r="AO18" s="85" t="s">
        <v>1034</v>
      </c>
      <c r="AP18" s="79" t="s">
        <v>176</v>
      </c>
      <c r="AQ18" s="79">
        <v>0</v>
      </c>
      <c r="AR18" s="79">
        <v>0</v>
      </c>
      <c r="AS18" s="79"/>
      <c r="AT18" s="79"/>
      <c r="AU18" s="79"/>
      <c r="AV18" s="79"/>
      <c r="AW18" s="79"/>
      <c r="AX18" s="79"/>
      <c r="AY18" s="79"/>
      <c r="AZ18" s="79"/>
      <c r="BA18">
        <v>1</v>
      </c>
      <c r="BB18" s="78" t="str">
        <f>REPLACE(INDEX(GroupVertices[Group],MATCH(Edges[[#This Row],[Vertex 1]],GroupVertices[Vertex],0)),1,1,"")</f>
        <v>19</v>
      </c>
      <c r="BC18" s="78" t="str">
        <f>REPLACE(INDEX(GroupVertices[Group],MATCH(Edges[[#This Row],[Vertex 2]],GroupVertices[Vertex],0)),1,1,"")</f>
        <v>1</v>
      </c>
      <c r="BD18" s="48"/>
      <c r="BE18" s="49"/>
      <c r="BF18" s="48"/>
      <c r="BG18" s="49"/>
      <c r="BH18" s="48"/>
      <c r="BI18" s="49"/>
      <c r="BJ18" s="48"/>
      <c r="BK18" s="49"/>
      <c r="BL18" s="48"/>
    </row>
    <row r="19" spans="1:64" ht="15">
      <c r="A19" s="64" t="s">
        <v>217</v>
      </c>
      <c r="B19" s="64" t="s">
        <v>339</v>
      </c>
      <c r="C19" s="65" t="s">
        <v>3575</v>
      </c>
      <c r="D19" s="66">
        <v>3</v>
      </c>
      <c r="E19" s="67" t="s">
        <v>132</v>
      </c>
      <c r="F19" s="68">
        <v>35</v>
      </c>
      <c r="G19" s="65"/>
      <c r="H19" s="69"/>
      <c r="I19" s="70"/>
      <c r="J19" s="70"/>
      <c r="K19" s="34" t="s">
        <v>65</v>
      </c>
      <c r="L19" s="77">
        <v>19</v>
      </c>
      <c r="M19" s="77"/>
      <c r="N19" s="72"/>
      <c r="O19" s="79" t="s">
        <v>388</v>
      </c>
      <c r="P19" s="81">
        <v>43528.137407407405</v>
      </c>
      <c r="Q19" s="79" t="s">
        <v>396</v>
      </c>
      <c r="R19" s="82" t="s">
        <v>542</v>
      </c>
      <c r="S19" s="79" t="s">
        <v>607</v>
      </c>
      <c r="T19" s="79" t="s">
        <v>644</v>
      </c>
      <c r="U19" s="79"/>
      <c r="V19" s="82" t="s">
        <v>752</v>
      </c>
      <c r="W19" s="81">
        <v>43528.137407407405</v>
      </c>
      <c r="X19" s="82" t="s">
        <v>839</v>
      </c>
      <c r="Y19" s="79"/>
      <c r="Z19" s="79"/>
      <c r="AA19" s="85" t="s">
        <v>1035</v>
      </c>
      <c r="AB19" s="79"/>
      <c r="AC19" s="79" t="b">
        <v>0</v>
      </c>
      <c r="AD19" s="79">
        <v>1</v>
      </c>
      <c r="AE19" s="85" t="s">
        <v>1236</v>
      </c>
      <c r="AF19" s="79" t="b">
        <v>0</v>
      </c>
      <c r="AG19" s="79" t="s">
        <v>368</v>
      </c>
      <c r="AH19" s="79"/>
      <c r="AI19" s="85" t="s">
        <v>1236</v>
      </c>
      <c r="AJ19" s="79" t="b">
        <v>0</v>
      </c>
      <c r="AK19" s="79">
        <v>0</v>
      </c>
      <c r="AL19" s="85" t="s">
        <v>1236</v>
      </c>
      <c r="AM19" s="79" t="s">
        <v>1263</v>
      </c>
      <c r="AN19" s="79" t="b">
        <v>0</v>
      </c>
      <c r="AO19" s="85" t="s">
        <v>1035</v>
      </c>
      <c r="AP19" s="79" t="s">
        <v>176</v>
      </c>
      <c r="AQ19" s="79">
        <v>0</v>
      </c>
      <c r="AR19" s="79">
        <v>0</v>
      </c>
      <c r="AS19" s="79"/>
      <c r="AT19" s="79"/>
      <c r="AU19" s="79"/>
      <c r="AV19" s="79"/>
      <c r="AW19" s="79"/>
      <c r="AX19" s="79"/>
      <c r="AY19" s="79"/>
      <c r="AZ19" s="79"/>
      <c r="BA19">
        <v>1</v>
      </c>
      <c r="BB19" s="78" t="str">
        <f>REPLACE(INDEX(GroupVertices[Group],MATCH(Edges[[#This Row],[Vertex 1]],GroupVertices[Vertex],0)),1,1,"")</f>
        <v>18</v>
      </c>
      <c r="BC19" s="78" t="str">
        <f>REPLACE(INDEX(GroupVertices[Group],MATCH(Edges[[#This Row],[Vertex 2]],GroupVertices[Vertex],0)),1,1,"")</f>
        <v>18</v>
      </c>
      <c r="BD19" s="48">
        <v>0</v>
      </c>
      <c r="BE19" s="49">
        <v>0</v>
      </c>
      <c r="BF19" s="48">
        <v>1</v>
      </c>
      <c r="BG19" s="49">
        <v>2.6315789473684212</v>
      </c>
      <c r="BH19" s="48">
        <v>0</v>
      </c>
      <c r="BI19" s="49">
        <v>0</v>
      </c>
      <c r="BJ19" s="48">
        <v>37</v>
      </c>
      <c r="BK19" s="49">
        <v>97.36842105263158</v>
      </c>
      <c r="BL19" s="48">
        <v>38</v>
      </c>
    </row>
    <row r="20" spans="1:64" ht="15">
      <c r="A20" s="64" t="s">
        <v>218</v>
      </c>
      <c r="B20" s="64" t="s">
        <v>218</v>
      </c>
      <c r="C20" s="65" t="s">
        <v>3575</v>
      </c>
      <c r="D20" s="66">
        <v>3</v>
      </c>
      <c r="E20" s="67" t="s">
        <v>132</v>
      </c>
      <c r="F20" s="68">
        <v>35</v>
      </c>
      <c r="G20" s="65"/>
      <c r="H20" s="69"/>
      <c r="I20" s="70"/>
      <c r="J20" s="70"/>
      <c r="K20" s="34" t="s">
        <v>65</v>
      </c>
      <c r="L20" s="77">
        <v>20</v>
      </c>
      <c r="M20" s="77"/>
      <c r="N20" s="72"/>
      <c r="O20" s="79" t="s">
        <v>176</v>
      </c>
      <c r="P20" s="81">
        <v>43528.1996875</v>
      </c>
      <c r="Q20" s="79" t="s">
        <v>397</v>
      </c>
      <c r="R20" s="82" t="s">
        <v>543</v>
      </c>
      <c r="S20" s="79" t="s">
        <v>608</v>
      </c>
      <c r="T20" s="79" t="s">
        <v>645</v>
      </c>
      <c r="U20" s="82" t="s">
        <v>687</v>
      </c>
      <c r="V20" s="82" t="s">
        <v>687</v>
      </c>
      <c r="W20" s="81">
        <v>43528.1996875</v>
      </c>
      <c r="X20" s="82" t="s">
        <v>840</v>
      </c>
      <c r="Y20" s="79"/>
      <c r="Z20" s="79"/>
      <c r="AA20" s="85" t="s">
        <v>1036</v>
      </c>
      <c r="AB20" s="79"/>
      <c r="AC20" s="79" t="b">
        <v>0</v>
      </c>
      <c r="AD20" s="79">
        <v>1</v>
      </c>
      <c r="AE20" s="85" t="s">
        <v>1236</v>
      </c>
      <c r="AF20" s="79" t="b">
        <v>0</v>
      </c>
      <c r="AG20" s="79" t="s">
        <v>368</v>
      </c>
      <c r="AH20" s="79"/>
      <c r="AI20" s="85" t="s">
        <v>1236</v>
      </c>
      <c r="AJ20" s="79" t="b">
        <v>0</v>
      </c>
      <c r="AK20" s="79">
        <v>0</v>
      </c>
      <c r="AL20" s="85" t="s">
        <v>1236</v>
      </c>
      <c r="AM20" s="79" t="s">
        <v>1263</v>
      </c>
      <c r="AN20" s="79" t="b">
        <v>0</v>
      </c>
      <c r="AO20" s="85" t="s">
        <v>1036</v>
      </c>
      <c r="AP20" s="79" t="s">
        <v>176</v>
      </c>
      <c r="AQ20" s="79">
        <v>0</v>
      </c>
      <c r="AR20" s="79">
        <v>0</v>
      </c>
      <c r="AS20" s="79" t="s">
        <v>1288</v>
      </c>
      <c r="AT20" s="79" t="s">
        <v>1292</v>
      </c>
      <c r="AU20" s="79" t="s">
        <v>1293</v>
      </c>
      <c r="AV20" s="79" t="s">
        <v>1295</v>
      </c>
      <c r="AW20" s="79" t="s">
        <v>1300</v>
      </c>
      <c r="AX20" s="79" t="s">
        <v>1304</v>
      </c>
      <c r="AY20" s="79" t="s">
        <v>1308</v>
      </c>
      <c r="AZ20" s="82" t="s">
        <v>1311</v>
      </c>
      <c r="BA20">
        <v>1</v>
      </c>
      <c r="BB20" s="78" t="str">
        <f>REPLACE(INDEX(GroupVertices[Group],MATCH(Edges[[#This Row],[Vertex 1]],GroupVertices[Vertex],0)),1,1,"")</f>
        <v>3</v>
      </c>
      <c r="BC20" s="78" t="str">
        <f>REPLACE(INDEX(GroupVertices[Group],MATCH(Edges[[#This Row],[Vertex 2]],GroupVertices[Vertex],0)),1,1,"")</f>
        <v>3</v>
      </c>
      <c r="BD20" s="48">
        <v>0</v>
      </c>
      <c r="BE20" s="49">
        <v>0</v>
      </c>
      <c r="BF20" s="48">
        <v>1</v>
      </c>
      <c r="BG20" s="49">
        <v>5</v>
      </c>
      <c r="BH20" s="48">
        <v>0</v>
      </c>
      <c r="BI20" s="49">
        <v>0</v>
      </c>
      <c r="BJ20" s="48">
        <v>19</v>
      </c>
      <c r="BK20" s="49">
        <v>95</v>
      </c>
      <c r="BL20" s="48">
        <v>20</v>
      </c>
    </row>
    <row r="21" spans="1:64" ht="15">
      <c r="A21" s="64" t="s">
        <v>219</v>
      </c>
      <c r="B21" s="64" t="s">
        <v>219</v>
      </c>
      <c r="C21" s="65" t="s">
        <v>3576</v>
      </c>
      <c r="D21" s="66">
        <v>6.5</v>
      </c>
      <c r="E21" s="67" t="s">
        <v>136</v>
      </c>
      <c r="F21" s="68">
        <v>23.5</v>
      </c>
      <c r="G21" s="65"/>
      <c r="H21" s="69"/>
      <c r="I21" s="70"/>
      <c r="J21" s="70"/>
      <c r="K21" s="34" t="s">
        <v>65</v>
      </c>
      <c r="L21" s="77">
        <v>21</v>
      </c>
      <c r="M21" s="77"/>
      <c r="N21" s="72"/>
      <c r="O21" s="79" t="s">
        <v>176</v>
      </c>
      <c r="P21" s="81">
        <v>43528.04195601852</v>
      </c>
      <c r="Q21" s="79" t="s">
        <v>398</v>
      </c>
      <c r="R21" s="82" t="s">
        <v>544</v>
      </c>
      <c r="S21" s="79" t="s">
        <v>609</v>
      </c>
      <c r="T21" s="79" t="s">
        <v>646</v>
      </c>
      <c r="U21" s="82" t="s">
        <v>688</v>
      </c>
      <c r="V21" s="82" t="s">
        <v>688</v>
      </c>
      <c r="W21" s="81">
        <v>43528.04195601852</v>
      </c>
      <c r="X21" s="82" t="s">
        <v>841</v>
      </c>
      <c r="Y21" s="79"/>
      <c r="Z21" s="79"/>
      <c r="AA21" s="85" t="s">
        <v>1037</v>
      </c>
      <c r="AB21" s="79"/>
      <c r="AC21" s="79" t="b">
        <v>0</v>
      </c>
      <c r="AD21" s="79">
        <v>3</v>
      </c>
      <c r="AE21" s="85" t="s">
        <v>1236</v>
      </c>
      <c r="AF21" s="79" t="b">
        <v>0</v>
      </c>
      <c r="AG21" s="79" t="s">
        <v>368</v>
      </c>
      <c r="AH21" s="79"/>
      <c r="AI21" s="85" t="s">
        <v>1236</v>
      </c>
      <c r="AJ21" s="79" t="b">
        <v>0</v>
      </c>
      <c r="AK21" s="79">
        <v>0</v>
      </c>
      <c r="AL21" s="85" t="s">
        <v>1236</v>
      </c>
      <c r="AM21" s="79" t="s">
        <v>1267</v>
      </c>
      <c r="AN21" s="79" t="b">
        <v>0</v>
      </c>
      <c r="AO21" s="85" t="s">
        <v>1037</v>
      </c>
      <c r="AP21" s="79" t="s">
        <v>176</v>
      </c>
      <c r="AQ21" s="79">
        <v>0</v>
      </c>
      <c r="AR21" s="79">
        <v>0</v>
      </c>
      <c r="AS21" s="79"/>
      <c r="AT21" s="79"/>
      <c r="AU21" s="79"/>
      <c r="AV21" s="79"/>
      <c r="AW21" s="79"/>
      <c r="AX21" s="79"/>
      <c r="AY21" s="79"/>
      <c r="AZ21" s="79"/>
      <c r="BA21">
        <v>2</v>
      </c>
      <c r="BB21" s="78" t="str">
        <f>REPLACE(INDEX(GroupVertices[Group],MATCH(Edges[[#This Row],[Vertex 1]],GroupVertices[Vertex],0)),1,1,"")</f>
        <v>3</v>
      </c>
      <c r="BC21" s="78" t="str">
        <f>REPLACE(INDEX(GroupVertices[Group],MATCH(Edges[[#This Row],[Vertex 2]],GroupVertices[Vertex],0)),1,1,"")</f>
        <v>3</v>
      </c>
      <c r="BD21" s="48">
        <v>2</v>
      </c>
      <c r="BE21" s="49">
        <v>5.882352941176471</v>
      </c>
      <c r="BF21" s="48">
        <v>0</v>
      </c>
      <c r="BG21" s="49">
        <v>0</v>
      </c>
      <c r="BH21" s="48">
        <v>0</v>
      </c>
      <c r="BI21" s="49">
        <v>0</v>
      </c>
      <c r="BJ21" s="48">
        <v>32</v>
      </c>
      <c r="BK21" s="49">
        <v>94.11764705882354</v>
      </c>
      <c r="BL21" s="48">
        <v>34</v>
      </c>
    </row>
    <row r="22" spans="1:64" ht="15">
      <c r="A22" s="64" t="s">
        <v>219</v>
      </c>
      <c r="B22" s="64" t="s">
        <v>219</v>
      </c>
      <c r="C22" s="65" t="s">
        <v>3576</v>
      </c>
      <c r="D22" s="66">
        <v>6.5</v>
      </c>
      <c r="E22" s="67" t="s">
        <v>136</v>
      </c>
      <c r="F22" s="68">
        <v>23.5</v>
      </c>
      <c r="G22" s="65"/>
      <c r="H22" s="69"/>
      <c r="I22" s="70"/>
      <c r="J22" s="70"/>
      <c r="K22" s="34" t="s">
        <v>65</v>
      </c>
      <c r="L22" s="77">
        <v>22</v>
      </c>
      <c r="M22" s="77"/>
      <c r="N22" s="72"/>
      <c r="O22" s="79" t="s">
        <v>176</v>
      </c>
      <c r="P22" s="81">
        <v>43528.458344907405</v>
      </c>
      <c r="Q22" s="79" t="s">
        <v>399</v>
      </c>
      <c r="R22" s="82" t="s">
        <v>545</v>
      </c>
      <c r="S22" s="79" t="s">
        <v>610</v>
      </c>
      <c r="T22" s="79" t="s">
        <v>646</v>
      </c>
      <c r="U22" s="82" t="s">
        <v>689</v>
      </c>
      <c r="V22" s="82" t="s">
        <v>689</v>
      </c>
      <c r="W22" s="81">
        <v>43528.458344907405</v>
      </c>
      <c r="X22" s="82" t="s">
        <v>842</v>
      </c>
      <c r="Y22" s="79"/>
      <c r="Z22" s="79"/>
      <c r="AA22" s="85" t="s">
        <v>1038</v>
      </c>
      <c r="AB22" s="79"/>
      <c r="AC22" s="79" t="b">
        <v>0</v>
      </c>
      <c r="AD22" s="79">
        <v>0</v>
      </c>
      <c r="AE22" s="85" t="s">
        <v>1236</v>
      </c>
      <c r="AF22" s="79" t="b">
        <v>0</v>
      </c>
      <c r="AG22" s="79" t="s">
        <v>368</v>
      </c>
      <c r="AH22" s="79"/>
      <c r="AI22" s="85" t="s">
        <v>1236</v>
      </c>
      <c r="AJ22" s="79" t="b">
        <v>0</v>
      </c>
      <c r="AK22" s="79">
        <v>0</v>
      </c>
      <c r="AL22" s="85" t="s">
        <v>1236</v>
      </c>
      <c r="AM22" s="79" t="s">
        <v>1268</v>
      </c>
      <c r="AN22" s="79" t="b">
        <v>0</v>
      </c>
      <c r="AO22" s="85" t="s">
        <v>1038</v>
      </c>
      <c r="AP22" s="79" t="s">
        <v>176</v>
      </c>
      <c r="AQ22" s="79">
        <v>0</v>
      </c>
      <c r="AR22" s="79">
        <v>0</v>
      </c>
      <c r="AS22" s="79"/>
      <c r="AT22" s="79"/>
      <c r="AU22" s="79"/>
      <c r="AV22" s="79"/>
      <c r="AW22" s="79"/>
      <c r="AX22" s="79"/>
      <c r="AY22" s="79"/>
      <c r="AZ22" s="79"/>
      <c r="BA22">
        <v>2</v>
      </c>
      <c r="BB22" s="78" t="str">
        <f>REPLACE(INDEX(GroupVertices[Group],MATCH(Edges[[#This Row],[Vertex 1]],GroupVertices[Vertex],0)),1,1,"")</f>
        <v>3</v>
      </c>
      <c r="BC22" s="78" t="str">
        <f>REPLACE(INDEX(GroupVertices[Group],MATCH(Edges[[#This Row],[Vertex 2]],GroupVertices[Vertex],0)),1,1,"")</f>
        <v>3</v>
      </c>
      <c r="BD22" s="48">
        <v>2</v>
      </c>
      <c r="BE22" s="49">
        <v>5.882352941176471</v>
      </c>
      <c r="BF22" s="48">
        <v>0</v>
      </c>
      <c r="BG22" s="49">
        <v>0</v>
      </c>
      <c r="BH22" s="48">
        <v>0</v>
      </c>
      <c r="BI22" s="49">
        <v>0</v>
      </c>
      <c r="BJ22" s="48">
        <v>32</v>
      </c>
      <c r="BK22" s="49">
        <v>94.11764705882354</v>
      </c>
      <c r="BL22" s="48">
        <v>34</v>
      </c>
    </row>
    <row r="23" spans="1:64" ht="15">
      <c r="A23" s="64" t="s">
        <v>220</v>
      </c>
      <c r="B23" s="64" t="s">
        <v>340</v>
      </c>
      <c r="C23" s="65" t="s">
        <v>3575</v>
      </c>
      <c r="D23" s="66">
        <v>3</v>
      </c>
      <c r="E23" s="67" t="s">
        <v>132</v>
      </c>
      <c r="F23" s="68">
        <v>35</v>
      </c>
      <c r="G23" s="65"/>
      <c r="H23" s="69"/>
      <c r="I23" s="70"/>
      <c r="J23" s="70"/>
      <c r="K23" s="34" t="s">
        <v>65</v>
      </c>
      <c r="L23" s="77">
        <v>23</v>
      </c>
      <c r="M23" s="77"/>
      <c r="N23" s="72"/>
      <c r="O23" s="79" t="s">
        <v>388</v>
      </c>
      <c r="P23" s="81">
        <v>43528.808645833335</v>
      </c>
      <c r="Q23" s="79" t="s">
        <v>400</v>
      </c>
      <c r="R23" s="79"/>
      <c r="S23" s="79"/>
      <c r="T23" s="79"/>
      <c r="U23" s="79"/>
      <c r="V23" s="82" t="s">
        <v>753</v>
      </c>
      <c r="W23" s="81">
        <v>43528.808645833335</v>
      </c>
      <c r="X23" s="82" t="s">
        <v>843</v>
      </c>
      <c r="Y23" s="79"/>
      <c r="Z23" s="79"/>
      <c r="AA23" s="85" t="s">
        <v>1039</v>
      </c>
      <c r="AB23" s="85" t="s">
        <v>1191</v>
      </c>
      <c r="AC23" s="79" t="b">
        <v>0</v>
      </c>
      <c r="AD23" s="79">
        <v>0</v>
      </c>
      <c r="AE23" s="85" t="s">
        <v>1237</v>
      </c>
      <c r="AF23" s="79" t="b">
        <v>0</v>
      </c>
      <c r="AG23" s="79" t="s">
        <v>368</v>
      </c>
      <c r="AH23" s="79"/>
      <c r="AI23" s="85" t="s">
        <v>1236</v>
      </c>
      <c r="AJ23" s="79" t="b">
        <v>0</v>
      </c>
      <c r="AK23" s="79">
        <v>0</v>
      </c>
      <c r="AL23" s="85" t="s">
        <v>1236</v>
      </c>
      <c r="AM23" s="79" t="s">
        <v>1269</v>
      </c>
      <c r="AN23" s="79" t="b">
        <v>0</v>
      </c>
      <c r="AO23" s="85" t="s">
        <v>1191</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4</v>
      </c>
      <c r="BF23" s="48">
        <v>1</v>
      </c>
      <c r="BG23" s="49">
        <v>4</v>
      </c>
      <c r="BH23" s="48">
        <v>0</v>
      </c>
      <c r="BI23" s="49">
        <v>0</v>
      </c>
      <c r="BJ23" s="48">
        <v>23</v>
      </c>
      <c r="BK23" s="49">
        <v>92</v>
      </c>
      <c r="BL23" s="48">
        <v>25</v>
      </c>
    </row>
    <row r="24" spans="1:64" ht="15">
      <c r="A24" s="64" t="s">
        <v>220</v>
      </c>
      <c r="B24" s="64" t="s">
        <v>321</v>
      </c>
      <c r="C24" s="65" t="s">
        <v>3575</v>
      </c>
      <c r="D24" s="66">
        <v>3</v>
      </c>
      <c r="E24" s="67" t="s">
        <v>132</v>
      </c>
      <c r="F24" s="68">
        <v>35</v>
      </c>
      <c r="G24" s="65"/>
      <c r="H24" s="69"/>
      <c r="I24" s="70"/>
      <c r="J24" s="70"/>
      <c r="K24" s="34" t="s">
        <v>65</v>
      </c>
      <c r="L24" s="77">
        <v>24</v>
      </c>
      <c r="M24" s="77"/>
      <c r="N24" s="72"/>
      <c r="O24" s="79" t="s">
        <v>389</v>
      </c>
      <c r="P24" s="81">
        <v>43528.808645833335</v>
      </c>
      <c r="Q24" s="79" t="s">
        <v>400</v>
      </c>
      <c r="R24" s="79"/>
      <c r="S24" s="79"/>
      <c r="T24" s="79"/>
      <c r="U24" s="79"/>
      <c r="V24" s="82" t="s">
        <v>753</v>
      </c>
      <c r="W24" s="81">
        <v>43528.808645833335</v>
      </c>
      <c r="X24" s="82" t="s">
        <v>843</v>
      </c>
      <c r="Y24" s="79"/>
      <c r="Z24" s="79"/>
      <c r="AA24" s="85" t="s">
        <v>1039</v>
      </c>
      <c r="AB24" s="85" t="s">
        <v>1191</v>
      </c>
      <c r="AC24" s="79" t="b">
        <v>0</v>
      </c>
      <c r="AD24" s="79">
        <v>0</v>
      </c>
      <c r="AE24" s="85" t="s">
        <v>1237</v>
      </c>
      <c r="AF24" s="79" t="b">
        <v>0</v>
      </c>
      <c r="AG24" s="79" t="s">
        <v>368</v>
      </c>
      <c r="AH24" s="79"/>
      <c r="AI24" s="85" t="s">
        <v>1236</v>
      </c>
      <c r="AJ24" s="79" t="b">
        <v>0</v>
      </c>
      <c r="AK24" s="79">
        <v>0</v>
      </c>
      <c r="AL24" s="85" t="s">
        <v>1236</v>
      </c>
      <c r="AM24" s="79" t="s">
        <v>1269</v>
      </c>
      <c r="AN24" s="79" t="b">
        <v>0</v>
      </c>
      <c r="AO24" s="85" t="s">
        <v>1191</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221</v>
      </c>
      <c r="B25" s="64" t="s">
        <v>221</v>
      </c>
      <c r="C25" s="65" t="s">
        <v>3575</v>
      </c>
      <c r="D25" s="66">
        <v>3</v>
      </c>
      <c r="E25" s="67" t="s">
        <v>132</v>
      </c>
      <c r="F25" s="68">
        <v>35</v>
      </c>
      <c r="G25" s="65"/>
      <c r="H25" s="69"/>
      <c r="I25" s="70"/>
      <c r="J25" s="70"/>
      <c r="K25" s="34" t="s">
        <v>65</v>
      </c>
      <c r="L25" s="77">
        <v>25</v>
      </c>
      <c r="M25" s="77"/>
      <c r="N25" s="72"/>
      <c r="O25" s="79" t="s">
        <v>176</v>
      </c>
      <c r="P25" s="81">
        <v>43528.84032407407</v>
      </c>
      <c r="Q25" s="79" t="s">
        <v>401</v>
      </c>
      <c r="R25" s="79"/>
      <c r="S25" s="79"/>
      <c r="T25" s="79" t="s">
        <v>647</v>
      </c>
      <c r="U25" s="82" t="s">
        <v>690</v>
      </c>
      <c r="V25" s="82" t="s">
        <v>690</v>
      </c>
      <c r="W25" s="81">
        <v>43528.84032407407</v>
      </c>
      <c r="X25" s="82" t="s">
        <v>844</v>
      </c>
      <c r="Y25" s="79"/>
      <c r="Z25" s="79"/>
      <c r="AA25" s="85" t="s">
        <v>1040</v>
      </c>
      <c r="AB25" s="79"/>
      <c r="AC25" s="79" t="b">
        <v>0</v>
      </c>
      <c r="AD25" s="79">
        <v>2</v>
      </c>
      <c r="AE25" s="85" t="s">
        <v>1236</v>
      </c>
      <c r="AF25" s="79" t="b">
        <v>0</v>
      </c>
      <c r="AG25" s="79" t="s">
        <v>368</v>
      </c>
      <c r="AH25" s="79"/>
      <c r="AI25" s="85" t="s">
        <v>1236</v>
      </c>
      <c r="AJ25" s="79" t="b">
        <v>0</v>
      </c>
      <c r="AK25" s="79">
        <v>1</v>
      </c>
      <c r="AL25" s="85" t="s">
        <v>1236</v>
      </c>
      <c r="AM25" s="79" t="s">
        <v>1268</v>
      </c>
      <c r="AN25" s="79" t="b">
        <v>0</v>
      </c>
      <c r="AO25" s="85" t="s">
        <v>1040</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v>1</v>
      </c>
      <c r="BE25" s="49">
        <v>4.3478260869565215</v>
      </c>
      <c r="BF25" s="48">
        <v>0</v>
      </c>
      <c r="BG25" s="49">
        <v>0</v>
      </c>
      <c r="BH25" s="48">
        <v>0</v>
      </c>
      <c r="BI25" s="49">
        <v>0</v>
      </c>
      <c r="BJ25" s="48">
        <v>22</v>
      </c>
      <c r="BK25" s="49">
        <v>95.65217391304348</v>
      </c>
      <c r="BL25" s="48">
        <v>23</v>
      </c>
    </row>
    <row r="26" spans="1:64" ht="15">
      <c r="A26" s="64" t="s">
        <v>222</v>
      </c>
      <c r="B26" s="64" t="s">
        <v>321</v>
      </c>
      <c r="C26" s="65" t="s">
        <v>3576</v>
      </c>
      <c r="D26" s="66">
        <v>6.5</v>
      </c>
      <c r="E26" s="67" t="s">
        <v>136</v>
      </c>
      <c r="F26" s="68">
        <v>23.5</v>
      </c>
      <c r="G26" s="65"/>
      <c r="H26" s="69"/>
      <c r="I26" s="70"/>
      <c r="J26" s="70"/>
      <c r="K26" s="34" t="s">
        <v>65</v>
      </c>
      <c r="L26" s="77">
        <v>26</v>
      </c>
      <c r="M26" s="77"/>
      <c r="N26" s="72"/>
      <c r="O26" s="79" t="s">
        <v>388</v>
      </c>
      <c r="P26" s="81">
        <v>43529.534780092596</v>
      </c>
      <c r="Q26" s="79" t="s">
        <v>402</v>
      </c>
      <c r="R26" s="79"/>
      <c r="S26" s="79"/>
      <c r="T26" s="79"/>
      <c r="U26" s="79"/>
      <c r="V26" s="82" t="s">
        <v>754</v>
      </c>
      <c r="W26" s="81">
        <v>43529.534780092596</v>
      </c>
      <c r="X26" s="82" t="s">
        <v>845</v>
      </c>
      <c r="Y26" s="79"/>
      <c r="Z26" s="79"/>
      <c r="AA26" s="85" t="s">
        <v>1041</v>
      </c>
      <c r="AB26" s="79"/>
      <c r="AC26" s="79" t="b">
        <v>0</v>
      </c>
      <c r="AD26" s="79">
        <v>0</v>
      </c>
      <c r="AE26" s="85" t="s">
        <v>1236</v>
      </c>
      <c r="AF26" s="79" t="b">
        <v>0</v>
      </c>
      <c r="AG26" s="79" t="s">
        <v>368</v>
      </c>
      <c r="AH26" s="79"/>
      <c r="AI26" s="85" t="s">
        <v>1236</v>
      </c>
      <c r="AJ26" s="79" t="b">
        <v>0</v>
      </c>
      <c r="AK26" s="79">
        <v>9</v>
      </c>
      <c r="AL26" s="85" t="s">
        <v>1215</v>
      </c>
      <c r="AM26" s="79" t="s">
        <v>1263</v>
      </c>
      <c r="AN26" s="79" t="b">
        <v>0</v>
      </c>
      <c r="AO26" s="85" t="s">
        <v>1215</v>
      </c>
      <c r="AP26" s="79" t="s">
        <v>176</v>
      </c>
      <c r="AQ26" s="79">
        <v>0</v>
      </c>
      <c r="AR26" s="79">
        <v>0</v>
      </c>
      <c r="AS26" s="79"/>
      <c r="AT26" s="79"/>
      <c r="AU26" s="79"/>
      <c r="AV26" s="79"/>
      <c r="AW26" s="79"/>
      <c r="AX26" s="79"/>
      <c r="AY26" s="79"/>
      <c r="AZ26" s="79"/>
      <c r="BA26">
        <v>2</v>
      </c>
      <c r="BB26" s="78" t="str">
        <f>REPLACE(INDEX(GroupVertices[Group],MATCH(Edges[[#This Row],[Vertex 1]],GroupVertices[Vertex],0)),1,1,"")</f>
        <v>1</v>
      </c>
      <c r="BC26" s="78" t="str">
        <f>REPLACE(INDEX(GroupVertices[Group],MATCH(Edges[[#This Row],[Vertex 2]],GroupVertices[Vertex],0)),1,1,"")</f>
        <v>1</v>
      </c>
      <c r="BD26" s="48">
        <v>2</v>
      </c>
      <c r="BE26" s="49">
        <v>7.142857142857143</v>
      </c>
      <c r="BF26" s="48">
        <v>0</v>
      </c>
      <c r="BG26" s="49">
        <v>0</v>
      </c>
      <c r="BH26" s="48">
        <v>0</v>
      </c>
      <c r="BI26" s="49">
        <v>0</v>
      </c>
      <c r="BJ26" s="48">
        <v>26</v>
      </c>
      <c r="BK26" s="49">
        <v>92.85714285714286</v>
      </c>
      <c r="BL26" s="48">
        <v>28</v>
      </c>
    </row>
    <row r="27" spans="1:64" ht="15">
      <c r="A27" s="64" t="s">
        <v>222</v>
      </c>
      <c r="B27" s="64" t="s">
        <v>321</v>
      </c>
      <c r="C27" s="65" t="s">
        <v>3576</v>
      </c>
      <c r="D27" s="66">
        <v>6.5</v>
      </c>
      <c r="E27" s="67" t="s">
        <v>136</v>
      </c>
      <c r="F27" s="68">
        <v>23.5</v>
      </c>
      <c r="G27" s="65"/>
      <c r="H27" s="69"/>
      <c r="I27" s="70"/>
      <c r="J27" s="70"/>
      <c r="K27" s="34" t="s">
        <v>65</v>
      </c>
      <c r="L27" s="77">
        <v>27</v>
      </c>
      <c r="M27" s="77"/>
      <c r="N27" s="72"/>
      <c r="O27" s="79" t="s">
        <v>388</v>
      </c>
      <c r="P27" s="81">
        <v>43529.539664351854</v>
      </c>
      <c r="Q27" s="79" t="s">
        <v>403</v>
      </c>
      <c r="R27" s="82" t="s">
        <v>546</v>
      </c>
      <c r="S27" s="79" t="s">
        <v>611</v>
      </c>
      <c r="T27" s="79"/>
      <c r="U27" s="82" t="s">
        <v>691</v>
      </c>
      <c r="V27" s="82" t="s">
        <v>691</v>
      </c>
      <c r="W27" s="81">
        <v>43529.539664351854</v>
      </c>
      <c r="X27" s="82" t="s">
        <v>846</v>
      </c>
      <c r="Y27" s="79"/>
      <c r="Z27" s="79"/>
      <c r="AA27" s="85" t="s">
        <v>1042</v>
      </c>
      <c r="AB27" s="79"/>
      <c r="AC27" s="79" t="b">
        <v>0</v>
      </c>
      <c r="AD27" s="79">
        <v>0</v>
      </c>
      <c r="AE27" s="85" t="s">
        <v>1236</v>
      </c>
      <c r="AF27" s="79" t="b">
        <v>0</v>
      </c>
      <c r="AG27" s="79" t="s">
        <v>368</v>
      </c>
      <c r="AH27" s="79"/>
      <c r="AI27" s="85" t="s">
        <v>1236</v>
      </c>
      <c r="AJ27" s="79" t="b">
        <v>0</v>
      </c>
      <c r="AK27" s="79">
        <v>9</v>
      </c>
      <c r="AL27" s="85" t="s">
        <v>1217</v>
      </c>
      <c r="AM27" s="79" t="s">
        <v>1263</v>
      </c>
      <c r="AN27" s="79" t="b">
        <v>0</v>
      </c>
      <c r="AO27" s="85" t="s">
        <v>1217</v>
      </c>
      <c r="AP27" s="79" t="s">
        <v>176</v>
      </c>
      <c r="AQ27" s="79">
        <v>0</v>
      </c>
      <c r="AR27" s="79">
        <v>0</v>
      </c>
      <c r="AS27" s="79"/>
      <c r="AT27" s="79"/>
      <c r="AU27" s="79"/>
      <c r="AV27" s="79"/>
      <c r="AW27" s="79"/>
      <c r="AX27" s="79"/>
      <c r="AY27" s="79"/>
      <c r="AZ27" s="79"/>
      <c r="BA27">
        <v>2</v>
      </c>
      <c r="BB27" s="78" t="str">
        <f>REPLACE(INDEX(GroupVertices[Group],MATCH(Edges[[#This Row],[Vertex 1]],GroupVertices[Vertex],0)),1,1,"")</f>
        <v>1</v>
      </c>
      <c r="BC27" s="78" t="str">
        <f>REPLACE(INDEX(GroupVertices[Group],MATCH(Edges[[#This Row],[Vertex 2]],GroupVertices[Vertex],0)),1,1,"")</f>
        <v>1</v>
      </c>
      <c r="BD27" s="48">
        <v>1</v>
      </c>
      <c r="BE27" s="49">
        <v>9.090909090909092</v>
      </c>
      <c r="BF27" s="48">
        <v>0</v>
      </c>
      <c r="BG27" s="49">
        <v>0</v>
      </c>
      <c r="BH27" s="48">
        <v>0</v>
      </c>
      <c r="BI27" s="49">
        <v>0</v>
      </c>
      <c r="BJ27" s="48">
        <v>10</v>
      </c>
      <c r="BK27" s="49">
        <v>90.9090909090909</v>
      </c>
      <c r="BL27" s="48">
        <v>11</v>
      </c>
    </row>
    <row r="28" spans="1:64" ht="15">
      <c r="A28" s="64" t="s">
        <v>223</v>
      </c>
      <c r="B28" s="64" t="s">
        <v>321</v>
      </c>
      <c r="C28" s="65" t="s">
        <v>3576</v>
      </c>
      <c r="D28" s="66">
        <v>6.5</v>
      </c>
      <c r="E28" s="67" t="s">
        <v>136</v>
      </c>
      <c r="F28" s="68">
        <v>23.5</v>
      </c>
      <c r="G28" s="65"/>
      <c r="H28" s="69"/>
      <c r="I28" s="70"/>
      <c r="J28" s="70"/>
      <c r="K28" s="34" t="s">
        <v>65</v>
      </c>
      <c r="L28" s="77">
        <v>28</v>
      </c>
      <c r="M28" s="77"/>
      <c r="N28" s="72"/>
      <c r="O28" s="79" t="s">
        <v>388</v>
      </c>
      <c r="P28" s="81">
        <v>43529.563125</v>
      </c>
      <c r="Q28" s="79" t="s">
        <v>402</v>
      </c>
      <c r="R28" s="79"/>
      <c r="S28" s="79"/>
      <c r="T28" s="79"/>
      <c r="U28" s="79"/>
      <c r="V28" s="82" t="s">
        <v>755</v>
      </c>
      <c r="W28" s="81">
        <v>43529.563125</v>
      </c>
      <c r="X28" s="82" t="s">
        <v>847</v>
      </c>
      <c r="Y28" s="79"/>
      <c r="Z28" s="79"/>
      <c r="AA28" s="85" t="s">
        <v>1043</v>
      </c>
      <c r="AB28" s="79"/>
      <c r="AC28" s="79" t="b">
        <v>0</v>
      </c>
      <c r="AD28" s="79">
        <v>0</v>
      </c>
      <c r="AE28" s="85" t="s">
        <v>1236</v>
      </c>
      <c r="AF28" s="79" t="b">
        <v>0</v>
      </c>
      <c r="AG28" s="79" t="s">
        <v>368</v>
      </c>
      <c r="AH28" s="79"/>
      <c r="AI28" s="85" t="s">
        <v>1236</v>
      </c>
      <c r="AJ28" s="79" t="b">
        <v>0</v>
      </c>
      <c r="AK28" s="79">
        <v>9</v>
      </c>
      <c r="AL28" s="85" t="s">
        <v>1215</v>
      </c>
      <c r="AM28" s="79" t="s">
        <v>1263</v>
      </c>
      <c r="AN28" s="79" t="b">
        <v>0</v>
      </c>
      <c r="AO28" s="85" t="s">
        <v>1215</v>
      </c>
      <c r="AP28" s="79" t="s">
        <v>176</v>
      </c>
      <c r="AQ28" s="79">
        <v>0</v>
      </c>
      <c r="AR28" s="79">
        <v>0</v>
      </c>
      <c r="AS28" s="79"/>
      <c r="AT28" s="79"/>
      <c r="AU28" s="79"/>
      <c r="AV28" s="79"/>
      <c r="AW28" s="79"/>
      <c r="AX28" s="79"/>
      <c r="AY28" s="79"/>
      <c r="AZ28" s="79"/>
      <c r="BA28">
        <v>2</v>
      </c>
      <c r="BB28" s="78" t="str">
        <f>REPLACE(INDEX(GroupVertices[Group],MATCH(Edges[[#This Row],[Vertex 1]],GroupVertices[Vertex],0)),1,1,"")</f>
        <v>1</v>
      </c>
      <c r="BC28" s="78" t="str">
        <f>REPLACE(INDEX(GroupVertices[Group],MATCH(Edges[[#This Row],[Vertex 2]],GroupVertices[Vertex],0)),1,1,"")</f>
        <v>1</v>
      </c>
      <c r="BD28" s="48">
        <v>2</v>
      </c>
      <c r="BE28" s="49">
        <v>7.142857142857143</v>
      </c>
      <c r="BF28" s="48">
        <v>0</v>
      </c>
      <c r="BG28" s="49">
        <v>0</v>
      </c>
      <c r="BH28" s="48">
        <v>0</v>
      </c>
      <c r="BI28" s="49">
        <v>0</v>
      </c>
      <c r="BJ28" s="48">
        <v>26</v>
      </c>
      <c r="BK28" s="49">
        <v>92.85714285714286</v>
      </c>
      <c r="BL28" s="48">
        <v>28</v>
      </c>
    </row>
    <row r="29" spans="1:64" ht="15">
      <c r="A29" s="64" t="s">
        <v>223</v>
      </c>
      <c r="B29" s="64" t="s">
        <v>321</v>
      </c>
      <c r="C29" s="65" t="s">
        <v>3576</v>
      </c>
      <c r="D29" s="66">
        <v>6.5</v>
      </c>
      <c r="E29" s="67" t="s">
        <v>136</v>
      </c>
      <c r="F29" s="68">
        <v>23.5</v>
      </c>
      <c r="G29" s="65"/>
      <c r="H29" s="69"/>
      <c r="I29" s="70"/>
      <c r="J29" s="70"/>
      <c r="K29" s="34" t="s">
        <v>65</v>
      </c>
      <c r="L29" s="77">
        <v>29</v>
      </c>
      <c r="M29" s="77"/>
      <c r="N29" s="72"/>
      <c r="O29" s="79" t="s">
        <v>388</v>
      </c>
      <c r="P29" s="81">
        <v>43529.56318287037</v>
      </c>
      <c r="Q29" s="79" t="s">
        <v>403</v>
      </c>
      <c r="R29" s="82" t="s">
        <v>546</v>
      </c>
      <c r="S29" s="79" t="s">
        <v>611</v>
      </c>
      <c r="T29" s="79"/>
      <c r="U29" s="82" t="s">
        <v>691</v>
      </c>
      <c r="V29" s="82" t="s">
        <v>691</v>
      </c>
      <c r="W29" s="81">
        <v>43529.56318287037</v>
      </c>
      <c r="X29" s="82" t="s">
        <v>848</v>
      </c>
      <c r="Y29" s="79"/>
      <c r="Z29" s="79"/>
      <c r="AA29" s="85" t="s">
        <v>1044</v>
      </c>
      <c r="AB29" s="79"/>
      <c r="AC29" s="79" t="b">
        <v>0</v>
      </c>
      <c r="AD29" s="79">
        <v>0</v>
      </c>
      <c r="AE29" s="85" t="s">
        <v>1236</v>
      </c>
      <c r="AF29" s="79" t="b">
        <v>0</v>
      </c>
      <c r="AG29" s="79" t="s">
        <v>368</v>
      </c>
      <c r="AH29" s="79"/>
      <c r="AI29" s="85" t="s">
        <v>1236</v>
      </c>
      <c r="AJ29" s="79" t="b">
        <v>0</v>
      </c>
      <c r="AK29" s="79">
        <v>9</v>
      </c>
      <c r="AL29" s="85" t="s">
        <v>1217</v>
      </c>
      <c r="AM29" s="79" t="s">
        <v>1263</v>
      </c>
      <c r="AN29" s="79" t="b">
        <v>0</v>
      </c>
      <c r="AO29" s="85" t="s">
        <v>1217</v>
      </c>
      <c r="AP29" s="79" t="s">
        <v>176</v>
      </c>
      <c r="AQ29" s="79">
        <v>0</v>
      </c>
      <c r="AR29" s="79">
        <v>0</v>
      </c>
      <c r="AS29" s="79"/>
      <c r="AT29" s="79"/>
      <c r="AU29" s="79"/>
      <c r="AV29" s="79"/>
      <c r="AW29" s="79"/>
      <c r="AX29" s="79"/>
      <c r="AY29" s="79"/>
      <c r="AZ29" s="79"/>
      <c r="BA29">
        <v>2</v>
      </c>
      <c r="BB29" s="78" t="str">
        <f>REPLACE(INDEX(GroupVertices[Group],MATCH(Edges[[#This Row],[Vertex 1]],GroupVertices[Vertex],0)),1,1,"")</f>
        <v>1</v>
      </c>
      <c r="BC29" s="78" t="str">
        <f>REPLACE(INDEX(GroupVertices[Group],MATCH(Edges[[#This Row],[Vertex 2]],GroupVertices[Vertex],0)),1,1,"")</f>
        <v>1</v>
      </c>
      <c r="BD29" s="48">
        <v>1</v>
      </c>
      <c r="BE29" s="49">
        <v>9.090909090909092</v>
      </c>
      <c r="BF29" s="48">
        <v>0</v>
      </c>
      <c r="BG29" s="49">
        <v>0</v>
      </c>
      <c r="BH29" s="48">
        <v>0</v>
      </c>
      <c r="BI29" s="49">
        <v>0</v>
      </c>
      <c r="BJ29" s="48">
        <v>10</v>
      </c>
      <c r="BK29" s="49">
        <v>90.9090909090909</v>
      </c>
      <c r="BL29" s="48">
        <v>11</v>
      </c>
    </row>
    <row r="30" spans="1:64" ht="15">
      <c r="A30" s="64" t="s">
        <v>224</v>
      </c>
      <c r="B30" s="64" t="s">
        <v>321</v>
      </c>
      <c r="C30" s="65" t="s">
        <v>3576</v>
      </c>
      <c r="D30" s="66">
        <v>6.5</v>
      </c>
      <c r="E30" s="67" t="s">
        <v>136</v>
      </c>
      <c r="F30" s="68">
        <v>23.5</v>
      </c>
      <c r="G30" s="65"/>
      <c r="H30" s="69"/>
      <c r="I30" s="70"/>
      <c r="J30" s="70"/>
      <c r="K30" s="34" t="s">
        <v>65</v>
      </c>
      <c r="L30" s="77">
        <v>30</v>
      </c>
      <c r="M30" s="77"/>
      <c r="N30" s="72"/>
      <c r="O30" s="79" t="s">
        <v>388</v>
      </c>
      <c r="P30" s="81">
        <v>43529.56827546296</v>
      </c>
      <c r="Q30" s="79" t="s">
        <v>403</v>
      </c>
      <c r="R30" s="82" t="s">
        <v>546</v>
      </c>
      <c r="S30" s="79" t="s">
        <v>611</v>
      </c>
      <c r="T30" s="79"/>
      <c r="U30" s="82" t="s">
        <v>691</v>
      </c>
      <c r="V30" s="82" t="s">
        <v>691</v>
      </c>
      <c r="W30" s="81">
        <v>43529.56827546296</v>
      </c>
      <c r="X30" s="82" t="s">
        <v>849</v>
      </c>
      <c r="Y30" s="79"/>
      <c r="Z30" s="79"/>
      <c r="AA30" s="85" t="s">
        <v>1045</v>
      </c>
      <c r="AB30" s="79"/>
      <c r="AC30" s="79" t="b">
        <v>0</v>
      </c>
      <c r="AD30" s="79">
        <v>0</v>
      </c>
      <c r="AE30" s="85" t="s">
        <v>1236</v>
      </c>
      <c r="AF30" s="79" t="b">
        <v>0</v>
      </c>
      <c r="AG30" s="79" t="s">
        <v>368</v>
      </c>
      <c r="AH30" s="79"/>
      <c r="AI30" s="85" t="s">
        <v>1236</v>
      </c>
      <c r="AJ30" s="79" t="b">
        <v>0</v>
      </c>
      <c r="AK30" s="79">
        <v>9</v>
      </c>
      <c r="AL30" s="85" t="s">
        <v>1217</v>
      </c>
      <c r="AM30" s="79" t="s">
        <v>1263</v>
      </c>
      <c r="AN30" s="79" t="b">
        <v>0</v>
      </c>
      <c r="AO30" s="85" t="s">
        <v>1217</v>
      </c>
      <c r="AP30" s="79" t="s">
        <v>176</v>
      </c>
      <c r="AQ30" s="79">
        <v>0</v>
      </c>
      <c r="AR30" s="79">
        <v>0</v>
      </c>
      <c r="AS30" s="79"/>
      <c r="AT30" s="79"/>
      <c r="AU30" s="79"/>
      <c r="AV30" s="79"/>
      <c r="AW30" s="79"/>
      <c r="AX30" s="79"/>
      <c r="AY30" s="79"/>
      <c r="AZ30" s="79"/>
      <c r="BA30">
        <v>2</v>
      </c>
      <c r="BB30" s="78" t="str">
        <f>REPLACE(INDEX(GroupVertices[Group],MATCH(Edges[[#This Row],[Vertex 1]],GroupVertices[Vertex],0)),1,1,"")</f>
        <v>1</v>
      </c>
      <c r="BC30" s="78" t="str">
        <f>REPLACE(INDEX(GroupVertices[Group],MATCH(Edges[[#This Row],[Vertex 2]],GroupVertices[Vertex],0)),1,1,"")</f>
        <v>1</v>
      </c>
      <c r="BD30" s="48">
        <v>1</v>
      </c>
      <c r="BE30" s="49">
        <v>9.090909090909092</v>
      </c>
      <c r="BF30" s="48">
        <v>0</v>
      </c>
      <c r="BG30" s="49">
        <v>0</v>
      </c>
      <c r="BH30" s="48">
        <v>0</v>
      </c>
      <c r="BI30" s="49">
        <v>0</v>
      </c>
      <c r="BJ30" s="48">
        <v>10</v>
      </c>
      <c r="BK30" s="49">
        <v>90.9090909090909</v>
      </c>
      <c r="BL30" s="48">
        <v>11</v>
      </c>
    </row>
    <row r="31" spans="1:64" ht="15">
      <c r="A31" s="64" t="s">
        <v>224</v>
      </c>
      <c r="B31" s="64" t="s">
        <v>321</v>
      </c>
      <c r="C31" s="65" t="s">
        <v>3576</v>
      </c>
      <c r="D31" s="66">
        <v>6.5</v>
      </c>
      <c r="E31" s="67" t="s">
        <v>136</v>
      </c>
      <c r="F31" s="68">
        <v>23.5</v>
      </c>
      <c r="G31" s="65"/>
      <c r="H31" s="69"/>
      <c r="I31" s="70"/>
      <c r="J31" s="70"/>
      <c r="K31" s="34" t="s">
        <v>65</v>
      </c>
      <c r="L31" s="77">
        <v>31</v>
      </c>
      <c r="M31" s="77"/>
      <c r="N31" s="72"/>
      <c r="O31" s="79" t="s">
        <v>388</v>
      </c>
      <c r="P31" s="81">
        <v>43529.568344907406</v>
      </c>
      <c r="Q31" s="79" t="s">
        <v>402</v>
      </c>
      <c r="R31" s="79"/>
      <c r="S31" s="79"/>
      <c r="T31" s="79"/>
      <c r="U31" s="79"/>
      <c r="V31" s="82" t="s">
        <v>756</v>
      </c>
      <c r="W31" s="81">
        <v>43529.568344907406</v>
      </c>
      <c r="X31" s="82" t="s">
        <v>850</v>
      </c>
      <c r="Y31" s="79"/>
      <c r="Z31" s="79"/>
      <c r="AA31" s="85" t="s">
        <v>1046</v>
      </c>
      <c r="AB31" s="79"/>
      <c r="AC31" s="79" t="b">
        <v>0</v>
      </c>
      <c r="AD31" s="79">
        <v>0</v>
      </c>
      <c r="AE31" s="85" t="s">
        <v>1236</v>
      </c>
      <c r="AF31" s="79" t="b">
        <v>0</v>
      </c>
      <c r="AG31" s="79" t="s">
        <v>368</v>
      </c>
      <c r="AH31" s="79"/>
      <c r="AI31" s="85" t="s">
        <v>1236</v>
      </c>
      <c r="AJ31" s="79" t="b">
        <v>0</v>
      </c>
      <c r="AK31" s="79">
        <v>9</v>
      </c>
      <c r="AL31" s="85" t="s">
        <v>1215</v>
      </c>
      <c r="AM31" s="79" t="s">
        <v>1263</v>
      </c>
      <c r="AN31" s="79" t="b">
        <v>0</v>
      </c>
      <c r="AO31" s="85" t="s">
        <v>1215</v>
      </c>
      <c r="AP31" s="79" t="s">
        <v>176</v>
      </c>
      <c r="AQ31" s="79">
        <v>0</v>
      </c>
      <c r="AR31" s="79">
        <v>0</v>
      </c>
      <c r="AS31" s="79"/>
      <c r="AT31" s="79"/>
      <c r="AU31" s="79"/>
      <c r="AV31" s="79"/>
      <c r="AW31" s="79"/>
      <c r="AX31" s="79"/>
      <c r="AY31" s="79"/>
      <c r="AZ31" s="79"/>
      <c r="BA31">
        <v>2</v>
      </c>
      <c r="BB31" s="78" t="str">
        <f>REPLACE(INDEX(GroupVertices[Group],MATCH(Edges[[#This Row],[Vertex 1]],GroupVertices[Vertex],0)),1,1,"")</f>
        <v>1</v>
      </c>
      <c r="BC31" s="78" t="str">
        <f>REPLACE(INDEX(GroupVertices[Group],MATCH(Edges[[#This Row],[Vertex 2]],GroupVertices[Vertex],0)),1,1,"")</f>
        <v>1</v>
      </c>
      <c r="BD31" s="48">
        <v>2</v>
      </c>
      <c r="BE31" s="49">
        <v>7.142857142857143</v>
      </c>
      <c r="BF31" s="48">
        <v>0</v>
      </c>
      <c r="BG31" s="49">
        <v>0</v>
      </c>
      <c r="BH31" s="48">
        <v>0</v>
      </c>
      <c r="BI31" s="49">
        <v>0</v>
      </c>
      <c r="BJ31" s="48">
        <v>26</v>
      </c>
      <c r="BK31" s="49">
        <v>92.85714285714286</v>
      </c>
      <c r="BL31" s="48">
        <v>28</v>
      </c>
    </row>
    <row r="32" spans="1:64" ht="15">
      <c r="A32" s="64" t="s">
        <v>225</v>
      </c>
      <c r="B32" s="64" t="s">
        <v>321</v>
      </c>
      <c r="C32" s="65" t="s">
        <v>3575</v>
      </c>
      <c r="D32" s="66">
        <v>3</v>
      </c>
      <c r="E32" s="67" t="s">
        <v>132</v>
      </c>
      <c r="F32" s="68">
        <v>35</v>
      </c>
      <c r="G32" s="65"/>
      <c r="H32" s="69"/>
      <c r="I32" s="70"/>
      <c r="J32" s="70"/>
      <c r="K32" s="34" t="s">
        <v>65</v>
      </c>
      <c r="L32" s="77">
        <v>32</v>
      </c>
      <c r="M32" s="77"/>
      <c r="N32" s="72"/>
      <c r="O32" s="79" t="s">
        <v>388</v>
      </c>
      <c r="P32" s="81">
        <v>43529.702152777776</v>
      </c>
      <c r="Q32" s="79" t="s">
        <v>404</v>
      </c>
      <c r="R32" s="82" t="s">
        <v>547</v>
      </c>
      <c r="S32" s="79" t="s">
        <v>612</v>
      </c>
      <c r="T32" s="79"/>
      <c r="U32" s="79"/>
      <c r="V32" s="82" t="s">
        <v>757</v>
      </c>
      <c r="W32" s="81">
        <v>43529.702152777776</v>
      </c>
      <c r="X32" s="82" t="s">
        <v>851</v>
      </c>
      <c r="Y32" s="79"/>
      <c r="Z32" s="79"/>
      <c r="AA32" s="85" t="s">
        <v>1047</v>
      </c>
      <c r="AB32" s="79"/>
      <c r="AC32" s="79" t="b">
        <v>0</v>
      </c>
      <c r="AD32" s="79">
        <v>0</v>
      </c>
      <c r="AE32" s="85" t="s">
        <v>1238</v>
      </c>
      <c r="AF32" s="79" t="b">
        <v>0</v>
      </c>
      <c r="AG32" s="79" t="s">
        <v>368</v>
      </c>
      <c r="AH32" s="79"/>
      <c r="AI32" s="85" t="s">
        <v>1236</v>
      </c>
      <c r="AJ32" s="79" t="b">
        <v>0</v>
      </c>
      <c r="AK32" s="79">
        <v>0</v>
      </c>
      <c r="AL32" s="85" t="s">
        <v>1236</v>
      </c>
      <c r="AM32" s="79" t="s">
        <v>1270</v>
      </c>
      <c r="AN32" s="79" t="b">
        <v>0</v>
      </c>
      <c r="AO32" s="85" t="s">
        <v>1047</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225</v>
      </c>
      <c r="B33" s="64" t="s">
        <v>341</v>
      </c>
      <c r="C33" s="65" t="s">
        <v>3575</v>
      </c>
      <c r="D33" s="66">
        <v>3</v>
      </c>
      <c r="E33" s="67" t="s">
        <v>132</v>
      </c>
      <c r="F33" s="68">
        <v>35</v>
      </c>
      <c r="G33" s="65"/>
      <c r="H33" s="69"/>
      <c r="I33" s="70"/>
      <c r="J33" s="70"/>
      <c r="K33" s="34" t="s">
        <v>65</v>
      </c>
      <c r="L33" s="77">
        <v>33</v>
      </c>
      <c r="M33" s="77"/>
      <c r="N33" s="72"/>
      <c r="O33" s="79" t="s">
        <v>389</v>
      </c>
      <c r="P33" s="81">
        <v>43529.702152777776</v>
      </c>
      <c r="Q33" s="79" t="s">
        <v>404</v>
      </c>
      <c r="R33" s="82" t="s">
        <v>547</v>
      </c>
      <c r="S33" s="79" t="s">
        <v>612</v>
      </c>
      <c r="T33" s="79"/>
      <c r="U33" s="79"/>
      <c r="V33" s="82" t="s">
        <v>757</v>
      </c>
      <c r="W33" s="81">
        <v>43529.702152777776</v>
      </c>
      <c r="X33" s="82" t="s">
        <v>851</v>
      </c>
      <c r="Y33" s="79"/>
      <c r="Z33" s="79"/>
      <c r="AA33" s="85" t="s">
        <v>1047</v>
      </c>
      <c r="AB33" s="79"/>
      <c r="AC33" s="79" t="b">
        <v>0</v>
      </c>
      <c r="AD33" s="79">
        <v>0</v>
      </c>
      <c r="AE33" s="85" t="s">
        <v>1238</v>
      </c>
      <c r="AF33" s="79" t="b">
        <v>0</v>
      </c>
      <c r="AG33" s="79" t="s">
        <v>368</v>
      </c>
      <c r="AH33" s="79"/>
      <c r="AI33" s="85" t="s">
        <v>1236</v>
      </c>
      <c r="AJ33" s="79" t="b">
        <v>0</v>
      </c>
      <c r="AK33" s="79">
        <v>0</v>
      </c>
      <c r="AL33" s="85" t="s">
        <v>1236</v>
      </c>
      <c r="AM33" s="79" t="s">
        <v>1270</v>
      </c>
      <c r="AN33" s="79" t="b">
        <v>0</v>
      </c>
      <c r="AO33" s="85" t="s">
        <v>1047</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14</v>
      </c>
      <c r="BK33" s="49">
        <v>100</v>
      </c>
      <c r="BL33" s="48">
        <v>14</v>
      </c>
    </row>
    <row r="34" spans="1:64" ht="15">
      <c r="A34" s="64" t="s">
        <v>226</v>
      </c>
      <c r="B34" s="64" t="s">
        <v>226</v>
      </c>
      <c r="C34" s="65" t="s">
        <v>3575</v>
      </c>
      <c r="D34" s="66">
        <v>3</v>
      </c>
      <c r="E34" s="67" t="s">
        <v>132</v>
      </c>
      <c r="F34" s="68">
        <v>35</v>
      </c>
      <c r="G34" s="65"/>
      <c r="H34" s="69"/>
      <c r="I34" s="70"/>
      <c r="J34" s="70"/>
      <c r="K34" s="34" t="s">
        <v>65</v>
      </c>
      <c r="L34" s="77">
        <v>34</v>
      </c>
      <c r="M34" s="77"/>
      <c r="N34" s="72"/>
      <c r="O34" s="79" t="s">
        <v>176</v>
      </c>
      <c r="P34" s="81">
        <v>43529.83416666667</v>
      </c>
      <c r="Q34" s="79" t="s">
        <v>405</v>
      </c>
      <c r="R34" s="82" t="s">
        <v>548</v>
      </c>
      <c r="S34" s="79" t="s">
        <v>613</v>
      </c>
      <c r="T34" s="79" t="s">
        <v>648</v>
      </c>
      <c r="U34" s="82" t="s">
        <v>692</v>
      </c>
      <c r="V34" s="82" t="s">
        <v>692</v>
      </c>
      <c r="W34" s="81">
        <v>43529.83416666667</v>
      </c>
      <c r="X34" s="82" t="s">
        <v>852</v>
      </c>
      <c r="Y34" s="79"/>
      <c r="Z34" s="79"/>
      <c r="AA34" s="85" t="s">
        <v>1048</v>
      </c>
      <c r="AB34" s="79"/>
      <c r="AC34" s="79" t="b">
        <v>0</v>
      </c>
      <c r="AD34" s="79">
        <v>0</v>
      </c>
      <c r="AE34" s="85" t="s">
        <v>1236</v>
      </c>
      <c r="AF34" s="79" t="b">
        <v>0</v>
      </c>
      <c r="AG34" s="79" t="s">
        <v>368</v>
      </c>
      <c r="AH34" s="79"/>
      <c r="AI34" s="85" t="s">
        <v>1236</v>
      </c>
      <c r="AJ34" s="79" t="b">
        <v>0</v>
      </c>
      <c r="AK34" s="79">
        <v>0</v>
      </c>
      <c r="AL34" s="85" t="s">
        <v>1236</v>
      </c>
      <c r="AM34" s="79" t="s">
        <v>1263</v>
      </c>
      <c r="AN34" s="79" t="b">
        <v>0</v>
      </c>
      <c r="AO34" s="85" t="s">
        <v>1048</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2</v>
      </c>
      <c r="BE34" s="49">
        <v>10.526315789473685</v>
      </c>
      <c r="BF34" s="48">
        <v>0</v>
      </c>
      <c r="BG34" s="49">
        <v>0</v>
      </c>
      <c r="BH34" s="48">
        <v>0</v>
      </c>
      <c r="BI34" s="49">
        <v>0</v>
      </c>
      <c r="BJ34" s="48">
        <v>17</v>
      </c>
      <c r="BK34" s="49">
        <v>89.47368421052632</v>
      </c>
      <c r="BL34" s="48">
        <v>19</v>
      </c>
    </row>
    <row r="35" spans="1:64" ht="15">
      <c r="A35" s="64" t="s">
        <v>227</v>
      </c>
      <c r="B35" s="64" t="s">
        <v>342</v>
      </c>
      <c r="C35" s="65" t="s">
        <v>3575</v>
      </c>
      <c r="D35" s="66">
        <v>3</v>
      </c>
      <c r="E35" s="67" t="s">
        <v>132</v>
      </c>
      <c r="F35" s="68">
        <v>35</v>
      </c>
      <c r="G35" s="65"/>
      <c r="H35" s="69"/>
      <c r="I35" s="70"/>
      <c r="J35" s="70"/>
      <c r="K35" s="34" t="s">
        <v>65</v>
      </c>
      <c r="L35" s="77">
        <v>35</v>
      </c>
      <c r="M35" s="77"/>
      <c r="N35" s="72"/>
      <c r="O35" s="79" t="s">
        <v>388</v>
      </c>
      <c r="P35" s="81">
        <v>43530.51336805556</v>
      </c>
      <c r="Q35" s="79" t="s">
        <v>406</v>
      </c>
      <c r="R35" s="79"/>
      <c r="S35" s="79"/>
      <c r="T35" s="79" t="s">
        <v>649</v>
      </c>
      <c r="U35" s="79"/>
      <c r="V35" s="82" t="s">
        <v>758</v>
      </c>
      <c r="W35" s="81">
        <v>43530.51336805556</v>
      </c>
      <c r="X35" s="82" t="s">
        <v>853</v>
      </c>
      <c r="Y35" s="79"/>
      <c r="Z35" s="79"/>
      <c r="AA35" s="85" t="s">
        <v>1049</v>
      </c>
      <c r="AB35" s="85" t="s">
        <v>1225</v>
      </c>
      <c r="AC35" s="79" t="b">
        <v>0</v>
      </c>
      <c r="AD35" s="79">
        <v>1</v>
      </c>
      <c r="AE35" s="85" t="s">
        <v>1239</v>
      </c>
      <c r="AF35" s="79" t="b">
        <v>0</v>
      </c>
      <c r="AG35" s="79" t="s">
        <v>368</v>
      </c>
      <c r="AH35" s="79"/>
      <c r="AI35" s="85" t="s">
        <v>1236</v>
      </c>
      <c r="AJ35" s="79" t="b">
        <v>0</v>
      </c>
      <c r="AK35" s="79">
        <v>0</v>
      </c>
      <c r="AL35" s="85" t="s">
        <v>1236</v>
      </c>
      <c r="AM35" s="79" t="s">
        <v>1265</v>
      </c>
      <c r="AN35" s="79" t="b">
        <v>0</v>
      </c>
      <c r="AO35" s="85" t="s">
        <v>1225</v>
      </c>
      <c r="AP35" s="79" t="s">
        <v>176</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c r="BE35" s="49"/>
      <c r="BF35" s="48"/>
      <c r="BG35" s="49"/>
      <c r="BH35" s="48"/>
      <c r="BI35" s="49"/>
      <c r="BJ35" s="48"/>
      <c r="BK35" s="49"/>
      <c r="BL35" s="48"/>
    </row>
    <row r="36" spans="1:64" ht="15">
      <c r="A36" s="64" t="s">
        <v>227</v>
      </c>
      <c r="B36" s="64" t="s">
        <v>343</v>
      </c>
      <c r="C36" s="65" t="s">
        <v>3575</v>
      </c>
      <c r="D36" s="66">
        <v>3</v>
      </c>
      <c r="E36" s="67" t="s">
        <v>132</v>
      </c>
      <c r="F36" s="68">
        <v>35</v>
      </c>
      <c r="G36" s="65"/>
      <c r="H36" s="69"/>
      <c r="I36" s="70"/>
      <c r="J36" s="70"/>
      <c r="K36" s="34" t="s">
        <v>65</v>
      </c>
      <c r="L36" s="77">
        <v>36</v>
      </c>
      <c r="M36" s="77"/>
      <c r="N36" s="72"/>
      <c r="O36" s="79" t="s">
        <v>388</v>
      </c>
      <c r="P36" s="81">
        <v>43530.51336805556</v>
      </c>
      <c r="Q36" s="79" t="s">
        <v>406</v>
      </c>
      <c r="R36" s="79"/>
      <c r="S36" s="79"/>
      <c r="T36" s="79" t="s">
        <v>649</v>
      </c>
      <c r="U36" s="79"/>
      <c r="V36" s="82" t="s">
        <v>758</v>
      </c>
      <c r="W36" s="81">
        <v>43530.51336805556</v>
      </c>
      <c r="X36" s="82" t="s">
        <v>853</v>
      </c>
      <c r="Y36" s="79"/>
      <c r="Z36" s="79"/>
      <c r="AA36" s="85" t="s">
        <v>1049</v>
      </c>
      <c r="AB36" s="85" t="s">
        <v>1225</v>
      </c>
      <c r="AC36" s="79" t="b">
        <v>0</v>
      </c>
      <c r="AD36" s="79">
        <v>1</v>
      </c>
      <c r="AE36" s="85" t="s">
        <v>1239</v>
      </c>
      <c r="AF36" s="79" t="b">
        <v>0</v>
      </c>
      <c r="AG36" s="79" t="s">
        <v>368</v>
      </c>
      <c r="AH36" s="79"/>
      <c r="AI36" s="85" t="s">
        <v>1236</v>
      </c>
      <c r="AJ36" s="79" t="b">
        <v>0</v>
      </c>
      <c r="AK36" s="79">
        <v>0</v>
      </c>
      <c r="AL36" s="85" t="s">
        <v>1236</v>
      </c>
      <c r="AM36" s="79" t="s">
        <v>1265</v>
      </c>
      <c r="AN36" s="79" t="b">
        <v>0</v>
      </c>
      <c r="AO36" s="85" t="s">
        <v>1225</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c r="BE36" s="49"/>
      <c r="BF36" s="48"/>
      <c r="BG36" s="49"/>
      <c r="BH36" s="48"/>
      <c r="BI36" s="49"/>
      <c r="BJ36" s="48"/>
      <c r="BK36" s="49"/>
      <c r="BL36" s="48"/>
    </row>
    <row r="37" spans="1:64" ht="15">
      <c r="A37" s="64" t="s">
        <v>227</v>
      </c>
      <c r="B37" s="64" t="s">
        <v>344</v>
      </c>
      <c r="C37" s="65" t="s">
        <v>3575</v>
      </c>
      <c r="D37" s="66">
        <v>3</v>
      </c>
      <c r="E37" s="67" t="s">
        <v>132</v>
      </c>
      <c r="F37" s="68">
        <v>35</v>
      </c>
      <c r="G37" s="65"/>
      <c r="H37" s="69"/>
      <c r="I37" s="70"/>
      <c r="J37" s="70"/>
      <c r="K37" s="34" t="s">
        <v>65</v>
      </c>
      <c r="L37" s="77">
        <v>37</v>
      </c>
      <c r="M37" s="77"/>
      <c r="N37" s="72"/>
      <c r="O37" s="79" t="s">
        <v>388</v>
      </c>
      <c r="P37" s="81">
        <v>43530.51336805556</v>
      </c>
      <c r="Q37" s="79" t="s">
        <v>406</v>
      </c>
      <c r="R37" s="79"/>
      <c r="S37" s="79"/>
      <c r="T37" s="79" t="s">
        <v>649</v>
      </c>
      <c r="U37" s="79"/>
      <c r="V37" s="82" t="s">
        <v>758</v>
      </c>
      <c r="W37" s="81">
        <v>43530.51336805556</v>
      </c>
      <c r="X37" s="82" t="s">
        <v>853</v>
      </c>
      <c r="Y37" s="79"/>
      <c r="Z37" s="79"/>
      <c r="AA37" s="85" t="s">
        <v>1049</v>
      </c>
      <c r="AB37" s="85" t="s">
        <v>1225</v>
      </c>
      <c r="AC37" s="79" t="b">
        <v>0</v>
      </c>
      <c r="AD37" s="79">
        <v>1</v>
      </c>
      <c r="AE37" s="85" t="s">
        <v>1239</v>
      </c>
      <c r="AF37" s="79" t="b">
        <v>0</v>
      </c>
      <c r="AG37" s="79" t="s">
        <v>368</v>
      </c>
      <c r="AH37" s="79"/>
      <c r="AI37" s="85" t="s">
        <v>1236</v>
      </c>
      <c r="AJ37" s="79" t="b">
        <v>0</v>
      </c>
      <c r="AK37" s="79">
        <v>0</v>
      </c>
      <c r="AL37" s="85" t="s">
        <v>1236</v>
      </c>
      <c r="AM37" s="79" t="s">
        <v>1265</v>
      </c>
      <c r="AN37" s="79" t="b">
        <v>0</v>
      </c>
      <c r="AO37" s="85" t="s">
        <v>1225</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c r="BE37" s="49"/>
      <c r="BF37" s="48"/>
      <c r="BG37" s="49"/>
      <c r="BH37" s="48"/>
      <c r="BI37" s="49"/>
      <c r="BJ37" s="48"/>
      <c r="BK37" s="49"/>
      <c r="BL37" s="48"/>
    </row>
    <row r="38" spans="1:64" ht="15">
      <c r="A38" s="64" t="s">
        <v>227</v>
      </c>
      <c r="B38" s="64" t="s">
        <v>345</v>
      </c>
      <c r="C38" s="65" t="s">
        <v>3575</v>
      </c>
      <c r="D38" s="66">
        <v>3</v>
      </c>
      <c r="E38" s="67" t="s">
        <v>132</v>
      </c>
      <c r="F38" s="68">
        <v>35</v>
      </c>
      <c r="G38" s="65"/>
      <c r="H38" s="69"/>
      <c r="I38" s="70"/>
      <c r="J38" s="70"/>
      <c r="K38" s="34" t="s">
        <v>65</v>
      </c>
      <c r="L38" s="77">
        <v>38</v>
      </c>
      <c r="M38" s="77"/>
      <c r="N38" s="72"/>
      <c r="O38" s="79" t="s">
        <v>388</v>
      </c>
      <c r="P38" s="81">
        <v>43530.51336805556</v>
      </c>
      <c r="Q38" s="79" t="s">
        <v>406</v>
      </c>
      <c r="R38" s="79"/>
      <c r="S38" s="79"/>
      <c r="T38" s="79" t="s">
        <v>649</v>
      </c>
      <c r="U38" s="79"/>
      <c r="V38" s="82" t="s">
        <v>758</v>
      </c>
      <c r="W38" s="81">
        <v>43530.51336805556</v>
      </c>
      <c r="X38" s="82" t="s">
        <v>853</v>
      </c>
      <c r="Y38" s="79"/>
      <c r="Z38" s="79"/>
      <c r="AA38" s="85" t="s">
        <v>1049</v>
      </c>
      <c r="AB38" s="85" t="s">
        <v>1225</v>
      </c>
      <c r="AC38" s="79" t="b">
        <v>0</v>
      </c>
      <c r="AD38" s="79">
        <v>1</v>
      </c>
      <c r="AE38" s="85" t="s">
        <v>1239</v>
      </c>
      <c r="AF38" s="79" t="b">
        <v>0</v>
      </c>
      <c r="AG38" s="79" t="s">
        <v>368</v>
      </c>
      <c r="AH38" s="79"/>
      <c r="AI38" s="85" t="s">
        <v>1236</v>
      </c>
      <c r="AJ38" s="79" t="b">
        <v>0</v>
      </c>
      <c r="AK38" s="79">
        <v>0</v>
      </c>
      <c r="AL38" s="85" t="s">
        <v>1236</v>
      </c>
      <c r="AM38" s="79" t="s">
        <v>1265</v>
      </c>
      <c r="AN38" s="79" t="b">
        <v>0</v>
      </c>
      <c r="AO38" s="85" t="s">
        <v>1225</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c r="BE38" s="49"/>
      <c r="BF38" s="48"/>
      <c r="BG38" s="49"/>
      <c r="BH38" s="48"/>
      <c r="BI38" s="49"/>
      <c r="BJ38" s="48"/>
      <c r="BK38" s="49"/>
      <c r="BL38" s="48"/>
    </row>
    <row r="39" spans="1:64" ht="15">
      <c r="A39" s="64" t="s">
        <v>227</v>
      </c>
      <c r="B39" s="64" t="s">
        <v>346</v>
      </c>
      <c r="C39" s="65" t="s">
        <v>3575</v>
      </c>
      <c r="D39" s="66">
        <v>3</v>
      </c>
      <c r="E39" s="67" t="s">
        <v>132</v>
      </c>
      <c r="F39" s="68">
        <v>35</v>
      </c>
      <c r="G39" s="65"/>
      <c r="H39" s="69"/>
      <c r="I39" s="70"/>
      <c r="J39" s="70"/>
      <c r="K39" s="34" t="s">
        <v>65</v>
      </c>
      <c r="L39" s="77">
        <v>39</v>
      </c>
      <c r="M39" s="77"/>
      <c r="N39" s="72"/>
      <c r="O39" s="79" t="s">
        <v>388</v>
      </c>
      <c r="P39" s="81">
        <v>43530.51336805556</v>
      </c>
      <c r="Q39" s="79" t="s">
        <v>406</v>
      </c>
      <c r="R39" s="79"/>
      <c r="S39" s="79"/>
      <c r="T39" s="79" t="s">
        <v>649</v>
      </c>
      <c r="U39" s="79"/>
      <c r="V39" s="82" t="s">
        <v>758</v>
      </c>
      <c r="W39" s="81">
        <v>43530.51336805556</v>
      </c>
      <c r="X39" s="82" t="s">
        <v>853</v>
      </c>
      <c r="Y39" s="79"/>
      <c r="Z39" s="79"/>
      <c r="AA39" s="85" t="s">
        <v>1049</v>
      </c>
      <c r="AB39" s="85" t="s">
        <v>1225</v>
      </c>
      <c r="AC39" s="79" t="b">
        <v>0</v>
      </c>
      <c r="AD39" s="79">
        <v>1</v>
      </c>
      <c r="AE39" s="85" t="s">
        <v>1239</v>
      </c>
      <c r="AF39" s="79" t="b">
        <v>0</v>
      </c>
      <c r="AG39" s="79" t="s">
        <v>368</v>
      </c>
      <c r="AH39" s="79"/>
      <c r="AI39" s="85" t="s">
        <v>1236</v>
      </c>
      <c r="AJ39" s="79" t="b">
        <v>0</v>
      </c>
      <c r="AK39" s="79">
        <v>0</v>
      </c>
      <c r="AL39" s="85" t="s">
        <v>1236</v>
      </c>
      <c r="AM39" s="79" t="s">
        <v>1265</v>
      </c>
      <c r="AN39" s="79" t="b">
        <v>0</v>
      </c>
      <c r="AO39" s="85" t="s">
        <v>1225</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c r="BE39" s="49"/>
      <c r="BF39" s="48"/>
      <c r="BG39" s="49"/>
      <c r="BH39" s="48"/>
      <c r="BI39" s="49"/>
      <c r="BJ39" s="48"/>
      <c r="BK39" s="49"/>
      <c r="BL39" s="48"/>
    </row>
    <row r="40" spans="1:64" ht="15">
      <c r="A40" s="64" t="s">
        <v>227</v>
      </c>
      <c r="B40" s="64" t="s">
        <v>347</v>
      </c>
      <c r="C40" s="65" t="s">
        <v>3575</v>
      </c>
      <c r="D40" s="66">
        <v>3</v>
      </c>
      <c r="E40" s="67" t="s">
        <v>132</v>
      </c>
      <c r="F40" s="68">
        <v>35</v>
      </c>
      <c r="G40" s="65"/>
      <c r="H40" s="69"/>
      <c r="I40" s="70"/>
      <c r="J40" s="70"/>
      <c r="K40" s="34" t="s">
        <v>65</v>
      </c>
      <c r="L40" s="77">
        <v>40</v>
      </c>
      <c r="M40" s="77"/>
      <c r="N40" s="72"/>
      <c r="O40" s="79" t="s">
        <v>388</v>
      </c>
      <c r="P40" s="81">
        <v>43530.51336805556</v>
      </c>
      <c r="Q40" s="79" t="s">
        <v>406</v>
      </c>
      <c r="R40" s="79"/>
      <c r="S40" s="79"/>
      <c r="T40" s="79" t="s">
        <v>649</v>
      </c>
      <c r="U40" s="79"/>
      <c r="V40" s="82" t="s">
        <v>758</v>
      </c>
      <c r="W40" s="81">
        <v>43530.51336805556</v>
      </c>
      <c r="X40" s="82" t="s">
        <v>853</v>
      </c>
      <c r="Y40" s="79"/>
      <c r="Z40" s="79"/>
      <c r="AA40" s="85" t="s">
        <v>1049</v>
      </c>
      <c r="AB40" s="85" t="s">
        <v>1225</v>
      </c>
      <c r="AC40" s="79" t="b">
        <v>0</v>
      </c>
      <c r="AD40" s="79">
        <v>1</v>
      </c>
      <c r="AE40" s="85" t="s">
        <v>1239</v>
      </c>
      <c r="AF40" s="79" t="b">
        <v>0</v>
      </c>
      <c r="AG40" s="79" t="s">
        <v>368</v>
      </c>
      <c r="AH40" s="79"/>
      <c r="AI40" s="85" t="s">
        <v>1236</v>
      </c>
      <c r="AJ40" s="79" t="b">
        <v>0</v>
      </c>
      <c r="AK40" s="79">
        <v>0</v>
      </c>
      <c r="AL40" s="85" t="s">
        <v>1236</v>
      </c>
      <c r="AM40" s="79" t="s">
        <v>1265</v>
      </c>
      <c r="AN40" s="79" t="b">
        <v>0</v>
      </c>
      <c r="AO40" s="85" t="s">
        <v>1225</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c r="BE40" s="49"/>
      <c r="BF40" s="48"/>
      <c r="BG40" s="49"/>
      <c r="BH40" s="48"/>
      <c r="BI40" s="49"/>
      <c r="BJ40" s="48"/>
      <c r="BK40" s="49"/>
      <c r="BL40" s="48"/>
    </row>
    <row r="41" spans="1:64" ht="15">
      <c r="A41" s="64" t="s">
        <v>227</v>
      </c>
      <c r="B41" s="64" t="s">
        <v>348</v>
      </c>
      <c r="C41" s="65" t="s">
        <v>3575</v>
      </c>
      <c r="D41" s="66">
        <v>3</v>
      </c>
      <c r="E41" s="67" t="s">
        <v>132</v>
      </c>
      <c r="F41" s="68">
        <v>35</v>
      </c>
      <c r="G41" s="65"/>
      <c r="H41" s="69"/>
      <c r="I41" s="70"/>
      <c r="J41" s="70"/>
      <c r="K41" s="34" t="s">
        <v>65</v>
      </c>
      <c r="L41" s="77">
        <v>41</v>
      </c>
      <c r="M41" s="77"/>
      <c r="N41" s="72"/>
      <c r="O41" s="79" t="s">
        <v>388</v>
      </c>
      <c r="P41" s="81">
        <v>43530.51336805556</v>
      </c>
      <c r="Q41" s="79" t="s">
        <v>406</v>
      </c>
      <c r="R41" s="79"/>
      <c r="S41" s="79"/>
      <c r="T41" s="79" t="s">
        <v>649</v>
      </c>
      <c r="U41" s="79"/>
      <c r="V41" s="82" t="s">
        <v>758</v>
      </c>
      <c r="W41" s="81">
        <v>43530.51336805556</v>
      </c>
      <c r="X41" s="82" t="s">
        <v>853</v>
      </c>
      <c r="Y41" s="79"/>
      <c r="Z41" s="79"/>
      <c r="AA41" s="85" t="s">
        <v>1049</v>
      </c>
      <c r="AB41" s="85" t="s">
        <v>1225</v>
      </c>
      <c r="AC41" s="79" t="b">
        <v>0</v>
      </c>
      <c r="AD41" s="79">
        <v>1</v>
      </c>
      <c r="AE41" s="85" t="s">
        <v>1239</v>
      </c>
      <c r="AF41" s="79" t="b">
        <v>0</v>
      </c>
      <c r="AG41" s="79" t="s">
        <v>368</v>
      </c>
      <c r="AH41" s="79"/>
      <c r="AI41" s="85" t="s">
        <v>1236</v>
      </c>
      <c r="AJ41" s="79" t="b">
        <v>0</v>
      </c>
      <c r="AK41" s="79">
        <v>0</v>
      </c>
      <c r="AL41" s="85" t="s">
        <v>1236</v>
      </c>
      <c r="AM41" s="79" t="s">
        <v>1265</v>
      </c>
      <c r="AN41" s="79" t="b">
        <v>0</v>
      </c>
      <c r="AO41" s="85" t="s">
        <v>1225</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c r="BE41" s="49"/>
      <c r="BF41" s="48"/>
      <c r="BG41" s="49"/>
      <c r="BH41" s="48"/>
      <c r="BI41" s="49"/>
      <c r="BJ41" s="48"/>
      <c r="BK41" s="49"/>
      <c r="BL41" s="48"/>
    </row>
    <row r="42" spans="1:64" ht="15">
      <c r="A42" s="64" t="s">
        <v>227</v>
      </c>
      <c r="B42" s="64" t="s">
        <v>349</v>
      </c>
      <c r="C42" s="65" t="s">
        <v>3575</v>
      </c>
      <c r="D42" s="66">
        <v>3</v>
      </c>
      <c r="E42" s="67" t="s">
        <v>132</v>
      </c>
      <c r="F42" s="68">
        <v>35</v>
      </c>
      <c r="G42" s="65"/>
      <c r="H42" s="69"/>
      <c r="I42" s="70"/>
      <c r="J42" s="70"/>
      <c r="K42" s="34" t="s">
        <v>65</v>
      </c>
      <c r="L42" s="77">
        <v>42</v>
      </c>
      <c r="M42" s="77"/>
      <c r="N42" s="72"/>
      <c r="O42" s="79" t="s">
        <v>388</v>
      </c>
      <c r="P42" s="81">
        <v>43530.51336805556</v>
      </c>
      <c r="Q42" s="79" t="s">
        <v>406</v>
      </c>
      <c r="R42" s="79"/>
      <c r="S42" s="79"/>
      <c r="T42" s="79" t="s">
        <v>649</v>
      </c>
      <c r="U42" s="79"/>
      <c r="V42" s="82" t="s">
        <v>758</v>
      </c>
      <c r="W42" s="81">
        <v>43530.51336805556</v>
      </c>
      <c r="X42" s="82" t="s">
        <v>853</v>
      </c>
      <c r="Y42" s="79"/>
      <c r="Z42" s="79"/>
      <c r="AA42" s="85" t="s">
        <v>1049</v>
      </c>
      <c r="AB42" s="85" t="s">
        <v>1225</v>
      </c>
      <c r="AC42" s="79" t="b">
        <v>0</v>
      </c>
      <c r="AD42" s="79">
        <v>1</v>
      </c>
      <c r="AE42" s="85" t="s">
        <v>1239</v>
      </c>
      <c r="AF42" s="79" t="b">
        <v>0</v>
      </c>
      <c r="AG42" s="79" t="s">
        <v>368</v>
      </c>
      <c r="AH42" s="79"/>
      <c r="AI42" s="85" t="s">
        <v>1236</v>
      </c>
      <c r="AJ42" s="79" t="b">
        <v>0</v>
      </c>
      <c r="AK42" s="79">
        <v>0</v>
      </c>
      <c r="AL42" s="85" t="s">
        <v>1236</v>
      </c>
      <c r="AM42" s="79" t="s">
        <v>1265</v>
      </c>
      <c r="AN42" s="79" t="b">
        <v>0</v>
      </c>
      <c r="AO42" s="85" t="s">
        <v>1225</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c r="BE42" s="49"/>
      <c r="BF42" s="48"/>
      <c r="BG42" s="49"/>
      <c r="BH42" s="48"/>
      <c r="BI42" s="49"/>
      <c r="BJ42" s="48"/>
      <c r="BK42" s="49"/>
      <c r="BL42" s="48"/>
    </row>
    <row r="43" spans="1:64" ht="15">
      <c r="A43" s="64" t="s">
        <v>227</v>
      </c>
      <c r="B43" s="64" t="s">
        <v>350</v>
      </c>
      <c r="C43" s="65" t="s">
        <v>3575</v>
      </c>
      <c r="D43" s="66">
        <v>3</v>
      </c>
      <c r="E43" s="67" t="s">
        <v>132</v>
      </c>
      <c r="F43" s="68">
        <v>35</v>
      </c>
      <c r="G43" s="65"/>
      <c r="H43" s="69"/>
      <c r="I43" s="70"/>
      <c r="J43" s="70"/>
      <c r="K43" s="34" t="s">
        <v>65</v>
      </c>
      <c r="L43" s="77">
        <v>43</v>
      </c>
      <c r="M43" s="77"/>
      <c r="N43" s="72"/>
      <c r="O43" s="79" t="s">
        <v>388</v>
      </c>
      <c r="P43" s="81">
        <v>43530.51336805556</v>
      </c>
      <c r="Q43" s="79" t="s">
        <v>406</v>
      </c>
      <c r="R43" s="79"/>
      <c r="S43" s="79"/>
      <c r="T43" s="79" t="s">
        <v>649</v>
      </c>
      <c r="U43" s="79"/>
      <c r="V43" s="82" t="s">
        <v>758</v>
      </c>
      <c r="W43" s="81">
        <v>43530.51336805556</v>
      </c>
      <c r="X43" s="82" t="s">
        <v>853</v>
      </c>
      <c r="Y43" s="79"/>
      <c r="Z43" s="79"/>
      <c r="AA43" s="85" t="s">
        <v>1049</v>
      </c>
      <c r="AB43" s="85" t="s">
        <v>1225</v>
      </c>
      <c r="AC43" s="79" t="b">
        <v>0</v>
      </c>
      <c r="AD43" s="79">
        <v>1</v>
      </c>
      <c r="AE43" s="85" t="s">
        <v>1239</v>
      </c>
      <c r="AF43" s="79" t="b">
        <v>0</v>
      </c>
      <c r="AG43" s="79" t="s">
        <v>368</v>
      </c>
      <c r="AH43" s="79"/>
      <c r="AI43" s="85" t="s">
        <v>1236</v>
      </c>
      <c r="AJ43" s="79" t="b">
        <v>0</v>
      </c>
      <c r="AK43" s="79">
        <v>0</v>
      </c>
      <c r="AL43" s="85" t="s">
        <v>1236</v>
      </c>
      <c r="AM43" s="79" t="s">
        <v>1265</v>
      </c>
      <c r="AN43" s="79" t="b">
        <v>0</v>
      </c>
      <c r="AO43" s="85" t="s">
        <v>1225</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c r="BE43" s="49"/>
      <c r="BF43" s="48"/>
      <c r="BG43" s="49"/>
      <c r="BH43" s="48"/>
      <c r="BI43" s="49"/>
      <c r="BJ43" s="48"/>
      <c r="BK43" s="49"/>
      <c r="BL43" s="48"/>
    </row>
    <row r="44" spans="1:64" ht="15">
      <c r="A44" s="64" t="s">
        <v>227</v>
      </c>
      <c r="B44" s="64" t="s">
        <v>351</v>
      </c>
      <c r="C44" s="65" t="s">
        <v>3575</v>
      </c>
      <c r="D44" s="66">
        <v>3</v>
      </c>
      <c r="E44" s="67" t="s">
        <v>132</v>
      </c>
      <c r="F44" s="68">
        <v>35</v>
      </c>
      <c r="G44" s="65"/>
      <c r="H44" s="69"/>
      <c r="I44" s="70"/>
      <c r="J44" s="70"/>
      <c r="K44" s="34" t="s">
        <v>65</v>
      </c>
      <c r="L44" s="77">
        <v>44</v>
      </c>
      <c r="M44" s="77"/>
      <c r="N44" s="72"/>
      <c r="O44" s="79" t="s">
        <v>388</v>
      </c>
      <c r="P44" s="81">
        <v>43530.51336805556</v>
      </c>
      <c r="Q44" s="79" t="s">
        <v>406</v>
      </c>
      <c r="R44" s="79"/>
      <c r="S44" s="79"/>
      <c r="T44" s="79" t="s">
        <v>649</v>
      </c>
      <c r="U44" s="79"/>
      <c r="V44" s="82" t="s">
        <v>758</v>
      </c>
      <c r="W44" s="81">
        <v>43530.51336805556</v>
      </c>
      <c r="X44" s="82" t="s">
        <v>853</v>
      </c>
      <c r="Y44" s="79"/>
      <c r="Z44" s="79"/>
      <c r="AA44" s="85" t="s">
        <v>1049</v>
      </c>
      <c r="AB44" s="85" t="s">
        <v>1225</v>
      </c>
      <c r="AC44" s="79" t="b">
        <v>0</v>
      </c>
      <c r="AD44" s="79">
        <v>1</v>
      </c>
      <c r="AE44" s="85" t="s">
        <v>1239</v>
      </c>
      <c r="AF44" s="79" t="b">
        <v>0</v>
      </c>
      <c r="AG44" s="79" t="s">
        <v>368</v>
      </c>
      <c r="AH44" s="79"/>
      <c r="AI44" s="85" t="s">
        <v>1236</v>
      </c>
      <c r="AJ44" s="79" t="b">
        <v>0</v>
      </c>
      <c r="AK44" s="79">
        <v>0</v>
      </c>
      <c r="AL44" s="85" t="s">
        <v>1236</v>
      </c>
      <c r="AM44" s="79" t="s">
        <v>1265</v>
      </c>
      <c r="AN44" s="79" t="b">
        <v>0</v>
      </c>
      <c r="AO44" s="85" t="s">
        <v>1225</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c r="BE44" s="49"/>
      <c r="BF44" s="48"/>
      <c r="BG44" s="49"/>
      <c r="BH44" s="48"/>
      <c r="BI44" s="49"/>
      <c r="BJ44" s="48"/>
      <c r="BK44" s="49"/>
      <c r="BL44" s="48"/>
    </row>
    <row r="45" spans="1:64" ht="15">
      <c r="A45" s="64" t="s">
        <v>227</v>
      </c>
      <c r="B45" s="64" t="s">
        <v>352</v>
      </c>
      <c r="C45" s="65" t="s">
        <v>3575</v>
      </c>
      <c r="D45" s="66">
        <v>3</v>
      </c>
      <c r="E45" s="67" t="s">
        <v>132</v>
      </c>
      <c r="F45" s="68">
        <v>35</v>
      </c>
      <c r="G45" s="65"/>
      <c r="H45" s="69"/>
      <c r="I45" s="70"/>
      <c r="J45" s="70"/>
      <c r="K45" s="34" t="s">
        <v>65</v>
      </c>
      <c r="L45" s="77">
        <v>45</v>
      </c>
      <c r="M45" s="77"/>
      <c r="N45" s="72"/>
      <c r="O45" s="79" t="s">
        <v>388</v>
      </c>
      <c r="P45" s="81">
        <v>43530.51336805556</v>
      </c>
      <c r="Q45" s="79" t="s">
        <v>406</v>
      </c>
      <c r="R45" s="79"/>
      <c r="S45" s="79"/>
      <c r="T45" s="79" t="s">
        <v>649</v>
      </c>
      <c r="U45" s="79"/>
      <c r="V45" s="82" t="s">
        <v>758</v>
      </c>
      <c r="W45" s="81">
        <v>43530.51336805556</v>
      </c>
      <c r="X45" s="82" t="s">
        <v>853</v>
      </c>
      <c r="Y45" s="79"/>
      <c r="Z45" s="79"/>
      <c r="AA45" s="85" t="s">
        <v>1049</v>
      </c>
      <c r="AB45" s="85" t="s">
        <v>1225</v>
      </c>
      <c r="AC45" s="79" t="b">
        <v>0</v>
      </c>
      <c r="AD45" s="79">
        <v>1</v>
      </c>
      <c r="AE45" s="85" t="s">
        <v>1239</v>
      </c>
      <c r="AF45" s="79" t="b">
        <v>0</v>
      </c>
      <c r="AG45" s="79" t="s">
        <v>368</v>
      </c>
      <c r="AH45" s="79"/>
      <c r="AI45" s="85" t="s">
        <v>1236</v>
      </c>
      <c r="AJ45" s="79" t="b">
        <v>0</v>
      </c>
      <c r="AK45" s="79">
        <v>0</v>
      </c>
      <c r="AL45" s="85" t="s">
        <v>1236</v>
      </c>
      <c r="AM45" s="79" t="s">
        <v>1265</v>
      </c>
      <c r="AN45" s="79" t="b">
        <v>0</v>
      </c>
      <c r="AO45" s="85" t="s">
        <v>1225</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c r="BE45" s="49"/>
      <c r="BF45" s="48"/>
      <c r="BG45" s="49"/>
      <c r="BH45" s="48"/>
      <c r="BI45" s="49"/>
      <c r="BJ45" s="48"/>
      <c r="BK45" s="49"/>
      <c r="BL45" s="48"/>
    </row>
    <row r="46" spans="1:64" ht="15">
      <c r="A46" s="64" t="s">
        <v>227</v>
      </c>
      <c r="B46" s="64" t="s">
        <v>353</v>
      </c>
      <c r="C46" s="65" t="s">
        <v>3575</v>
      </c>
      <c r="D46" s="66">
        <v>3</v>
      </c>
      <c r="E46" s="67" t="s">
        <v>132</v>
      </c>
      <c r="F46" s="68">
        <v>35</v>
      </c>
      <c r="G46" s="65"/>
      <c r="H46" s="69"/>
      <c r="I46" s="70"/>
      <c r="J46" s="70"/>
      <c r="K46" s="34" t="s">
        <v>65</v>
      </c>
      <c r="L46" s="77">
        <v>46</v>
      </c>
      <c r="M46" s="77"/>
      <c r="N46" s="72"/>
      <c r="O46" s="79" t="s">
        <v>389</v>
      </c>
      <c r="P46" s="81">
        <v>43530.51336805556</v>
      </c>
      <c r="Q46" s="79" t="s">
        <v>406</v>
      </c>
      <c r="R46" s="79"/>
      <c r="S46" s="79"/>
      <c r="T46" s="79" t="s">
        <v>649</v>
      </c>
      <c r="U46" s="79"/>
      <c r="V46" s="82" t="s">
        <v>758</v>
      </c>
      <c r="W46" s="81">
        <v>43530.51336805556</v>
      </c>
      <c r="X46" s="82" t="s">
        <v>853</v>
      </c>
      <c r="Y46" s="79"/>
      <c r="Z46" s="79"/>
      <c r="AA46" s="85" t="s">
        <v>1049</v>
      </c>
      <c r="AB46" s="85" t="s">
        <v>1225</v>
      </c>
      <c r="AC46" s="79" t="b">
        <v>0</v>
      </c>
      <c r="AD46" s="79">
        <v>1</v>
      </c>
      <c r="AE46" s="85" t="s">
        <v>1239</v>
      </c>
      <c r="AF46" s="79" t="b">
        <v>0</v>
      </c>
      <c r="AG46" s="79" t="s">
        <v>368</v>
      </c>
      <c r="AH46" s="79"/>
      <c r="AI46" s="85" t="s">
        <v>1236</v>
      </c>
      <c r="AJ46" s="79" t="b">
        <v>0</v>
      </c>
      <c r="AK46" s="79">
        <v>0</v>
      </c>
      <c r="AL46" s="85" t="s">
        <v>1236</v>
      </c>
      <c r="AM46" s="79" t="s">
        <v>1265</v>
      </c>
      <c r="AN46" s="79" t="b">
        <v>0</v>
      </c>
      <c r="AO46" s="85" t="s">
        <v>1225</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v>0</v>
      </c>
      <c r="BE46" s="49">
        <v>0</v>
      </c>
      <c r="BF46" s="48">
        <v>0</v>
      </c>
      <c r="BG46" s="49">
        <v>0</v>
      </c>
      <c r="BH46" s="48">
        <v>0</v>
      </c>
      <c r="BI46" s="49">
        <v>0</v>
      </c>
      <c r="BJ46" s="48">
        <v>18</v>
      </c>
      <c r="BK46" s="49">
        <v>100</v>
      </c>
      <c r="BL46" s="48">
        <v>18</v>
      </c>
    </row>
    <row r="47" spans="1:64" ht="15">
      <c r="A47" s="64" t="s">
        <v>227</v>
      </c>
      <c r="B47" s="64" t="s">
        <v>321</v>
      </c>
      <c r="C47" s="65" t="s">
        <v>3575</v>
      </c>
      <c r="D47" s="66">
        <v>3</v>
      </c>
      <c r="E47" s="67" t="s">
        <v>132</v>
      </c>
      <c r="F47" s="68">
        <v>35</v>
      </c>
      <c r="G47" s="65"/>
      <c r="H47" s="69"/>
      <c r="I47" s="70"/>
      <c r="J47" s="70"/>
      <c r="K47" s="34" t="s">
        <v>65</v>
      </c>
      <c r="L47" s="77">
        <v>47</v>
      </c>
      <c r="M47" s="77"/>
      <c r="N47" s="72"/>
      <c r="O47" s="79" t="s">
        <v>388</v>
      </c>
      <c r="P47" s="81">
        <v>43530.51336805556</v>
      </c>
      <c r="Q47" s="79" t="s">
        <v>406</v>
      </c>
      <c r="R47" s="79"/>
      <c r="S47" s="79"/>
      <c r="T47" s="79" t="s">
        <v>649</v>
      </c>
      <c r="U47" s="79"/>
      <c r="V47" s="82" t="s">
        <v>758</v>
      </c>
      <c r="W47" s="81">
        <v>43530.51336805556</v>
      </c>
      <c r="X47" s="82" t="s">
        <v>853</v>
      </c>
      <c r="Y47" s="79"/>
      <c r="Z47" s="79"/>
      <c r="AA47" s="85" t="s">
        <v>1049</v>
      </c>
      <c r="AB47" s="85" t="s">
        <v>1225</v>
      </c>
      <c r="AC47" s="79" t="b">
        <v>0</v>
      </c>
      <c r="AD47" s="79">
        <v>1</v>
      </c>
      <c r="AE47" s="85" t="s">
        <v>1239</v>
      </c>
      <c r="AF47" s="79" t="b">
        <v>0</v>
      </c>
      <c r="AG47" s="79" t="s">
        <v>368</v>
      </c>
      <c r="AH47" s="79"/>
      <c r="AI47" s="85" t="s">
        <v>1236</v>
      </c>
      <c r="AJ47" s="79" t="b">
        <v>0</v>
      </c>
      <c r="AK47" s="79">
        <v>0</v>
      </c>
      <c r="AL47" s="85" t="s">
        <v>1236</v>
      </c>
      <c r="AM47" s="79" t="s">
        <v>1265</v>
      </c>
      <c r="AN47" s="79" t="b">
        <v>0</v>
      </c>
      <c r="AO47" s="85" t="s">
        <v>1225</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1</v>
      </c>
      <c r="BD47" s="48"/>
      <c r="BE47" s="49"/>
      <c r="BF47" s="48"/>
      <c r="BG47" s="49"/>
      <c r="BH47" s="48"/>
      <c r="BI47" s="49"/>
      <c r="BJ47" s="48"/>
      <c r="BK47" s="49"/>
      <c r="BL47" s="48"/>
    </row>
    <row r="48" spans="1:64" ht="15">
      <c r="A48" s="64" t="s">
        <v>228</v>
      </c>
      <c r="B48" s="64" t="s">
        <v>321</v>
      </c>
      <c r="C48" s="65" t="s">
        <v>3575</v>
      </c>
      <c r="D48" s="66">
        <v>3</v>
      </c>
      <c r="E48" s="67" t="s">
        <v>132</v>
      </c>
      <c r="F48" s="68">
        <v>35</v>
      </c>
      <c r="G48" s="65"/>
      <c r="H48" s="69"/>
      <c r="I48" s="70"/>
      <c r="J48" s="70"/>
      <c r="K48" s="34" t="s">
        <v>65</v>
      </c>
      <c r="L48" s="77">
        <v>48</v>
      </c>
      <c r="M48" s="77"/>
      <c r="N48" s="72"/>
      <c r="O48" s="79" t="s">
        <v>388</v>
      </c>
      <c r="P48" s="81">
        <v>43530.79002314815</v>
      </c>
      <c r="Q48" s="79" t="s">
        <v>407</v>
      </c>
      <c r="R48" s="82" t="s">
        <v>549</v>
      </c>
      <c r="S48" s="79" t="s">
        <v>606</v>
      </c>
      <c r="T48" s="79" t="s">
        <v>650</v>
      </c>
      <c r="U48" s="82" t="s">
        <v>693</v>
      </c>
      <c r="V48" s="82" t="s">
        <v>693</v>
      </c>
      <c r="W48" s="81">
        <v>43530.79002314815</v>
      </c>
      <c r="X48" s="82" t="s">
        <v>854</v>
      </c>
      <c r="Y48" s="79"/>
      <c r="Z48" s="79"/>
      <c r="AA48" s="85" t="s">
        <v>1050</v>
      </c>
      <c r="AB48" s="79"/>
      <c r="AC48" s="79" t="b">
        <v>0</v>
      </c>
      <c r="AD48" s="79">
        <v>1</v>
      </c>
      <c r="AE48" s="85" t="s">
        <v>1236</v>
      </c>
      <c r="AF48" s="79" t="b">
        <v>0</v>
      </c>
      <c r="AG48" s="79" t="s">
        <v>368</v>
      </c>
      <c r="AH48" s="79"/>
      <c r="AI48" s="85" t="s">
        <v>1236</v>
      </c>
      <c r="AJ48" s="79" t="b">
        <v>0</v>
      </c>
      <c r="AK48" s="79">
        <v>0</v>
      </c>
      <c r="AL48" s="85" t="s">
        <v>1236</v>
      </c>
      <c r="AM48" s="79" t="s">
        <v>1265</v>
      </c>
      <c r="AN48" s="79" t="b">
        <v>0</v>
      </c>
      <c r="AO48" s="85" t="s">
        <v>1050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228</v>
      </c>
      <c r="B49" s="64" t="s">
        <v>354</v>
      </c>
      <c r="C49" s="65" t="s">
        <v>3575</v>
      </c>
      <c r="D49" s="66">
        <v>3</v>
      </c>
      <c r="E49" s="67" t="s">
        <v>132</v>
      </c>
      <c r="F49" s="68">
        <v>35</v>
      </c>
      <c r="G49" s="65"/>
      <c r="H49" s="69"/>
      <c r="I49" s="70"/>
      <c r="J49" s="70"/>
      <c r="K49" s="34" t="s">
        <v>65</v>
      </c>
      <c r="L49" s="77">
        <v>49</v>
      </c>
      <c r="M49" s="77"/>
      <c r="N49" s="72"/>
      <c r="O49" s="79" t="s">
        <v>388</v>
      </c>
      <c r="P49" s="81">
        <v>43530.79002314815</v>
      </c>
      <c r="Q49" s="79" t="s">
        <v>407</v>
      </c>
      <c r="R49" s="82" t="s">
        <v>549</v>
      </c>
      <c r="S49" s="79" t="s">
        <v>606</v>
      </c>
      <c r="T49" s="79" t="s">
        <v>650</v>
      </c>
      <c r="U49" s="82" t="s">
        <v>693</v>
      </c>
      <c r="V49" s="82" t="s">
        <v>693</v>
      </c>
      <c r="W49" s="81">
        <v>43530.79002314815</v>
      </c>
      <c r="X49" s="82" t="s">
        <v>854</v>
      </c>
      <c r="Y49" s="79"/>
      <c r="Z49" s="79"/>
      <c r="AA49" s="85" t="s">
        <v>1050</v>
      </c>
      <c r="AB49" s="79"/>
      <c r="AC49" s="79" t="b">
        <v>0</v>
      </c>
      <c r="AD49" s="79">
        <v>1</v>
      </c>
      <c r="AE49" s="85" t="s">
        <v>1236</v>
      </c>
      <c r="AF49" s="79" t="b">
        <v>0</v>
      </c>
      <c r="AG49" s="79" t="s">
        <v>368</v>
      </c>
      <c r="AH49" s="79"/>
      <c r="AI49" s="85" t="s">
        <v>1236</v>
      </c>
      <c r="AJ49" s="79" t="b">
        <v>0</v>
      </c>
      <c r="AK49" s="79">
        <v>0</v>
      </c>
      <c r="AL49" s="85" t="s">
        <v>1236</v>
      </c>
      <c r="AM49" s="79" t="s">
        <v>1265</v>
      </c>
      <c r="AN49" s="79" t="b">
        <v>0</v>
      </c>
      <c r="AO49" s="85" t="s">
        <v>1050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13</v>
      </c>
      <c r="BK49" s="49">
        <v>100</v>
      </c>
      <c r="BL49" s="48">
        <v>13</v>
      </c>
    </row>
    <row r="50" spans="1:64" ht="15">
      <c r="A50" s="64" t="s">
        <v>229</v>
      </c>
      <c r="B50" s="64" t="s">
        <v>354</v>
      </c>
      <c r="C50" s="65" t="s">
        <v>3575</v>
      </c>
      <c r="D50" s="66">
        <v>3</v>
      </c>
      <c r="E50" s="67" t="s">
        <v>132</v>
      </c>
      <c r="F50" s="68">
        <v>35</v>
      </c>
      <c r="G50" s="65"/>
      <c r="H50" s="69"/>
      <c r="I50" s="70"/>
      <c r="J50" s="70"/>
      <c r="K50" s="34" t="s">
        <v>65</v>
      </c>
      <c r="L50" s="77">
        <v>50</v>
      </c>
      <c r="M50" s="77"/>
      <c r="N50" s="72"/>
      <c r="O50" s="79" t="s">
        <v>388</v>
      </c>
      <c r="P50" s="81">
        <v>43530.7918287037</v>
      </c>
      <c r="Q50" s="79" t="s">
        <v>408</v>
      </c>
      <c r="R50" s="82" t="s">
        <v>549</v>
      </c>
      <c r="S50" s="79" t="s">
        <v>606</v>
      </c>
      <c r="T50" s="79" t="s">
        <v>650</v>
      </c>
      <c r="U50" s="82" t="s">
        <v>694</v>
      </c>
      <c r="V50" s="82" t="s">
        <v>694</v>
      </c>
      <c r="W50" s="81">
        <v>43530.7918287037</v>
      </c>
      <c r="X50" s="82" t="s">
        <v>855</v>
      </c>
      <c r="Y50" s="79"/>
      <c r="Z50" s="79"/>
      <c r="AA50" s="85" t="s">
        <v>1051</v>
      </c>
      <c r="AB50" s="79"/>
      <c r="AC50" s="79" t="b">
        <v>0</v>
      </c>
      <c r="AD50" s="79">
        <v>0</v>
      </c>
      <c r="AE50" s="85" t="s">
        <v>1236</v>
      </c>
      <c r="AF50" s="79" t="b">
        <v>0</v>
      </c>
      <c r="AG50" s="79" t="s">
        <v>368</v>
      </c>
      <c r="AH50" s="79"/>
      <c r="AI50" s="85" t="s">
        <v>1236</v>
      </c>
      <c r="AJ50" s="79" t="b">
        <v>0</v>
      </c>
      <c r="AK50" s="79">
        <v>0</v>
      </c>
      <c r="AL50" s="85" t="s">
        <v>1236</v>
      </c>
      <c r="AM50" s="79" t="s">
        <v>1265</v>
      </c>
      <c r="AN50" s="79" t="b">
        <v>0</v>
      </c>
      <c r="AO50" s="85" t="s">
        <v>1051</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229</v>
      </c>
      <c r="B51" s="64" t="s">
        <v>321</v>
      </c>
      <c r="C51" s="65" t="s">
        <v>3575</v>
      </c>
      <c r="D51" s="66">
        <v>3</v>
      </c>
      <c r="E51" s="67" t="s">
        <v>132</v>
      </c>
      <c r="F51" s="68">
        <v>35</v>
      </c>
      <c r="G51" s="65"/>
      <c r="H51" s="69"/>
      <c r="I51" s="70"/>
      <c r="J51" s="70"/>
      <c r="K51" s="34" t="s">
        <v>65</v>
      </c>
      <c r="L51" s="77">
        <v>51</v>
      </c>
      <c r="M51" s="77"/>
      <c r="N51" s="72"/>
      <c r="O51" s="79" t="s">
        <v>388</v>
      </c>
      <c r="P51" s="81">
        <v>43530.7918287037</v>
      </c>
      <c r="Q51" s="79" t="s">
        <v>408</v>
      </c>
      <c r="R51" s="82" t="s">
        <v>549</v>
      </c>
      <c r="S51" s="79" t="s">
        <v>606</v>
      </c>
      <c r="T51" s="79" t="s">
        <v>650</v>
      </c>
      <c r="U51" s="82" t="s">
        <v>694</v>
      </c>
      <c r="V51" s="82" t="s">
        <v>694</v>
      </c>
      <c r="W51" s="81">
        <v>43530.7918287037</v>
      </c>
      <c r="X51" s="82" t="s">
        <v>855</v>
      </c>
      <c r="Y51" s="79"/>
      <c r="Z51" s="79"/>
      <c r="AA51" s="85" t="s">
        <v>1051</v>
      </c>
      <c r="AB51" s="79"/>
      <c r="AC51" s="79" t="b">
        <v>0</v>
      </c>
      <c r="AD51" s="79">
        <v>0</v>
      </c>
      <c r="AE51" s="85" t="s">
        <v>1236</v>
      </c>
      <c r="AF51" s="79" t="b">
        <v>0</v>
      </c>
      <c r="AG51" s="79" t="s">
        <v>368</v>
      </c>
      <c r="AH51" s="79"/>
      <c r="AI51" s="85" t="s">
        <v>1236</v>
      </c>
      <c r="AJ51" s="79" t="b">
        <v>0</v>
      </c>
      <c r="AK51" s="79">
        <v>0</v>
      </c>
      <c r="AL51" s="85" t="s">
        <v>1236</v>
      </c>
      <c r="AM51" s="79" t="s">
        <v>1265</v>
      </c>
      <c r="AN51" s="79" t="b">
        <v>0</v>
      </c>
      <c r="AO51" s="85" t="s">
        <v>1051</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13</v>
      </c>
      <c r="BK51" s="49">
        <v>100</v>
      </c>
      <c r="BL51" s="48">
        <v>13</v>
      </c>
    </row>
    <row r="52" spans="1:64" ht="15">
      <c r="A52" s="64" t="s">
        <v>230</v>
      </c>
      <c r="B52" s="64" t="s">
        <v>321</v>
      </c>
      <c r="C52" s="65" t="s">
        <v>3576</v>
      </c>
      <c r="D52" s="66">
        <v>6.5</v>
      </c>
      <c r="E52" s="67" t="s">
        <v>136</v>
      </c>
      <c r="F52" s="68">
        <v>23.5</v>
      </c>
      <c r="G52" s="65"/>
      <c r="H52" s="69"/>
      <c r="I52" s="70"/>
      <c r="J52" s="70"/>
      <c r="K52" s="34" t="s">
        <v>65</v>
      </c>
      <c r="L52" s="77">
        <v>52</v>
      </c>
      <c r="M52" s="77"/>
      <c r="N52" s="72"/>
      <c r="O52" s="79" t="s">
        <v>388</v>
      </c>
      <c r="P52" s="81">
        <v>43529.01721064815</v>
      </c>
      <c r="Q52" s="79" t="s">
        <v>403</v>
      </c>
      <c r="R52" s="82" t="s">
        <v>546</v>
      </c>
      <c r="S52" s="79" t="s">
        <v>611</v>
      </c>
      <c r="T52" s="79"/>
      <c r="U52" s="82" t="s">
        <v>691</v>
      </c>
      <c r="V52" s="82" t="s">
        <v>691</v>
      </c>
      <c r="W52" s="81">
        <v>43529.01721064815</v>
      </c>
      <c r="X52" s="82" t="s">
        <v>856</v>
      </c>
      <c r="Y52" s="79"/>
      <c r="Z52" s="79"/>
      <c r="AA52" s="85" t="s">
        <v>1052</v>
      </c>
      <c r="AB52" s="79"/>
      <c r="AC52" s="79" t="b">
        <v>0</v>
      </c>
      <c r="AD52" s="79">
        <v>0</v>
      </c>
      <c r="AE52" s="85" t="s">
        <v>1236</v>
      </c>
      <c r="AF52" s="79" t="b">
        <v>0</v>
      </c>
      <c r="AG52" s="79" t="s">
        <v>368</v>
      </c>
      <c r="AH52" s="79"/>
      <c r="AI52" s="85" t="s">
        <v>1236</v>
      </c>
      <c r="AJ52" s="79" t="b">
        <v>0</v>
      </c>
      <c r="AK52" s="79">
        <v>9</v>
      </c>
      <c r="AL52" s="85" t="s">
        <v>1217</v>
      </c>
      <c r="AM52" s="79" t="s">
        <v>1271</v>
      </c>
      <c r="AN52" s="79" t="b">
        <v>0</v>
      </c>
      <c r="AO52" s="85" t="s">
        <v>1217</v>
      </c>
      <c r="AP52" s="79" t="s">
        <v>176</v>
      </c>
      <c r="AQ52" s="79">
        <v>0</v>
      </c>
      <c r="AR52" s="79">
        <v>0</v>
      </c>
      <c r="AS52" s="79"/>
      <c r="AT52" s="79"/>
      <c r="AU52" s="79"/>
      <c r="AV52" s="79"/>
      <c r="AW52" s="79"/>
      <c r="AX52" s="79"/>
      <c r="AY52" s="79"/>
      <c r="AZ52" s="79"/>
      <c r="BA52">
        <v>2</v>
      </c>
      <c r="BB52" s="78" t="str">
        <f>REPLACE(INDEX(GroupVertices[Group],MATCH(Edges[[#This Row],[Vertex 1]],GroupVertices[Vertex],0)),1,1,"")</f>
        <v>1</v>
      </c>
      <c r="BC52" s="78" t="str">
        <f>REPLACE(INDEX(GroupVertices[Group],MATCH(Edges[[#This Row],[Vertex 2]],GroupVertices[Vertex],0)),1,1,"")</f>
        <v>1</v>
      </c>
      <c r="BD52" s="48">
        <v>1</v>
      </c>
      <c r="BE52" s="49">
        <v>9.090909090909092</v>
      </c>
      <c r="BF52" s="48">
        <v>0</v>
      </c>
      <c r="BG52" s="49">
        <v>0</v>
      </c>
      <c r="BH52" s="48">
        <v>0</v>
      </c>
      <c r="BI52" s="49">
        <v>0</v>
      </c>
      <c r="BJ52" s="48">
        <v>10</v>
      </c>
      <c r="BK52" s="49">
        <v>90.9090909090909</v>
      </c>
      <c r="BL52" s="48">
        <v>11</v>
      </c>
    </row>
    <row r="53" spans="1:64" ht="15">
      <c r="A53" s="64" t="s">
        <v>230</v>
      </c>
      <c r="B53" s="64" t="s">
        <v>355</v>
      </c>
      <c r="C53" s="65" t="s">
        <v>3575</v>
      </c>
      <c r="D53" s="66">
        <v>3</v>
      </c>
      <c r="E53" s="67" t="s">
        <v>132</v>
      </c>
      <c r="F53" s="68">
        <v>35</v>
      </c>
      <c r="G53" s="65"/>
      <c r="H53" s="69"/>
      <c r="I53" s="70"/>
      <c r="J53" s="70"/>
      <c r="K53" s="34" t="s">
        <v>65</v>
      </c>
      <c r="L53" s="77">
        <v>53</v>
      </c>
      <c r="M53" s="77"/>
      <c r="N53" s="72"/>
      <c r="O53" s="79" t="s">
        <v>388</v>
      </c>
      <c r="P53" s="81">
        <v>43530.820023148146</v>
      </c>
      <c r="Q53" s="79" t="s">
        <v>409</v>
      </c>
      <c r="R53" s="82" t="s">
        <v>550</v>
      </c>
      <c r="S53" s="79" t="s">
        <v>614</v>
      </c>
      <c r="T53" s="79"/>
      <c r="U53" s="82" t="s">
        <v>695</v>
      </c>
      <c r="V53" s="82" t="s">
        <v>695</v>
      </c>
      <c r="W53" s="81">
        <v>43530.820023148146</v>
      </c>
      <c r="X53" s="82" t="s">
        <v>857</v>
      </c>
      <c r="Y53" s="79"/>
      <c r="Z53" s="79"/>
      <c r="AA53" s="85" t="s">
        <v>1053</v>
      </c>
      <c r="AB53" s="79"/>
      <c r="AC53" s="79" t="b">
        <v>0</v>
      </c>
      <c r="AD53" s="79">
        <v>0</v>
      </c>
      <c r="AE53" s="85" t="s">
        <v>1236</v>
      </c>
      <c r="AF53" s="79" t="b">
        <v>0</v>
      </c>
      <c r="AG53" s="79" t="s">
        <v>368</v>
      </c>
      <c r="AH53" s="79"/>
      <c r="AI53" s="85" t="s">
        <v>1236</v>
      </c>
      <c r="AJ53" s="79" t="b">
        <v>0</v>
      </c>
      <c r="AK53" s="79">
        <v>3</v>
      </c>
      <c r="AL53" s="85" t="s">
        <v>1192</v>
      </c>
      <c r="AM53" s="79" t="s">
        <v>1271</v>
      </c>
      <c r="AN53" s="79" t="b">
        <v>0</v>
      </c>
      <c r="AO53" s="85" t="s">
        <v>1192</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2</v>
      </c>
      <c r="BE53" s="49">
        <v>16.666666666666668</v>
      </c>
      <c r="BF53" s="48">
        <v>0</v>
      </c>
      <c r="BG53" s="49">
        <v>0</v>
      </c>
      <c r="BH53" s="48">
        <v>0</v>
      </c>
      <c r="BI53" s="49">
        <v>0</v>
      </c>
      <c r="BJ53" s="48">
        <v>10</v>
      </c>
      <c r="BK53" s="49">
        <v>83.33333333333333</v>
      </c>
      <c r="BL53" s="48">
        <v>12</v>
      </c>
    </row>
    <row r="54" spans="1:64" ht="15">
      <c r="A54" s="64" t="s">
        <v>230</v>
      </c>
      <c r="B54" s="64" t="s">
        <v>321</v>
      </c>
      <c r="C54" s="65" t="s">
        <v>3576</v>
      </c>
      <c r="D54" s="66">
        <v>6.5</v>
      </c>
      <c r="E54" s="67" t="s">
        <v>136</v>
      </c>
      <c r="F54" s="68">
        <v>23.5</v>
      </c>
      <c r="G54" s="65"/>
      <c r="H54" s="69"/>
      <c r="I54" s="70"/>
      <c r="J54" s="70"/>
      <c r="K54" s="34" t="s">
        <v>65</v>
      </c>
      <c r="L54" s="77">
        <v>54</v>
      </c>
      <c r="M54" s="77"/>
      <c r="N54" s="72"/>
      <c r="O54" s="79" t="s">
        <v>388</v>
      </c>
      <c r="P54" s="81">
        <v>43530.820023148146</v>
      </c>
      <c r="Q54" s="79" t="s">
        <v>409</v>
      </c>
      <c r="R54" s="82" t="s">
        <v>550</v>
      </c>
      <c r="S54" s="79" t="s">
        <v>614</v>
      </c>
      <c r="T54" s="79"/>
      <c r="U54" s="82" t="s">
        <v>695</v>
      </c>
      <c r="V54" s="82" t="s">
        <v>695</v>
      </c>
      <c r="W54" s="81">
        <v>43530.820023148146</v>
      </c>
      <c r="X54" s="82" t="s">
        <v>857</v>
      </c>
      <c r="Y54" s="79"/>
      <c r="Z54" s="79"/>
      <c r="AA54" s="85" t="s">
        <v>1053</v>
      </c>
      <c r="AB54" s="79"/>
      <c r="AC54" s="79" t="b">
        <v>0</v>
      </c>
      <c r="AD54" s="79">
        <v>0</v>
      </c>
      <c r="AE54" s="85" t="s">
        <v>1236</v>
      </c>
      <c r="AF54" s="79" t="b">
        <v>0</v>
      </c>
      <c r="AG54" s="79" t="s">
        <v>368</v>
      </c>
      <c r="AH54" s="79"/>
      <c r="AI54" s="85" t="s">
        <v>1236</v>
      </c>
      <c r="AJ54" s="79" t="b">
        <v>0</v>
      </c>
      <c r="AK54" s="79">
        <v>3</v>
      </c>
      <c r="AL54" s="85" t="s">
        <v>1192</v>
      </c>
      <c r="AM54" s="79" t="s">
        <v>1271</v>
      </c>
      <c r="AN54" s="79" t="b">
        <v>0</v>
      </c>
      <c r="AO54" s="85" t="s">
        <v>1192</v>
      </c>
      <c r="AP54" s="79" t="s">
        <v>176</v>
      </c>
      <c r="AQ54" s="79">
        <v>0</v>
      </c>
      <c r="AR54" s="79">
        <v>0</v>
      </c>
      <c r="AS54" s="79"/>
      <c r="AT54" s="79"/>
      <c r="AU54" s="79"/>
      <c r="AV54" s="79"/>
      <c r="AW54" s="79"/>
      <c r="AX54" s="79"/>
      <c r="AY54" s="79"/>
      <c r="AZ54" s="79"/>
      <c r="BA54">
        <v>2</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231</v>
      </c>
      <c r="B55" s="64" t="s">
        <v>231</v>
      </c>
      <c r="C55" s="65" t="s">
        <v>3575</v>
      </c>
      <c r="D55" s="66">
        <v>3</v>
      </c>
      <c r="E55" s="67" t="s">
        <v>132</v>
      </c>
      <c r="F55" s="68">
        <v>35</v>
      </c>
      <c r="G55" s="65"/>
      <c r="H55" s="69"/>
      <c r="I55" s="70"/>
      <c r="J55" s="70"/>
      <c r="K55" s="34" t="s">
        <v>65</v>
      </c>
      <c r="L55" s="77">
        <v>55</v>
      </c>
      <c r="M55" s="77"/>
      <c r="N55" s="72"/>
      <c r="O55" s="79" t="s">
        <v>176</v>
      </c>
      <c r="P55" s="81">
        <v>43530.849652777775</v>
      </c>
      <c r="Q55" s="79" t="s">
        <v>410</v>
      </c>
      <c r="R55" s="82" t="s">
        <v>551</v>
      </c>
      <c r="S55" s="79" t="s">
        <v>615</v>
      </c>
      <c r="T55" s="79"/>
      <c r="U55" s="79"/>
      <c r="V55" s="82" t="s">
        <v>759</v>
      </c>
      <c r="W55" s="81">
        <v>43530.849652777775</v>
      </c>
      <c r="X55" s="82" t="s">
        <v>858</v>
      </c>
      <c r="Y55" s="79"/>
      <c r="Z55" s="79"/>
      <c r="AA55" s="85" t="s">
        <v>1054</v>
      </c>
      <c r="AB55" s="79"/>
      <c r="AC55" s="79" t="b">
        <v>0</v>
      </c>
      <c r="AD55" s="79">
        <v>6</v>
      </c>
      <c r="AE55" s="85" t="s">
        <v>1236</v>
      </c>
      <c r="AF55" s="79" t="b">
        <v>1</v>
      </c>
      <c r="AG55" s="79" t="s">
        <v>368</v>
      </c>
      <c r="AH55" s="79"/>
      <c r="AI55" s="85" t="s">
        <v>1218</v>
      </c>
      <c r="AJ55" s="79" t="b">
        <v>0</v>
      </c>
      <c r="AK55" s="79">
        <v>0</v>
      </c>
      <c r="AL55" s="85" t="s">
        <v>1236</v>
      </c>
      <c r="AM55" s="79" t="s">
        <v>1269</v>
      </c>
      <c r="AN55" s="79" t="b">
        <v>0</v>
      </c>
      <c r="AO55" s="85" t="s">
        <v>1054</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1</v>
      </c>
      <c r="BE55" s="49">
        <v>8.333333333333334</v>
      </c>
      <c r="BF55" s="48">
        <v>0</v>
      </c>
      <c r="BG55" s="49">
        <v>0</v>
      </c>
      <c r="BH55" s="48">
        <v>0</v>
      </c>
      <c r="BI55" s="49">
        <v>0</v>
      </c>
      <c r="BJ55" s="48">
        <v>11</v>
      </c>
      <c r="BK55" s="49">
        <v>91.66666666666667</v>
      </c>
      <c r="BL55" s="48">
        <v>12</v>
      </c>
    </row>
    <row r="56" spans="1:64" ht="15">
      <c r="A56" s="64" t="s">
        <v>232</v>
      </c>
      <c r="B56" s="64" t="s">
        <v>321</v>
      </c>
      <c r="C56" s="65" t="s">
        <v>3575</v>
      </c>
      <c r="D56" s="66">
        <v>3</v>
      </c>
      <c r="E56" s="67" t="s">
        <v>132</v>
      </c>
      <c r="F56" s="68">
        <v>35</v>
      </c>
      <c r="G56" s="65"/>
      <c r="H56" s="69"/>
      <c r="I56" s="70"/>
      <c r="J56" s="70"/>
      <c r="K56" s="34" t="s">
        <v>65</v>
      </c>
      <c r="L56" s="77">
        <v>56</v>
      </c>
      <c r="M56" s="77"/>
      <c r="N56" s="72"/>
      <c r="O56" s="79" t="s">
        <v>388</v>
      </c>
      <c r="P56" s="81">
        <v>43530.99512731482</v>
      </c>
      <c r="Q56" s="79" t="s">
        <v>411</v>
      </c>
      <c r="R56" s="79"/>
      <c r="S56" s="79"/>
      <c r="T56" s="79" t="s">
        <v>651</v>
      </c>
      <c r="U56" s="79"/>
      <c r="V56" s="82" t="s">
        <v>760</v>
      </c>
      <c r="W56" s="81">
        <v>43530.99512731482</v>
      </c>
      <c r="X56" s="82" t="s">
        <v>859</v>
      </c>
      <c r="Y56" s="79"/>
      <c r="Z56" s="79"/>
      <c r="AA56" s="85" t="s">
        <v>1055</v>
      </c>
      <c r="AB56" s="79"/>
      <c r="AC56" s="79" t="b">
        <v>0</v>
      </c>
      <c r="AD56" s="79">
        <v>0</v>
      </c>
      <c r="AE56" s="85" t="s">
        <v>1236</v>
      </c>
      <c r="AF56" s="79" t="b">
        <v>0</v>
      </c>
      <c r="AG56" s="79" t="s">
        <v>368</v>
      </c>
      <c r="AH56" s="79"/>
      <c r="AI56" s="85" t="s">
        <v>1236</v>
      </c>
      <c r="AJ56" s="79" t="b">
        <v>0</v>
      </c>
      <c r="AK56" s="79">
        <v>0</v>
      </c>
      <c r="AL56" s="85" t="s">
        <v>1236</v>
      </c>
      <c r="AM56" s="79" t="s">
        <v>1269</v>
      </c>
      <c r="AN56" s="79" t="b">
        <v>0</v>
      </c>
      <c r="AO56" s="85" t="s">
        <v>1055</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2</v>
      </c>
      <c r="BE56" s="49">
        <v>16.666666666666668</v>
      </c>
      <c r="BF56" s="48">
        <v>0</v>
      </c>
      <c r="BG56" s="49">
        <v>0</v>
      </c>
      <c r="BH56" s="48">
        <v>0</v>
      </c>
      <c r="BI56" s="49">
        <v>0</v>
      </c>
      <c r="BJ56" s="48">
        <v>10</v>
      </c>
      <c r="BK56" s="49">
        <v>83.33333333333333</v>
      </c>
      <c r="BL56" s="48">
        <v>12</v>
      </c>
    </row>
    <row r="57" spans="1:64" ht="15">
      <c r="A57" s="64" t="s">
        <v>233</v>
      </c>
      <c r="B57" s="64" t="s">
        <v>356</v>
      </c>
      <c r="C57" s="65" t="s">
        <v>3575</v>
      </c>
      <c r="D57" s="66">
        <v>3</v>
      </c>
      <c r="E57" s="67" t="s">
        <v>132</v>
      </c>
      <c r="F57" s="68">
        <v>35</v>
      </c>
      <c r="G57" s="65"/>
      <c r="H57" s="69"/>
      <c r="I57" s="70"/>
      <c r="J57" s="70"/>
      <c r="K57" s="34" t="s">
        <v>65</v>
      </c>
      <c r="L57" s="77">
        <v>57</v>
      </c>
      <c r="M57" s="77"/>
      <c r="N57" s="72"/>
      <c r="O57" s="79" t="s">
        <v>388</v>
      </c>
      <c r="P57" s="81">
        <v>43531.17827546296</v>
      </c>
      <c r="Q57" s="79" t="s">
        <v>412</v>
      </c>
      <c r="R57" s="79"/>
      <c r="S57" s="79"/>
      <c r="T57" s="79"/>
      <c r="U57" s="79"/>
      <c r="V57" s="82" t="s">
        <v>761</v>
      </c>
      <c r="W57" s="81">
        <v>43531.17827546296</v>
      </c>
      <c r="X57" s="82" t="s">
        <v>860</v>
      </c>
      <c r="Y57" s="79"/>
      <c r="Z57" s="79"/>
      <c r="AA57" s="85" t="s">
        <v>1056</v>
      </c>
      <c r="AB57" s="85" t="s">
        <v>1226</v>
      </c>
      <c r="AC57" s="79" t="b">
        <v>0</v>
      </c>
      <c r="AD57" s="79">
        <v>0</v>
      </c>
      <c r="AE57" s="85" t="s">
        <v>1240</v>
      </c>
      <c r="AF57" s="79" t="b">
        <v>0</v>
      </c>
      <c r="AG57" s="79" t="s">
        <v>368</v>
      </c>
      <c r="AH57" s="79"/>
      <c r="AI57" s="85" t="s">
        <v>1236</v>
      </c>
      <c r="AJ57" s="79" t="b">
        <v>0</v>
      </c>
      <c r="AK57" s="79">
        <v>0</v>
      </c>
      <c r="AL57" s="85" t="s">
        <v>1236</v>
      </c>
      <c r="AM57" s="79" t="s">
        <v>1265</v>
      </c>
      <c r="AN57" s="79" t="b">
        <v>0</v>
      </c>
      <c r="AO57" s="85" t="s">
        <v>1226</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c r="BE57" s="49"/>
      <c r="BF57" s="48"/>
      <c r="BG57" s="49"/>
      <c r="BH57" s="48"/>
      <c r="BI57" s="49"/>
      <c r="BJ57" s="48"/>
      <c r="BK57" s="49"/>
      <c r="BL57" s="48"/>
    </row>
    <row r="58" spans="1:64" ht="15">
      <c r="A58" s="64" t="s">
        <v>233</v>
      </c>
      <c r="B58" s="64" t="s">
        <v>357</v>
      </c>
      <c r="C58" s="65" t="s">
        <v>3575</v>
      </c>
      <c r="D58" s="66">
        <v>3</v>
      </c>
      <c r="E58" s="67" t="s">
        <v>132</v>
      </c>
      <c r="F58" s="68">
        <v>35</v>
      </c>
      <c r="G58" s="65"/>
      <c r="H58" s="69"/>
      <c r="I58" s="70"/>
      <c r="J58" s="70"/>
      <c r="K58" s="34" t="s">
        <v>65</v>
      </c>
      <c r="L58" s="77">
        <v>58</v>
      </c>
      <c r="M58" s="77"/>
      <c r="N58" s="72"/>
      <c r="O58" s="79" t="s">
        <v>389</v>
      </c>
      <c r="P58" s="81">
        <v>43531.17827546296</v>
      </c>
      <c r="Q58" s="79" t="s">
        <v>412</v>
      </c>
      <c r="R58" s="79"/>
      <c r="S58" s="79"/>
      <c r="T58" s="79"/>
      <c r="U58" s="79"/>
      <c r="V58" s="82" t="s">
        <v>761</v>
      </c>
      <c r="W58" s="81">
        <v>43531.17827546296</v>
      </c>
      <c r="X58" s="82" t="s">
        <v>860</v>
      </c>
      <c r="Y58" s="79"/>
      <c r="Z58" s="79"/>
      <c r="AA58" s="85" t="s">
        <v>1056</v>
      </c>
      <c r="AB58" s="85" t="s">
        <v>1226</v>
      </c>
      <c r="AC58" s="79" t="b">
        <v>0</v>
      </c>
      <c r="AD58" s="79">
        <v>0</v>
      </c>
      <c r="AE58" s="85" t="s">
        <v>1240</v>
      </c>
      <c r="AF58" s="79" t="b">
        <v>0</v>
      </c>
      <c r="AG58" s="79" t="s">
        <v>368</v>
      </c>
      <c r="AH58" s="79"/>
      <c r="AI58" s="85" t="s">
        <v>1236</v>
      </c>
      <c r="AJ58" s="79" t="b">
        <v>0</v>
      </c>
      <c r="AK58" s="79">
        <v>0</v>
      </c>
      <c r="AL58" s="85" t="s">
        <v>1236</v>
      </c>
      <c r="AM58" s="79" t="s">
        <v>1265</v>
      </c>
      <c r="AN58" s="79" t="b">
        <v>0</v>
      </c>
      <c r="AO58" s="85" t="s">
        <v>1226</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233</v>
      </c>
      <c r="B59" s="64" t="s">
        <v>321</v>
      </c>
      <c r="C59" s="65" t="s">
        <v>3575</v>
      </c>
      <c r="D59" s="66">
        <v>3</v>
      </c>
      <c r="E59" s="67" t="s">
        <v>132</v>
      </c>
      <c r="F59" s="68">
        <v>35</v>
      </c>
      <c r="G59" s="65"/>
      <c r="H59" s="69"/>
      <c r="I59" s="70"/>
      <c r="J59" s="70"/>
      <c r="K59" s="34" t="s">
        <v>65</v>
      </c>
      <c r="L59" s="77">
        <v>59</v>
      </c>
      <c r="M59" s="77"/>
      <c r="N59" s="72"/>
      <c r="O59" s="79" t="s">
        <v>388</v>
      </c>
      <c r="P59" s="81">
        <v>43531.17827546296</v>
      </c>
      <c r="Q59" s="79" t="s">
        <v>412</v>
      </c>
      <c r="R59" s="79"/>
      <c r="S59" s="79"/>
      <c r="T59" s="79"/>
      <c r="U59" s="79"/>
      <c r="V59" s="82" t="s">
        <v>761</v>
      </c>
      <c r="W59" s="81">
        <v>43531.17827546296</v>
      </c>
      <c r="X59" s="82" t="s">
        <v>860</v>
      </c>
      <c r="Y59" s="79"/>
      <c r="Z59" s="79"/>
      <c r="AA59" s="85" t="s">
        <v>1056</v>
      </c>
      <c r="AB59" s="85" t="s">
        <v>1226</v>
      </c>
      <c r="AC59" s="79" t="b">
        <v>0</v>
      </c>
      <c r="AD59" s="79">
        <v>0</v>
      </c>
      <c r="AE59" s="85" t="s">
        <v>1240</v>
      </c>
      <c r="AF59" s="79" t="b">
        <v>0</v>
      </c>
      <c r="AG59" s="79" t="s">
        <v>368</v>
      </c>
      <c r="AH59" s="79"/>
      <c r="AI59" s="85" t="s">
        <v>1236</v>
      </c>
      <c r="AJ59" s="79" t="b">
        <v>0</v>
      </c>
      <c r="AK59" s="79">
        <v>0</v>
      </c>
      <c r="AL59" s="85" t="s">
        <v>1236</v>
      </c>
      <c r="AM59" s="79" t="s">
        <v>1265</v>
      </c>
      <c r="AN59" s="79" t="b">
        <v>0</v>
      </c>
      <c r="AO59" s="85" t="s">
        <v>1226</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1</v>
      </c>
      <c r="BD59" s="48"/>
      <c r="BE59" s="49"/>
      <c r="BF59" s="48"/>
      <c r="BG59" s="49"/>
      <c r="BH59" s="48"/>
      <c r="BI59" s="49"/>
      <c r="BJ59" s="48"/>
      <c r="BK59" s="49"/>
      <c r="BL59" s="48"/>
    </row>
    <row r="60" spans="1:64" ht="15">
      <c r="A60" s="64" t="s">
        <v>233</v>
      </c>
      <c r="B60" s="64" t="s">
        <v>312</v>
      </c>
      <c r="C60" s="65" t="s">
        <v>3575</v>
      </c>
      <c r="D60" s="66">
        <v>3</v>
      </c>
      <c r="E60" s="67" t="s">
        <v>132</v>
      </c>
      <c r="F60" s="68">
        <v>35</v>
      </c>
      <c r="G60" s="65"/>
      <c r="H60" s="69"/>
      <c r="I60" s="70"/>
      <c r="J60" s="70"/>
      <c r="K60" s="34" t="s">
        <v>65</v>
      </c>
      <c r="L60" s="77">
        <v>60</v>
      </c>
      <c r="M60" s="77"/>
      <c r="N60" s="72"/>
      <c r="O60" s="79" t="s">
        <v>388</v>
      </c>
      <c r="P60" s="81">
        <v>43531.17827546296</v>
      </c>
      <c r="Q60" s="79" t="s">
        <v>412</v>
      </c>
      <c r="R60" s="79"/>
      <c r="S60" s="79"/>
      <c r="T60" s="79"/>
      <c r="U60" s="79"/>
      <c r="V60" s="82" t="s">
        <v>761</v>
      </c>
      <c r="W60" s="81">
        <v>43531.17827546296</v>
      </c>
      <c r="X60" s="82" t="s">
        <v>860</v>
      </c>
      <c r="Y60" s="79"/>
      <c r="Z60" s="79"/>
      <c r="AA60" s="85" t="s">
        <v>1056</v>
      </c>
      <c r="AB60" s="85" t="s">
        <v>1226</v>
      </c>
      <c r="AC60" s="79" t="b">
        <v>0</v>
      </c>
      <c r="AD60" s="79">
        <v>0</v>
      </c>
      <c r="AE60" s="85" t="s">
        <v>1240</v>
      </c>
      <c r="AF60" s="79" t="b">
        <v>0</v>
      </c>
      <c r="AG60" s="79" t="s">
        <v>368</v>
      </c>
      <c r="AH60" s="79"/>
      <c r="AI60" s="85" t="s">
        <v>1236</v>
      </c>
      <c r="AJ60" s="79" t="b">
        <v>0</v>
      </c>
      <c r="AK60" s="79">
        <v>0</v>
      </c>
      <c r="AL60" s="85" t="s">
        <v>1236</v>
      </c>
      <c r="AM60" s="79" t="s">
        <v>1265</v>
      </c>
      <c r="AN60" s="79" t="b">
        <v>0</v>
      </c>
      <c r="AO60" s="85" t="s">
        <v>1226</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v>0</v>
      </c>
      <c r="BE60" s="49">
        <v>0</v>
      </c>
      <c r="BF60" s="48">
        <v>0</v>
      </c>
      <c r="BG60" s="49">
        <v>0</v>
      </c>
      <c r="BH60" s="48">
        <v>0</v>
      </c>
      <c r="BI60" s="49">
        <v>0</v>
      </c>
      <c r="BJ60" s="48">
        <v>10</v>
      </c>
      <c r="BK60" s="49">
        <v>100</v>
      </c>
      <c r="BL60" s="48">
        <v>10</v>
      </c>
    </row>
    <row r="61" spans="1:64" ht="15">
      <c r="A61" s="64" t="s">
        <v>234</v>
      </c>
      <c r="B61" s="64" t="s">
        <v>234</v>
      </c>
      <c r="C61" s="65" t="s">
        <v>3576</v>
      </c>
      <c r="D61" s="66">
        <v>6.5</v>
      </c>
      <c r="E61" s="67" t="s">
        <v>136</v>
      </c>
      <c r="F61" s="68">
        <v>23.5</v>
      </c>
      <c r="G61" s="65"/>
      <c r="H61" s="69"/>
      <c r="I61" s="70"/>
      <c r="J61" s="70"/>
      <c r="K61" s="34" t="s">
        <v>65</v>
      </c>
      <c r="L61" s="77">
        <v>61</v>
      </c>
      <c r="M61" s="77"/>
      <c r="N61" s="72"/>
      <c r="O61" s="79" t="s">
        <v>176</v>
      </c>
      <c r="P61" s="81">
        <v>43529.13659722222</v>
      </c>
      <c r="Q61" s="79" t="s">
        <v>413</v>
      </c>
      <c r="R61" s="82" t="s">
        <v>552</v>
      </c>
      <c r="S61" s="79" t="s">
        <v>606</v>
      </c>
      <c r="T61" s="79" t="s">
        <v>652</v>
      </c>
      <c r="U61" s="79"/>
      <c r="V61" s="82" t="s">
        <v>762</v>
      </c>
      <c r="W61" s="81">
        <v>43529.13659722222</v>
      </c>
      <c r="X61" s="82" t="s">
        <v>861</v>
      </c>
      <c r="Y61" s="79">
        <v>34.79064623</v>
      </c>
      <c r="Z61" s="79">
        <v>-111.76244561</v>
      </c>
      <c r="AA61" s="85" t="s">
        <v>1057</v>
      </c>
      <c r="AB61" s="79"/>
      <c r="AC61" s="79" t="b">
        <v>0</v>
      </c>
      <c r="AD61" s="79">
        <v>0</v>
      </c>
      <c r="AE61" s="85" t="s">
        <v>1236</v>
      </c>
      <c r="AF61" s="79" t="b">
        <v>0</v>
      </c>
      <c r="AG61" s="79" t="s">
        <v>368</v>
      </c>
      <c r="AH61" s="79"/>
      <c r="AI61" s="85" t="s">
        <v>1236</v>
      </c>
      <c r="AJ61" s="79" t="b">
        <v>0</v>
      </c>
      <c r="AK61" s="79">
        <v>0</v>
      </c>
      <c r="AL61" s="85" t="s">
        <v>1236</v>
      </c>
      <c r="AM61" s="79" t="s">
        <v>1266</v>
      </c>
      <c r="AN61" s="79" t="b">
        <v>0</v>
      </c>
      <c r="AO61" s="85" t="s">
        <v>1057</v>
      </c>
      <c r="AP61" s="79" t="s">
        <v>176</v>
      </c>
      <c r="AQ61" s="79">
        <v>0</v>
      </c>
      <c r="AR61" s="79">
        <v>0</v>
      </c>
      <c r="AS61" s="79" t="s">
        <v>1289</v>
      </c>
      <c r="AT61" s="79" t="s">
        <v>1292</v>
      </c>
      <c r="AU61" s="79" t="s">
        <v>1293</v>
      </c>
      <c r="AV61" s="79" t="s">
        <v>1296</v>
      </c>
      <c r="AW61" s="79" t="s">
        <v>1301</v>
      </c>
      <c r="AX61" s="79" t="s">
        <v>1305</v>
      </c>
      <c r="AY61" s="79" t="s">
        <v>1308</v>
      </c>
      <c r="AZ61" s="82" t="s">
        <v>1312</v>
      </c>
      <c r="BA61">
        <v>2</v>
      </c>
      <c r="BB61" s="78" t="str">
        <f>REPLACE(INDEX(GroupVertices[Group],MATCH(Edges[[#This Row],[Vertex 1]],GroupVertices[Vertex],0)),1,1,"")</f>
        <v>3</v>
      </c>
      <c r="BC61" s="78" t="str">
        <f>REPLACE(INDEX(GroupVertices[Group],MATCH(Edges[[#This Row],[Vertex 2]],GroupVertices[Vertex],0)),1,1,"")</f>
        <v>3</v>
      </c>
      <c r="BD61" s="48">
        <v>2</v>
      </c>
      <c r="BE61" s="49">
        <v>9.523809523809524</v>
      </c>
      <c r="BF61" s="48">
        <v>1</v>
      </c>
      <c r="BG61" s="49">
        <v>4.761904761904762</v>
      </c>
      <c r="BH61" s="48">
        <v>0</v>
      </c>
      <c r="BI61" s="49">
        <v>0</v>
      </c>
      <c r="BJ61" s="48">
        <v>18</v>
      </c>
      <c r="BK61" s="49">
        <v>85.71428571428571</v>
      </c>
      <c r="BL61" s="48">
        <v>21</v>
      </c>
    </row>
    <row r="62" spans="1:64" ht="15">
      <c r="A62" s="64" t="s">
        <v>234</v>
      </c>
      <c r="B62" s="64" t="s">
        <v>234</v>
      </c>
      <c r="C62" s="65" t="s">
        <v>3576</v>
      </c>
      <c r="D62" s="66">
        <v>6.5</v>
      </c>
      <c r="E62" s="67" t="s">
        <v>136</v>
      </c>
      <c r="F62" s="68">
        <v>23.5</v>
      </c>
      <c r="G62" s="65"/>
      <c r="H62" s="69"/>
      <c r="I62" s="70"/>
      <c r="J62" s="70"/>
      <c r="K62" s="34" t="s">
        <v>65</v>
      </c>
      <c r="L62" s="77">
        <v>62</v>
      </c>
      <c r="M62" s="77"/>
      <c r="N62" s="72"/>
      <c r="O62" s="79" t="s">
        <v>176</v>
      </c>
      <c r="P62" s="81">
        <v>43531.192291666666</v>
      </c>
      <c r="Q62" s="79" t="s">
        <v>414</v>
      </c>
      <c r="R62" s="82" t="s">
        <v>553</v>
      </c>
      <c r="S62" s="79" t="s">
        <v>606</v>
      </c>
      <c r="T62" s="79" t="s">
        <v>653</v>
      </c>
      <c r="U62" s="79"/>
      <c r="V62" s="82" t="s">
        <v>762</v>
      </c>
      <c r="W62" s="81">
        <v>43531.192291666666</v>
      </c>
      <c r="X62" s="82" t="s">
        <v>862</v>
      </c>
      <c r="Y62" s="79">
        <v>34.8599</v>
      </c>
      <c r="Z62" s="79">
        <v>-111.789</v>
      </c>
      <c r="AA62" s="85" t="s">
        <v>1058</v>
      </c>
      <c r="AB62" s="79"/>
      <c r="AC62" s="79" t="b">
        <v>0</v>
      </c>
      <c r="AD62" s="79">
        <v>0</v>
      </c>
      <c r="AE62" s="85" t="s">
        <v>1236</v>
      </c>
      <c r="AF62" s="79" t="b">
        <v>0</v>
      </c>
      <c r="AG62" s="79" t="s">
        <v>368</v>
      </c>
      <c r="AH62" s="79"/>
      <c r="AI62" s="85" t="s">
        <v>1236</v>
      </c>
      <c r="AJ62" s="79" t="b">
        <v>0</v>
      </c>
      <c r="AK62" s="79">
        <v>0</v>
      </c>
      <c r="AL62" s="85" t="s">
        <v>1236</v>
      </c>
      <c r="AM62" s="79" t="s">
        <v>1266</v>
      </c>
      <c r="AN62" s="79" t="b">
        <v>0</v>
      </c>
      <c r="AO62" s="85" t="s">
        <v>1058</v>
      </c>
      <c r="AP62" s="79" t="s">
        <v>176</v>
      </c>
      <c r="AQ62" s="79">
        <v>0</v>
      </c>
      <c r="AR62" s="79">
        <v>0</v>
      </c>
      <c r="AS62" s="79" t="s">
        <v>1288</v>
      </c>
      <c r="AT62" s="79" t="s">
        <v>1292</v>
      </c>
      <c r="AU62" s="79" t="s">
        <v>1293</v>
      </c>
      <c r="AV62" s="79" t="s">
        <v>1295</v>
      </c>
      <c r="AW62" s="79" t="s">
        <v>1300</v>
      </c>
      <c r="AX62" s="79" t="s">
        <v>1304</v>
      </c>
      <c r="AY62" s="79" t="s">
        <v>1308</v>
      </c>
      <c r="AZ62" s="82" t="s">
        <v>1311</v>
      </c>
      <c r="BA62">
        <v>2</v>
      </c>
      <c r="BB62" s="78" t="str">
        <f>REPLACE(INDEX(GroupVertices[Group],MATCH(Edges[[#This Row],[Vertex 1]],GroupVertices[Vertex],0)),1,1,"")</f>
        <v>3</v>
      </c>
      <c r="BC62" s="78" t="str">
        <f>REPLACE(INDEX(GroupVertices[Group],MATCH(Edges[[#This Row],[Vertex 2]],GroupVertices[Vertex],0)),1,1,"")</f>
        <v>3</v>
      </c>
      <c r="BD62" s="48">
        <v>0</v>
      </c>
      <c r="BE62" s="49">
        <v>0</v>
      </c>
      <c r="BF62" s="48">
        <v>0</v>
      </c>
      <c r="BG62" s="49">
        <v>0</v>
      </c>
      <c r="BH62" s="48">
        <v>0</v>
      </c>
      <c r="BI62" s="49">
        <v>0</v>
      </c>
      <c r="BJ62" s="48">
        <v>12</v>
      </c>
      <c r="BK62" s="49">
        <v>100</v>
      </c>
      <c r="BL62" s="48">
        <v>12</v>
      </c>
    </row>
    <row r="63" spans="1:64" ht="15">
      <c r="A63" s="64" t="s">
        <v>235</v>
      </c>
      <c r="B63" s="64" t="s">
        <v>341</v>
      </c>
      <c r="C63" s="65" t="s">
        <v>3575</v>
      </c>
      <c r="D63" s="66">
        <v>3</v>
      </c>
      <c r="E63" s="67" t="s">
        <v>132</v>
      </c>
      <c r="F63" s="68">
        <v>35</v>
      </c>
      <c r="G63" s="65"/>
      <c r="H63" s="69"/>
      <c r="I63" s="70"/>
      <c r="J63" s="70"/>
      <c r="K63" s="34" t="s">
        <v>65</v>
      </c>
      <c r="L63" s="77">
        <v>63</v>
      </c>
      <c r="M63" s="77"/>
      <c r="N63" s="72"/>
      <c r="O63" s="79" t="s">
        <v>389</v>
      </c>
      <c r="P63" s="81">
        <v>43531.67225694445</v>
      </c>
      <c r="Q63" s="79" t="s">
        <v>415</v>
      </c>
      <c r="R63" s="82" t="s">
        <v>547</v>
      </c>
      <c r="S63" s="79" t="s">
        <v>612</v>
      </c>
      <c r="T63" s="79"/>
      <c r="U63" s="82" t="s">
        <v>696</v>
      </c>
      <c r="V63" s="82" t="s">
        <v>696</v>
      </c>
      <c r="W63" s="81">
        <v>43531.67225694445</v>
      </c>
      <c r="X63" s="82" t="s">
        <v>863</v>
      </c>
      <c r="Y63" s="79"/>
      <c r="Z63" s="79"/>
      <c r="AA63" s="85" t="s">
        <v>1059</v>
      </c>
      <c r="AB63" s="79"/>
      <c r="AC63" s="79" t="b">
        <v>0</v>
      </c>
      <c r="AD63" s="79">
        <v>1</v>
      </c>
      <c r="AE63" s="85" t="s">
        <v>1238</v>
      </c>
      <c r="AF63" s="79" t="b">
        <v>0</v>
      </c>
      <c r="AG63" s="79" t="s">
        <v>368</v>
      </c>
      <c r="AH63" s="79"/>
      <c r="AI63" s="85" t="s">
        <v>1236</v>
      </c>
      <c r="AJ63" s="79" t="b">
        <v>0</v>
      </c>
      <c r="AK63" s="79">
        <v>0</v>
      </c>
      <c r="AL63" s="85" t="s">
        <v>1236</v>
      </c>
      <c r="AM63" s="79" t="s">
        <v>1270</v>
      </c>
      <c r="AN63" s="79" t="b">
        <v>0</v>
      </c>
      <c r="AO63" s="85" t="s">
        <v>1059</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235</v>
      </c>
      <c r="B64" s="64" t="s">
        <v>321</v>
      </c>
      <c r="C64" s="65" t="s">
        <v>3575</v>
      </c>
      <c r="D64" s="66">
        <v>3</v>
      </c>
      <c r="E64" s="67" t="s">
        <v>132</v>
      </c>
      <c r="F64" s="68">
        <v>35</v>
      </c>
      <c r="G64" s="65"/>
      <c r="H64" s="69"/>
      <c r="I64" s="70"/>
      <c r="J64" s="70"/>
      <c r="K64" s="34" t="s">
        <v>65</v>
      </c>
      <c r="L64" s="77">
        <v>64</v>
      </c>
      <c r="M64" s="77"/>
      <c r="N64" s="72"/>
      <c r="O64" s="79" t="s">
        <v>388</v>
      </c>
      <c r="P64" s="81">
        <v>43531.67225694445</v>
      </c>
      <c r="Q64" s="79" t="s">
        <v>415</v>
      </c>
      <c r="R64" s="82" t="s">
        <v>547</v>
      </c>
      <c r="S64" s="79" t="s">
        <v>612</v>
      </c>
      <c r="T64" s="79"/>
      <c r="U64" s="82" t="s">
        <v>696</v>
      </c>
      <c r="V64" s="82" t="s">
        <v>696</v>
      </c>
      <c r="W64" s="81">
        <v>43531.67225694445</v>
      </c>
      <c r="X64" s="82" t="s">
        <v>863</v>
      </c>
      <c r="Y64" s="79"/>
      <c r="Z64" s="79"/>
      <c r="AA64" s="85" t="s">
        <v>1059</v>
      </c>
      <c r="AB64" s="79"/>
      <c r="AC64" s="79" t="b">
        <v>0</v>
      </c>
      <c r="AD64" s="79">
        <v>1</v>
      </c>
      <c r="AE64" s="85" t="s">
        <v>1238</v>
      </c>
      <c r="AF64" s="79" t="b">
        <v>0</v>
      </c>
      <c r="AG64" s="79" t="s">
        <v>368</v>
      </c>
      <c r="AH64" s="79"/>
      <c r="AI64" s="85" t="s">
        <v>1236</v>
      </c>
      <c r="AJ64" s="79" t="b">
        <v>0</v>
      </c>
      <c r="AK64" s="79">
        <v>0</v>
      </c>
      <c r="AL64" s="85" t="s">
        <v>1236</v>
      </c>
      <c r="AM64" s="79" t="s">
        <v>1270</v>
      </c>
      <c r="AN64" s="79" t="b">
        <v>0</v>
      </c>
      <c r="AO64" s="85" t="s">
        <v>1059</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14</v>
      </c>
      <c r="BK64" s="49">
        <v>100</v>
      </c>
      <c r="BL64" s="48">
        <v>14</v>
      </c>
    </row>
    <row r="65" spans="1:64" ht="15">
      <c r="A65" s="64" t="s">
        <v>236</v>
      </c>
      <c r="B65" s="64" t="s">
        <v>312</v>
      </c>
      <c r="C65" s="65" t="s">
        <v>3575</v>
      </c>
      <c r="D65" s="66">
        <v>3</v>
      </c>
      <c r="E65" s="67" t="s">
        <v>132</v>
      </c>
      <c r="F65" s="68">
        <v>35</v>
      </c>
      <c r="G65" s="65"/>
      <c r="H65" s="69"/>
      <c r="I65" s="70"/>
      <c r="J65" s="70"/>
      <c r="K65" s="34" t="s">
        <v>65</v>
      </c>
      <c r="L65" s="77">
        <v>65</v>
      </c>
      <c r="M65" s="77"/>
      <c r="N65" s="72"/>
      <c r="O65" s="79" t="s">
        <v>388</v>
      </c>
      <c r="P65" s="81">
        <v>43532.494780092595</v>
      </c>
      <c r="Q65" s="79" t="s">
        <v>416</v>
      </c>
      <c r="R65" s="79"/>
      <c r="S65" s="79"/>
      <c r="T65" s="79"/>
      <c r="U65" s="79"/>
      <c r="V65" s="82" t="s">
        <v>763</v>
      </c>
      <c r="W65" s="81">
        <v>43532.494780092595</v>
      </c>
      <c r="X65" s="82" t="s">
        <v>864</v>
      </c>
      <c r="Y65" s="79"/>
      <c r="Z65" s="79"/>
      <c r="AA65" s="85" t="s">
        <v>1060</v>
      </c>
      <c r="AB65" s="79"/>
      <c r="AC65" s="79" t="b">
        <v>0</v>
      </c>
      <c r="AD65" s="79">
        <v>0</v>
      </c>
      <c r="AE65" s="85" t="s">
        <v>1236</v>
      </c>
      <c r="AF65" s="79" t="b">
        <v>0</v>
      </c>
      <c r="AG65" s="79" t="s">
        <v>368</v>
      </c>
      <c r="AH65" s="79"/>
      <c r="AI65" s="85" t="s">
        <v>1236</v>
      </c>
      <c r="AJ65" s="79" t="b">
        <v>0</v>
      </c>
      <c r="AK65" s="79">
        <v>2</v>
      </c>
      <c r="AL65" s="85" t="s">
        <v>1174</v>
      </c>
      <c r="AM65" s="79" t="s">
        <v>1269</v>
      </c>
      <c r="AN65" s="79" t="b">
        <v>0</v>
      </c>
      <c r="AO65" s="85" t="s">
        <v>1174</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v>3</v>
      </c>
      <c r="BE65" s="49">
        <v>14.285714285714286</v>
      </c>
      <c r="BF65" s="48">
        <v>0</v>
      </c>
      <c r="BG65" s="49">
        <v>0</v>
      </c>
      <c r="BH65" s="48">
        <v>0</v>
      </c>
      <c r="BI65" s="49">
        <v>0</v>
      </c>
      <c r="BJ65" s="48">
        <v>18</v>
      </c>
      <c r="BK65" s="49">
        <v>85.71428571428571</v>
      </c>
      <c r="BL65" s="48">
        <v>21</v>
      </c>
    </row>
    <row r="66" spans="1:64" ht="15">
      <c r="A66" s="64" t="s">
        <v>237</v>
      </c>
      <c r="B66" s="64" t="s">
        <v>312</v>
      </c>
      <c r="C66" s="65" t="s">
        <v>3575</v>
      </c>
      <c r="D66" s="66">
        <v>3</v>
      </c>
      <c r="E66" s="67" t="s">
        <v>132</v>
      </c>
      <c r="F66" s="68">
        <v>35</v>
      </c>
      <c r="G66" s="65"/>
      <c r="H66" s="69"/>
      <c r="I66" s="70"/>
      <c r="J66" s="70"/>
      <c r="K66" s="34" t="s">
        <v>65</v>
      </c>
      <c r="L66" s="77">
        <v>66</v>
      </c>
      <c r="M66" s="77"/>
      <c r="N66" s="72"/>
      <c r="O66" s="79" t="s">
        <v>388</v>
      </c>
      <c r="P66" s="81">
        <v>43532.62641203704</v>
      </c>
      <c r="Q66" s="79" t="s">
        <v>416</v>
      </c>
      <c r="R66" s="79"/>
      <c r="S66" s="79"/>
      <c r="T66" s="79"/>
      <c r="U66" s="79"/>
      <c r="V66" s="82" t="s">
        <v>764</v>
      </c>
      <c r="W66" s="81">
        <v>43532.62641203704</v>
      </c>
      <c r="X66" s="82" t="s">
        <v>865</v>
      </c>
      <c r="Y66" s="79"/>
      <c r="Z66" s="79"/>
      <c r="AA66" s="85" t="s">
        <v>1061</v>
      </c>
      <c r="AB66" s="79"/>
      <c r="AC66" s="79" t="b">
        <v>0</v>
      </c>
      <c r="AD66" s="79">
        <v>0</v>
      </c>
      <c r="AE66" s="85" t="s">
        <v>1236</v>
      </c>
      <c r="AF66" s="79" t="b">
        <v>0</v>
      </c>
      <c r="AG66" s="79" t="s">
        <v>368</v>
      </c>
      <c r="AH66" s="79"/>
      <c r="AI66" s="85" t="s">
        <v>1236</v>
      </c>
      <c r="AJ66" s="79" t="b">
        <v>0</v>
      </c>
      <c r="AK66" s="79">
        <v>2</v>
      </c>
      <c r="AL66" s="85" t="s">
        <v>1174</v>
      </c>
      <c r="AM66" s="79" t="s">
        <v>1269</v>
      </c>
      <c r="AN66" s="79" t="b">
        <v>0</v>
      </c>
      <c r="AO66" s="85" t="s">
        <v>1174</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3</v>
      </c>
      <c r="BE66" s="49">
        <v>14.285714285714286</v>
      </c>
      <c r="BF66" s="48">
        <v>0</v>
      </c>
      <c r="BG66" s="49">
        <v>0</v>
      </c>
      <c r="BH66" s="48">
        <v>0</v>
      </c>
      <c r="BI66" s="49">
        <v>0</v>
      </c>
      <c r="BJ66" s="48">
        <v>18</v>
      </c>
      <c r="BK66" s="49">
        <v>85.71428571428571</v>
      </c>
      <c r="BL66" s="48">
        <v>21</v>
      </c>
    </row>
    <row r="67" spans="1:64" ht="15">
      <c r="A67" s="64" t="s">
        <v>238</v>
      </c>
      <c r="B67" s="64" t="s">
        <v>358</v>
      </c>
      <c r="C67" s="65" t="s">
        <v>3575</v>
      </c>
      <c r="D67" s="66">
        <v>3</v>
      </c>
      <c r="E67" s="67" t="s">
        <v>132</v>
      </c>
      <c r="F67" s="68">
        <v>35</v>
      </c>
      <c r="G67" s="65"/>
      <c r="H67" s="69"/>
      <c r="I67" s="70"/>
      <c r="J67" s="70"/>
      <c r="K67" s="34" t="s">
        <v>65</v>
      </c>
      <c r="L67" s="77">
        <v>67</v>
      </c>
      <c r="M67" s="77"/>
      <c r="N67" s="72"/>
      <c r="O67" s="79" t="s">
        <v>388</v>
      </c>
      <c r="P67" s="81">
        <v>43532.65193287037</v>
      </c>
      <c r="Q67" s="79" t="s">
        <v>417</v>
      </c>
      <c r="R67" s="79"/>
      <c r="S67" s="79"/>
      <c r="T67" s="79"/>
      <c r="U67" s="79"/>
      <c r="V67" s="82" t="s">
        <v>765</v>
      </c>
      <c r="W67" s="81">
        <v>43532.65193287037</v>
      </c>
      <c r="X67" s="82" t="s">
        <v>866</v>
      </c>
      <c r="Y67" s="79"/>
      <c r="Z67" s="79"/>
      <c r="AA67" s="85" t="s">
        <v>1062</v>
      </c>
      <c r="AB67" s="85" t="s">
        <v>1199</v>
      </c>
      <c r="AC67" s="79" t="b">
        <v>0</v>
      </c>
      <c r="AD67" s="79">
        <v>1</v>
      </c>
      <c r="AE67" s="85" t="s">
        <v>1237</v>
      </c>
      <c r="AF67" s="79" t="b">
        <v>0</v>
      </c>
      <c r="AG67" s="79" t="s">
        <v>368</v>
      </c>
      <c r="AH67" s="79"/>
      <c r="AI67" s="85" t="s">
        <v>1236</v>
      </c>
      <c r="AJ67" s="79" t="b">
        <v>0</v>
      </c>
      <c r="AK67" s="79">
        <v>0</v>
      </c>
      <c r="AL67" s="85" t="s">
        <v>1236</v>
      </c>
      <c r="AM67" s="79" t="s">
        <v>1263</v>
      </c>
      <c r="AN67" s="79" t="b">
        <v>0</v>
      </c>
      <c r="AO67" s="85" t="s">
        <v>1199</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8.333333333333334</v>
      </c>
      <c r="BF67" s="48">
        <v>1</v>
      </c>
      <c r="BG67" s="49">
        <v>8.333333333333334</v>
      </c>
      <c r="BH67" s="48">
        <v>0</v>
      </c>
      <c r="BI67" s="49">
        <v>0</v>
      </c>
      <c r="BJ67" s="48">
        <v>10</v>
      </c>
      <c r="BK67" s="49">
        <v>83.33333333333333</v>
      </c>
      <c r="BL67" s="48">
        <v>12</v>
      </c>
    </row>
    <row r="68" spans="1:64" ht="15">
      <c r="A68" s="64" t="s">
        <v>238</v>
      </c>
      <c r="B68" s="64" t="s">
        <v>321</v>
      </c>
      <c r="C68" s="65" t="s">
        <v>3575</v>
      </c>
      <c r="D68" s="66">
        <v>3</v>
      </c>
      <c r="E68" s="67" t="s">
        <v>132</v>
      </c>
      <c r="F68" s="68">
        <v>35</v>
      </c>
      <c r="G68" s="65"/>
      <c r="H68" s="69"/>
      <c r="I68" s="70"/>
      <c r="J68" s="70"/>
      <c r="K68" s="34" t="s">
        <v>65</v>
      </c>
      <c r="L68" s="77">
        <v>68</v>
      </c>
      <c r="M68" s="77"/>
      <c r="N68" s="72"/>
      <c r="O68" s="79" t="s">
        <v>389</v>
      </c>
      <c r="P68" s="81">
        <v>43532.65193287037</v>
      </c>
      <c r="Q68" s="79" t="s">
        <v>417</v>
      </c>
      <c r="R68" s="79"/>
      <c r="S68" s="79"/>
      <c r="T68" s="79"/>
      <c r="U68" s="79"/>
      <c r="V68" s="82" t="s">
        <v>765</v>
      </c>
      <c r="W68" s="81">
        <v>43532.65193287037</v>
      </c>
      <c r="X68" s="82" t="s">
        <v>866</v>
      </c>
      <c r="Y68" s="79"/>
      <c r="Z68" s="79"/>
      <c r="AA68" s="85" t="s">
        <v>1062</v>
      </c>
      <c r="AB68" s="85" t="s">
        <v>1199</v>
      </c>
      <c r="AC68" s="79" t="b">
        <v>0</v>
      </c>
      <c r="AD68" s="79">
        <v>1</v>
      </c>
      <c r="AE68" s="85" t="s">
        <v>1237</v>
      </c>
      <c r="AF68" s="79" t="b">
        <v>0</v>
      </c>
      <c r="AG68" s="79" t="s">
        <v>368</v>
      </c>
      <c r="AH68" s="79"/>
      <c r="AI68" s="85" t="s">
        <v>1236</v>
      </c>
      <c r="AJ68" s="79" t="b">
        <v>0</v>
      </c>
      <c r="AK68" s="79">
        <v>0</v>
      </c>
      <c r="AL68" s="85" t="s">
        <v>1236</v>
      </c>
      <c r="AM68" s="79" t="s">
        <v>1263</v>
      </c>
      <c r="AN68" s="79" t="b">
        <v>0</v>
      </c>
      <c r="AO68" s="85" t="s">
        <v>1199</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239</v>
      </c>
      <c r="B69" s="64" t="s">
        <v>355</v>
      </c>
      <c r="C69" s="65" t="s">
        <v>3575</v>
      </c>
      <c r="D69" s="66">
        <v>3</v>
      </c>
      <c r="E69" s="67" t="s">
        <v>132</v>
      </c>
      <c r="F69" s="68">
        <v>35</v>
      </c>
      <c r="G69" s="65"/>
      <c r="H69" s="69"/>
      <c r="I69" s="70"/>
      <c r="J69" s="70"/>
      <c r="K69" s="34" t="s">
        <v>65</v>
      </c>
      <c r="L69" s="77">
        <v>69</v>
      </c>
      <c r="M69" s="77"/>
      <c r="N69" s="72"/>
      <c r="O69" s="79" t="s">
        <v>388</v>
      </c>
      <c r="P69" s="81">
        <v>43530.70170138889</v>
      </c>
      <c r="Q69" s="79" t="s">
        <v>409</v>
      </c>
      <c r="R69" s="82" t="s">
        <v>550</v>
      </c>
      <c r="S69" s="79" t="s">
        <v>614</v>
      </c>
      <c r="T69" s="79"/>
      <c r="U69" s="82" t="s">
        <v>695</v>
      </c>
      <c r="V69" s="82" t="s">
        <v>695</v>
      </c>
      <c r="W69" s="81">
        <v>43530.70170138889</v>
      </c>
      <c r="X69" s="82" t="s">
        <v>867</v>
      </c>
      <c r="Y69" s="79"/>
      <c r="Z69" s="79"/>
      <c r="AA69" s="85" t="s">
        <v>1063</v>
      </c>
      <c r="AB69" s="79"/>
      <c r="AC69" s="79" t="b">
        <v>0</v>
      </c>
      <c r="AD69" s="79">
        <v>0</v>
      </c>
      <c r="AE69" s="85" t="s">
        <v>1236</v>
      </c>
      <c r="AF69" s="79" t="b">
        <v>0</v>
      </c>
      <c r="AG69" s="79" t="s">
        <v>368</v>
      </c>
      <c r="AH69" s="79"/>
      <c r="AI69" s="85" t="s">
        <v>1236</v>
      </c>
      <c r="AJ69" s="79" t="b">
        <v>0</v>
      </c>
      <c r="AK69" s="79">
        <v>3</v>
      </c>
      <c r="AL69" s="85" t="s">
        <v>1192</v>
      </c>
      <c r="AM69" s="79" t="s">
        <v>1265</v>
      </c>
      <c r="AN69" s="79" t="b">
        <v>0</v>
      </c>
      <c r="AO69" s="85" t="s">
        <v>1192</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1</v>
      </c>
      <c r="BD69" s="48"/>
      <c r="BE69" s="49"/>
      <c r="BF69" s="48"/>
      <c r="BG69" s="49"/>
      <c r="BH69" s="48"/>
      <c r="BI69" s="49"/>
      <c r="BJ69" s="48"/>
      <c r="BK69" s="49"/>
      <c r="BL69" s="48"/>
    </row>
    <row r="70" spans="1:64" ht="15">
      <c r="A70" s="64" t="s">
        <v>239</v>
      </c>
      <c r="B70" s="64" t="s">
        <v>321</v>
      </c>
      <c r="C70" s="65" t="s">
        <v>3577</v>
      </c>
      <c r="D70" s="66">
        <v>10</v>
      </c>
      <c r="E70" s="67" t="s">
        <v>136</v>
      </c>
      <c r="F70" s="68">
        <v>12</v>
      </c>
      <c r="G70" s="65"/>
      <c r="H70" s="69"/>
      <c r="I70" s="70"/>
      <c r="J70" s="70"/>
      <c r="K70" s="34" t="s">
        <v>65</v>
      </c>
      <c r="L70" s="77">
        <v>70</v>
      </c>
      <c r="M70" s="77"/>
      <c r="N70" s="72"/>
      <c r="O70" s="79" t="s">
        <v>388</v>
      </c>
      <c r="P70" s="81">
        <v>43530.70170138889</v>
      </c>
      <c r="Q70" s="79" t="s">
        <v>409</v>
      </c>
      <c r="R70" s="82" t="s">
        <v>550</v>
      </c>
      <c r="S70" s="79" t="s">
        <v>614</v>
      </c>
      <c r="T70" s="79"/>
      <c r="U70" s="82" t="s">
        <v>695</v>
      </c>
      <c r="V70" s="82" t="s">
        <v>695</v>
      </c>
      <c r="W70" s="81">
        <v>43530.70170138889</v>
      </c>
      <c r="X70" s="82" t="s">
        <v>867</v>
      </c>
      <c r="Y70" s="79"/>
      <c r="Z70" s="79"/>
      <c r="AA70" s="85" t="s">
        <v>1063</v>
      </c>
      <c r="AB70" s="79"/>
      <c r="AC70" s="79" t="b">
        <v>0</v>
      </c>
      <c r="AD70" s="79">
        <v>0</v>
      </c>
      <c r="AE70" s="85" t="s">
        <v>1236</v>
      </c>
      <c r="AF70" s="79" t="b">
        <v>0</v>
      </c>
      <c r="AG70" s="79" t="s">
        <v>368</v>
      </c>
      <c r="AH70" s="79"/>
      <c r="AI70" s="85" t="s">
        <v>1236</v>
      </c>
      <c r="AJ70" s="79" t="b">
        <v>0</v>
      </c>
      <c r="AK70" s="79">
        <v>3</v>
      </c>
      <c r="AL70" s="85" t="s">
        <v>1192</v>
      </c>
      <c r="AM70" s="79" t="s">
        <v>1265</v>
      </c>
      <c r="AN70" s="79" t="b">
        <v>0</v>
      </c>
      <c r="AO70" s="85" t="s">
        <v>1192</v>
      </c>
      <c r="AP70" s="79" t="s">
        <v>176</v>
      </c>
      <c r="AQ70" s="79">
        <v>0</v>
      </c>
      <c r="AR70" s="79">
        <v>0</v>
      </c>
      <c r="AS70" s="79"/>
      <c r="AT70" s="79"/>
      <c r="AU70" s="79"/>
      <c r="AV70" s="79"/>
      <c r="AW70" s="79"/>
      <c r="AX70" s="79"/>
      <c r="AY70" s="79"/>
      <c r="AZ70" s="79"/>
      <c r="BA70">
        <v>4</v>
      </c>
      <c r="BB70" s="78" t="str">
        <f>REPLACE(INDEX(GroupVertices[Group],MATCH(Edges[[#This Row],[Vertex 1]],GroupVertices[Vertex],0)),1,1,"")</f>
        <v>2</v>
      </c>
      <c r="BC70" s="78" t="str">
        <f>REPLACE(INDEX(GroupVertices[Group],MATCH(Edges[[#This Row],[Vertex 2]],GroupVertices[Vertex],0)),1,1,"")</f>
        <v>1</v>
      </c>
      <c r="BD70" s="48">
        <v>2</v>
      </c>
      <c r="BE70" s="49">
        <v>16.666666666666668</v>
      </c>
      <c r="BF70" s="48">
        <v>0</v>
      </c>
      <c r="BG70" s="49">
        <v>0</v>
      </c>
      <c r="BH70" s="48">
        <v>0</v>
      </c>
      <c r="BI70" s="49">
        <v>0</v>
      </c>
      <c r="BJ70" s="48">
        <v>10</v>
      </c>
      <c r="BK70" s="49">
        <v>83.33333333333333</v>
      </c>
      <c r="BL70" s="48">
        <v>12</v>
      </c>
    </row>
    <row r="71" spans="1:64" ht="15">
      <c r="A71" s="64" t="s">
        <v>239</v>
      </c>
      <c r="B71" s="64" t="s">
        <v>359</v>
      </c>
      <c r="C71" s="65" t="s">
        <v>3576</v>
      </c>
      <c r="D71" s="66">
        <v>6.5</v>
      </c>
      <c r="E71" s="67" t="s">
        <v>136</v>
      </c>
      <c r="F71" s="68">
        <v>23.5</v>
      </c>
      <c r="G71" s="65"/>
      <c r="H71" s="69"/>
      <c r="I71" s="70"/>
      <c r="J71" s="70"/>
      <c r="K71" s="34" t="s">
        <v>65</v>
      </c>
      <c r="L71" s="77">
        <v>71</v>
      </c>
      <c r="M71" s="77"/>
      <c r="N71" s="72"/>
      <c r="O71" s="79" t="s">
        <v>388</v>
      </c>
      <c r="P71" s="81">
        <v>43530.792708333334</v>
      </c>
      <c r="Q71" s="79" t="s">
        <v>418</v>
      </c>
      <c r="R71" s="79"/>
      <c r="S71" s="79"/>
      <c r="T71" s="79"/>
      <c r="U71" s="82" t="s">
        <v>697</v>
      </c>
      <c r="V71" s="82" t="s">
        <v>697</v>
      </c>
      <c r="W71" s="81">
        <v>43530.792708333334</v>
      </c>
      <c r="X71" s="82" t="s">
        <v>868</v>
      </c>
      <c r="Y71" s="79"/>
      <c r="Z71" s="79"/>
      <c r="AA71" s="85" t="s">
        <v>1064</v>
      </c>
      <c r="AB71" s="85" t="s">
        <v>1193</v>
      </c>
      <c r="AC71" s="79" t="b">
        <v>0</v>
      </c>
      <c r="AD71" s="79">
        <v>1</v>
      </c>
      <c r="AE71" s="85" t="s">
        <v>1241</v>
      </c>
      <c r="AF71" s="79" t="b">
        <v>0</v>
      </c>
      <c r="AG71" s="79" t="s">
        <v>368</v>
      </c>
      <c r="AH71" s="79"/>
      <c r="AI71" s="85" t="s">
        <v>1236</v>
      </c>
      <c r="AJ71" s="79" t="b">
        <v>0</v>
      </c>
      <c r="AK71" s="79">
        <v>0</v>
      </c>
      <c r="AL71" s="85" t="s">
        <v>1236</v>
      </c>
      <c r="AM71" s="79" t="s">
        <v>1265</v>
      </c>
      <c r="AN71" s="79" t="b">
        <v>0</v>
      </c>
      <c r="AO71" s="85" t="s">
        <v>1193</v>
      </c>
      <c r="AP71" s="79" t="s">
        <v>176</v>
      </c>
      <c r="AQ71" s="79">
        <v>0</v>
      </c>
      <c r="AR71" s="79">
        <v>0</v>
      </c>
      <c r="AS71" s="79"/>
      <c r="AT71" s="79"/>
      <c r="AU71" s="79"/>
      <c r="AV71" s="79"/>
      <c r="AW71" s="79"/>
      <c r="AX71" s="79"/>
      <c r="AY71" s="79"/>
      <c r="AZ71" s="79"/>
      <c r="BA71">
        <v>2</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239</v>
      </c>
      <c r="B72" s="64" t="s">
        <v>321</v>
      </c>
      <c r="C72" s="65" t="s">
        <v>3577</v>
      </c>
      <c r="D72" s="66">
        <v>10</v>
      </c>
      <c r="E72" s="67" t="s">
        <v>136</v>
      </c>
      <c r="F72" s="68">
        <v>12</v>
      </c>
      <c r="G72" s="65"/>
      <c r="H72" s="69"/>
      <c r="I72" s="70"/>
      <c r="J72" s="70"/>
      <c r="K72" s="34" t="s">
        <v>65</v>
      </c>
      <c r="L72" s="77">
        <v>72</v>
      </c>
      <c r="M72" s="77"/>
      <c r="N72" s="72"/>
      <c r="O72" s="79" t="s">
        <v>388</v>
      </c>
      <c r="P72" s="81">
        <v>43530.792708333334</v>
      </c>
      <c r="Q72" s="79" t="s">
        <v>418</v>
      </c>
      <c r="R72" s="79"/>
      <c r="S72" s="79"/>
      <c r="T72" s="79"/>
      <c r="U72" s="82" t="s">
        <v>697</v>
      </c>
      <c r="V72" s="82" t="s">
        <v>697</v>
      </c>
      <c r="W72" s="81">
        <v>43530.792708333334</v>
      </c>
      <c r="X72" s="82" t="s">
        <v>868</v>
      </c>
      <c r="Y72" s="79"/>
      <c r="Z72" s="79"/>
      <c r="AA72" s="85" t="s">
        <v>1064</v>
      </c>
      <c r="AB72" s="85" t="s">
        <v>1193</v>
      </c>
      <c r="AC72" s="79" t="b">
        <v>0</v>
      </c>
      <c r="AD72" s="79">
        <v>1</v>
      </c>
      <c r="AE72" s="85" t="s">
        <v>1241</v>
      </c>
      <c r="AF72" s="79" t="b">
        <v>0</v>
      </c>
      <c r="AG72" s="79" t="s">
        <v>368</v>
      </c>
      <c r="AH72" s="79"/>
      <c r="AI72" s="85" t="s">
        <v>1236</v>
      </c>
      <c r="AJ72" s="79" t="b">
        <v>0</v>
      </c>
      <c r="AK72" s="79">
        <v>0</v>
      </c>
      <c r="AL72" s="85" t="s">
        <v>1236</v>
      </c>
      <c r="AM72" s="79" t="s">
        <v>1265</v>
      </c>
      <c r="AN72" s="79" t="b">
        <v>0</v>
      </c>
      <c r="AO72" s="85" t="s">
        <v>1193</v>
      </c>
      <c r="AP72" s="79" t="s">
        <v>176</v>
      </c>
      <c r="AQ72" s="79">
        <v>0</v>
      </c>
      <c r="AR72" s="79">
        <v>0</v>
      </c>
      <c r="AS72" s="79"/>
      <c r="AT72" s="79"/>
      <c r="AU72" s="79"/>
      <c r="AV72" s="79"/>
      <c r="AW72" s="79"/>
      <c r="AX72" s="79"/>
      <c r="AY72" s="79"/>
      <c r="AZ72" s="79"/>
      <c r="BA72">
        <v>4</v>
      </c>
      <c r="BB72" s="78" t="str">
        <f>REPLACE(INDEX(GroupVertices[Group],MATCH(Edges[[#This Row],[Vertex 1]],GroupVertices[Vertex],0)),1,1,"")</f>
        <v>2</v>
      </c>
      <c r="BC72" s="78" t="str">
        <f>REPLACE(INDEX(GroupVertices[Group],MATCH(Edges[[#This Row],[Vertex 2]],GroupVertices[Vertex],0)),1,1,"")</f>
        <v>1</v>
      </c>
      <c r="BD72" s="48"/>
      <c r="BE72" s="49"/>
      <c r="BF72" s="48"/>
      <c r="BG72" s="49"/>
      <c r="BH72" s="48"/>
      <c r="BI72" s="49"/>
      <c r="BJ72" s="48"/>
      <c r="BK72" s="49"/>
      <c r="BL72" s="48"/>
    </row>
    <row r="73" spans="1:64" ht="15">
      <c r="A73" s="64" t="s">
        <v>239</v>
      </c>
      <c r="B73" s="64" t="s">
        <v>322</v>
      </c>
      <c r="C73" s="65" t="s">
        <v>3576</v>
      </c>
      <c r="D73" s="66">
        <v>6.5</v>
      </c>
      <c r="E73" s="67" t="s">
        <v>136</v>
      </c>
      <c r="F73" s="68">
        <v>23.5</v>
      </c>
      <c r="G73" s="65"/>
      <c r="H73" s="69"/>
      <c r="I73" s="70"/>
      <c r="J73" s="70"/>
      <c r="K73" s="34" t="s">
        <v>65</v>
      </c>
      <c r="L73" s="77">
        <v>73</v>
      </c>
      <c r="M73" s="77"/>
      <c r="N73" s="72"/>
      <c r="O73" s="79" t="s">
        <v>389</v>
      </c>
      <c r="P73" s="81">
        <v>43530.792708333334</v>
      </c>
      <c r="Q73" s="79" t="s">
        <v>418</v>
      </c>
      <c r="R73" s="79"/>
      <c r="S73" s="79"/>
      <c r="T73" s="79"/>
      <c r="U73" s="82" t="s">
        <v>697</v>
      </c>
      <c r="V73" s="82" t="s">
        <v>697</v>
      </c>
      <c r="W73" s="81">
        <v>43530.792708333334</v>
      </c>
      <c r="X73" s="82" t="s">
        <v>868</v>
      </c>
      <c r="Y73" s="79"/>
      <c r="Z73" s="79"/>
      <c r="AA73" s="85" t="s">
        <v>1064</v>
      </c>
      <c r="AB73" s="85" t="s">
        <v>1193</v>
      </c>
      <c r="AC73" s="79" t="b">
        <v>0</v>
      </c>
      <c r="AD73" s="79">
        <v>1</v>
      </c>
      <c r="AE73" s="85" t="s">
        <v>1241</v>
      </c>
      <c r="AF73" s="79" t="b">
        <v>0</v>
      </c>
      <c r="AG73" s="79" t="s">
        <v>368</v>
      </c>
      <c r="AH73" s="79"/>
      <c r="AI73" s="85" t="s">
        <v>1236</v>
      </c>
      <c r="AJ73" s="79" t="b">
        <v>0</v>
      </c>
      <c r="AK73" s="79">
        <v>0</v>
      </c>
      <c r="AL73" s="85" t="s">
        <v>1236</v>
      </c>
      <c r="AM73" s="79" t="s">
        <v>1265</v>
      </c>
      <c r="AN73" s="79" t="b">
        <v>0</v>
      </c>
      <c r="AO73" s="85" t="s">
        <v>1193</v>
      </c>
      <c r="AP73" s="79" t="s">
        <v>176</v>
      </c>
      <c r="AQ73" s="79">
        <v>0</v>
      </c>
      <c r="AR73" s="79">
        <v>0</v>
      </c>
      <c r="AS73" s="79"/>
      <c r="AT73" s="79"/>
      <c r="AU73" s="79"/>
      <c r="AV73" s="79"/>
      <c r="AW73" s="79"/>
      <c r="AX73" s="79"/>
      <c r="AY73" s="79"/>
      <c r="AZ73" s="79"/>
      <c r="BA73">
        <v>2</v>
      </c>
      <c r="BB73" s="78" t="str">
        <f>REPLACE(INDEX(GroupVertices[Group],MATCH(Edges[[#This Row],[Vertex 1]],GroupVertices[Vertex],0)),1,1,"")</f>
        <v>2</v>
      </c>
      <c r="BC73" s="78" t="str">
        <f>REPLACE(INDEX(GroupVertices[Group],MATCH(Edges[[#This Row],[Vertex 2]],GroupVertices[Vertex],0)),1,1,"")</f>
        <v>2</v>
      </c>
      <c r="BD73" s="48">
        <v>2</v>
      </c>
      <c r="BE73" s="49">
        <v>12.5</v>
      </c>
      <c r="BF73" s="48">
        <v>0</v>
      </c>
      <c r="BG73" s="49">
        <v>0</v>
      </c>
      <c r="BH73" s="48">
        <v>0</v>
      </c>
      <c r="BI73" s="49">
        <v>0</v>
      </c>
      <c r="BJ73" s="48">
        <v>14</v>
      </c>
      <c r="BK73" s="49">
        <v>87.5</v>
      </c>
      <c r="BL73" s="48">
        <v>16</v>
      </c>
    </row>
    <row r="74" spans="1:64" ht="15">
      <c r="A74" s="64" t="s">
        <v>239</v>
      </c>
      <c r="B74" s="64" t="s">
        <v>359</v>
      </c>
      <c r="C74" s="65" t="s">
        <v>3576</v>
      </c>
      <c r="D74" s="66">
        <v>6.5</v>
      </c>
      <c r="E74" s="67" t="s">
        <v>136</v>
      </c>
      <c r="F74" s="68">
        <v>23.5</v>
      </c>
      <c r="G74" s="65"/>
      <c r="H74" s="69"/>
      <c r="I74" s="70"/>
      <c r="J74" s="70"/>
      <c r="K74" s="34" t="s">
        <v>65</v>
      </c>
      <c r="L74" s="77">
        <v>74</v>
      </c>
      <c r="M74" s="77"/>
      <c r="N74" s="72"/>
      <c r="O74" s="79" t="s">
        <v>388</v>
      </c>
      <c r="P74" s="81">
        <v>43530.794490740744</v>
      </c>
      <c r="Q74" s="79" t="s">
        <v>419</v>
      </c>
      <c r="R74" s="79"/>
      <c r="S74" s="79"/>
      <c r="T74" s="79"/>
      <c r="U74" s="79"/>
      <c r="V74" s="82" t="s">
        <v>766</v>
      </c>
      <c r="W74" s="81">
        <v>43530.794490740744</v>
      </c>
      <c r="X74" s="82" t="s">
        <v>869</v>
      </c>
      <c r="Y74" s="79"/>
      <c r="Z74" s="79"/>
      <c r="AA74" s="85" t="s">
        <v>1065</v>
      </c>
      <c r="AB74" s="85" t="s">
        <v>1193</v>
      </c>
      <c r="AC74" s="79" t="b">
        <v>0</v>
      </c>
      <c r="AD74" s="79">
        <v>0</v>
      </c>
      <c r="AE74" s="85" t="s">
        <v>1241</v>
      </c>
      <c r="AF74" s="79" t="b">
        <v>0</v>
      </c>
      <c r="AG74" s="79" t="s">
        <v>368</v>
      </c>
      <c r="AH74" s="79"/>
      <c r="AI74" s="85" t="s">
        <v>1236</v>
      </c>
      <c r="AJ74" s="79" t="b">
        <v>0</v>
      </c>
      <c r="AK74" s="79">
        <v>0</v>
      </c>
      <c r="AL74" s="85" t="s">
        <v>1236</v>
      </c>
      <c r="AM74" s="79" t="s">
        <v>1265</v>
      </c>
      <c r="AN74" s="79" t="b">
        <v>0</v>
      </c>
      <c r="AO74" s="85" t="s">
        <v>1193</v>
      </c>
      <c r="AP74" s="79" t="s">
        <v>176</v>
      </c>
      <c r="AQ74" s="79">
        <v>0</v>
      </c>
      <c r="AR74" s="79">
        <v>0</v>
      </c>
      <c r="AS74" s="79"/>
      <c r="AT74" s="79"/>
      <c r="AU74" s="79"/>
      <c r="AV74" s="79"/>
      <c r="AW74" s="79"/>
      <c r="AX74" s="79"/>
      <c r="AY74" s="79"/>
      <c r="AZ74" s="79"/>
      <c r="BA74">
        <v>2</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239</v>
      </c>
      <c r="B75" s="64" t="s">
        <v>321</v>
      </c>
      <c r="C75" s="65" t="s">
        <v>3577</v>
      </c>
      <c r="D75" s="66">
        <v>10</v>
      </c>
      <c r="E75" s="67" t="s">
        <v>136</v>
      </c>
      <c r="F75" s="68">
        <v>12</v>
      </c>
      <c r="G75" s="65"/>
      <c r="H75" s="69"/>
      <c r="I75" s="70"/>
      <c r="J75" s="70"/>
      <c r="K75" s="34" t="s">
        <v>65</v>
      </c>
      <c r="L75" s="77">
        <v>75</v>
      </c>
      <c r="M75" s="77"/>
      <c r="N75" s="72"/>
      <c r="O75" s="79" t="s">
        <v>388</v>
      </c>
      <c r="P75" s="81">
        <v>43530.794490740744</v>
      </c>
      <c r="Q75" s="79" t="s">
        <v>419</v>
      </c>
      <c r="R75" s="79"/>
      <c r="S75" s="79"/>
      <c r="T75" s="79"/>
      <c r="U75" s="79"/>
      <c r="V75" s="82" t="s">
        <v>766</v>
      </c>
      <c r="W75" s="81">
        <v>43530.794490740744</v>
      </c>
      <c r="X75" s="82" t="s">
        <v>869</v>
      </c>
      <c r="Y75" s="79"/>
      <c r="Z75" s="79"/>
      <c r="AA75" s="85" t="s">
        <v>1065</v>
      </c>
      <c r="AB75" s="85" t="s">
        <v>1193</v>
      </c>
      <c r="AC75" s="79" t="b">
        <v>0</v>
      </c>
      <c r="AD75" s="79">
        <v>0</v>
      </c>
      <c r="AE75" s="85" t="s">
        <v>1241</v>
      </c>
      <c r="AF75" s="79" t="b">
        <v>0</v>
      </c>
      <c r="AG75" s="79" t="s">
        <v>368</v>
      </c>
      <c r="AH75" s="79"/>
      <c r="AI75" s="85" t="s">
        <v>1236</v>
      </c>
      <c r="AJ75" s="79" t="b">
        <v>0</v>
      </c>
      <c r="AK75" s="79">
        <v>0</v>
      </c>
      <c r="AL75" s="85" t="s">
        <v>1236</v>
      </c>
      <c r="AM75" s="79" t="s">
        <v>1265</v>
      </c>
      <c r="AN75" s="79" t="b">
        <v>0</v>
      </c>
      <c r="AO75" s="85" t="s">
        <v>1193</v>
      </c>
      <c r="AP75" s="79" t="s">
        <v>176</v>
      </c>
      <c r="AQ75" s="79">
        <v>0</v>
      </c>
      <c r="AR75" s="79">
        <v>0</v>
      </c>
      <c r="AS75" s="79"/>
      <c r="AT75" s="79"/>
      <c r="AU75" s="79"/>
      <c r="AV75" s="79"/>
      <c r="AW75" s="79"/>
      <c r="AX75" s="79"/>
      <c r="AY75" s="79"/>
      <c r="AZ75" s="79"/>
      <c r="BA75">
        <v>4</v>
      </c>
      <c r="BB75" s="78" t="str">
        <f>REPLACE(INDEX(GroupVertices[Group],MATCH(Edges[[#This Row],[Vertex 1]],GroupVertices[Vertex],0)),1,1,"")</f>
        <v>2</v>
      </c>
      <c r="BC75" s="78" t="str">
        <f>REPLACE(INDEX(GroupVertices[Group],MATCH(Edges[[#This Row],[Vertex 2]],GroupVertices[Vertex],0)),1,1,"")</f>
        <v>1</v>
      </c>
      <c r="BD75" s="48"/>
      <c r="BE75" s="49"/>
      <c r="BF75" s="48"/>
      <c r="BG75" s="49"/>
      <c r="BH75" s="48"/>
      <c r="BI75" s="49"/>
      <c r="BJ75" s="48"/>
      <c r="BK75" s="49"/>
      <c r="BL75" s="48"/>
    </row>
    <row r="76" spans="1:64" ht="15">
      <c r="A76" s="64" t="s">
        <v>239</v>
      </c>
      <c r="B76" s="64" t="s">
        <v>322</v>
      </c>
      <c r="C76" s="65" t="s">
        <v>3576</v>
      </c>
      <c r="D76" s="66">
        <v>6.5</v>
      </c>
      <c r="E76" s="67" t="s">
        <v>136</v>
      </c>
      <c r="F76" s="68">
        <v>23.5</v>
      </c>
      <c r="G76" s="65"/>
      <c r="H76" s="69"/>
      <c r="I76" s="70"/>
      <c r="J76" s="70"/>
      <c r="K76" s="34" t="s">
        <v>65</v>
      </c>
      <c r="L76" s="77">
        <v>76</v>
      </c>
      <c r="M76" s="77"/>
      <c r="N76" s="72"/>
      <c r="O76" s="79" t="s">
        <v>389</v>
      </c>
      <c r="P76" s="81">
        <v>43530.794490740744</v>
      </c>
      <c r="Q76" s="79" t="s">
        <v>419</v>
      </c>
      <c r="R76" s="79"/>
      <c r="S76" s="79"/>
      <c r="T76" s="79"/>
      <c r="U76" s="79"/>
      <c r="V76" s="82" t="s">
        <v>766</v>
      </c>
      <c r="W76" s="81">
        <v>43530.794490740744</v>
      </c>
      <c r="X76" s="82" t="s">
        <v>869</v>
      </c>
      <c r="Y76" s="79"/>
      <c r="Z76" s="79"/>
      <c r="AA76" s="85" t="s">
        <v>1065</v>
      </c>
      <c r="AB76" s="85" t="s">
        <v>1193</v>
      </c>
      <c r="AC76" s="79" t="b">
        <v>0</v>
      </c>
      <c r="AD76" s="79">
        <v>0</v>
      </c>
      <c r="AE76" s="85" t="s">
        <v>1241</v>
      </c>
      <c r="AF76" s="79" t="b">
        <v>0</v>
      </c>
      <c r="AG76" s="79" t="s">
        <v>368</v>
      </c>
      <c r="AH76" s="79"/>
      <c r="AI76" s="85" t="s">
        <v>1236</v>
      </c>
      <c r="AJ76" s="79" t="b">
        <v>0</v>
      </c>
      <c r="AK76" s="79">
        <v>0</v>
      </c>
      <c r="AL76" s="85" t="s">
        <v>1236</v>
      </c>
      <c r="AM76" s="79" t="s">
        <v>1265</v>
      </c>
      <c r="AN76" s="79" t="b">
        <v>0</v>
      </c>
      <c r="AO76" s="85" t="s">
        <v>1193</v>
      </c>
      <c r="AP76" s="79" t="s">
        <v>176</v>
      </c>
      <c r="AQ76" s="79">
        <v>0</v>
      </c>
      <c r="AR76" s="79">
        <v>0</v>
      </c>
      <c r="AS76" s="79"/>
      <c r="AT76" s="79"/>
      <c r="AU76" s="79"/>
      <c r="AV76" s="79"/>
      <c r="AW76" s="79"/>
      <c r="AX76" s="79"/>
      <c r="AY76" s="79"/>
      <c r="AZ76" s="79"/>
      <c r="BA76">
        <v>2</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7</v>
      </c>
      <c r="BK76" s="49">
        <v>100</v>
      </c>
      <c r="BL76" s="48">
        <v>7</v>
      </c>
    </row>
    <row r="77" spans="1:64" ht="15">
      <c r="A77" s="64" t="s">
        <v>239</v>
      </c>
      <c r="B77" s="64" t="s">
        <v>321</v>
      </c>
      <c r="C77" s="65" t="s">
        <v>3577</v>
      </c>
      <c r="D77" s="66">
        <v>10</v>
      </c>
      <c r="E77" s="67" t="s">
        <v>136</v>
      </c>
      <c r="F77" s="68">
        <v>12</v>
      </c>
      <c r="G77" s="65"/>
      <c r="H77" s="69"/>
      <c r="I77" s="70"/>
      <c r="J77" s="70"/>
      <c r="K77" s="34" t="s">
        <v>65</v>
      </c>
      <c r="L77" s="77">
        <v>77</v>
      </c>
      <c r="M77" s="77"/>
      <c r="N77" s="72"/>
      <c r="O77" s="79" t="s">
        <v>388</v>
      </c>
      <c r="P77" s="81">
        <v>43532.65577546296</v>
      </c>
      <c r="Q77" s="79" t="s">
        <v>420</v>
      </c>
      <c r="R77" s="79"/>
      <c r="S77" s="79"/>
      <c r="T77" s="79"/>
      <c r="U77" s="79"/>
      <c r="V77" s="82" t="s">
        <v>766</v>
      </c>
      <c r="W77" s="81">
        <v>43532.65577546296</v>
      </c>
      <c r="X77" s="82" t="s">
        <v>870</v>
      </c>
      <c r="Y77" s="79"/>
      <c r="Z77" s="79"/>
      <c r="AA77" s="85" t="s">
        <v>1066</v>
      </c>
      <c r="AB77" s="85" t="s">
        <v>1195</v>
      </c>
      <c r="AC77" s="79" t="b">
        <v>0</v>
      </c>
      <c r="AD77" s="79">
        <v>1</v>
      </c>
      <c r="AE77" s="85" t="s">
        <v>1242</v>
      </c>
      <c r="AF77" s="79" t="b">
        <v>0</v>
      </c>
      <c r="AG77" s="79" t="s">
        <v>1260</v>
      </c>
      <c r="AH77" s="79"/>
      <c r="AI77" s="85" t="s">
        <v>1236</v>
      </c>
      <c r="AJ77" s="79" t="b">
        <v>0</v>
      </c>
      <c r="AK77" s="79">
        <v>0</v>
      </c>
      <c r="AL77" s="85" t="s">
        <v>1236</v>
      </c>
      <c r="AM77" s="79" t="s">
        <v>1265</v>
      </c>
      <c r="AN77" s="79" t="b">
        <v>0</v>
      </c>
      <c r="AO77" s="85" t="s">
        <v>1195</v>
      </c>
      <c r="AP77" s="79" t="s">
        <v>176</v>
      </c>
      <c r="AQ77" s="79">
        <v>0</v>
      </c>
      <c r="AR77" s="79">
        <v>0</v>
      </c>
      <c r="AS77" s="79"/>
      <c r="AT77" s="79"/>
      <c r="AU77" s="79"/>
      <c r="AV77" s="79"/>
      <c r="AW77" s="79"/>
      <c r="AX77" s="79"/>
      <c r="AY77" s="79"/>
      <c r="AZ77" s="79"/>
      <c r="BA77">
        <v>4</v>
      </c>
      <c r="BB77" s="78" t="str">
        <f>REPLACE(INDEX(GroupVertices[Group],MATCH(Edges[[#This Row],[Vertex 1]],GroupVertices[Vertex],0)),1,1,"")</f>
        <v>2</v>
      </c>
      <c r="BC77" s="78" t="str">
        <f>REPLACE(INDEX(GroupVertices[Group],MATCH(Edges[[#This Row],[Vertex 2]],GroupVertices[Vertex],0)),1,1,"")</f>
        <v>1</v>
      </c>
      <c r="BD77" s="48"/>
      <c r="BE77" s="49"/>
      <c r="BF77" s="48"/>
      <c r="BG77" s="49"/>
      <c r="BH77" s="48"/>
      <c r="BI77" s="49"/>
      <c r="BJ77" s="48"/>
      <c r="BK77" s="49"/>
      <c r="BL77" s="48"/>
    </row>
    <row r="78" spans="1:64" ht="15">
      <c r="A78" s="64" t="s">
        <v>239</v>
      </c>
      <c r="B78" s="64" t="s">
        <v>323</v>
      </c>
      <c r="C78" s="65" t="s">
        <v>3575</v>
      </c>
      <c r="D78" s="66">
        <v>3</v>
      </c>
      <c r="E78" s="67" t="s">
        <v>132</v>
      </c>
      <c r="F78" s="68">
        <v>35</v>
      </c>
      <c r="G78" s="65"/>
      <c r="H78" s="69"/>
      <c r="I78" s="70"/>
      <c r="J78" s="70"/>
      <c r="K78" s="34" t="s">
        <v>65</v>
      </c>
      <c r="L78" s="77">
        <v>78</v>
      </c>
      <c r="M78" s="77"/>
      <c r="N78" s="72"/>
      <c r="O78" s="79" t="s">
        <v>389</v>
      </c>
      <c r="P78" s="81">
        <v>43532.65577546296</v>
      </c>
      <c r="Q78" s="79" t="s">
        <v>420</v>
      </c>
      <c r="R78" s="79"/>
      <c r="S78" s="79"/>
      <c r="T78" s="79"/>
      <c r="U78" s="79"/>
      <c r="V78" s="82" t="s">
        <v>766</v>
      </c>
      <c r="W78" s="81">
        <v>43532.65577546296</v>
      </c>
      <c r="X78" s="82" t="s">
        <v>870</v>
      </c>
      <c r="Y78" s="79"/>
      <c r="Z78" s="79"/>
      <c r="AA78" s="85" t="s">
        <v>1066</v>
      </c>
      <c r="AB78" s="85" t="s">
        <v>1195</v>
      </c>
      <c r="AC78" s="79" t="b">
        <v>0</v>
      </c>
      <c r="AD78" s="79">
        <v>1</v>
      </c>
      <c r="AE78" s="85" t="s">
        <v>1242</v>
      </c>
      <c r="AF78" s="79" t="b">
        <v>0</v>
      </c>
      <c r="AG78" s="79" t="s">
        <v>1260</v>
      </c>
      <c r="AH78" s="79"/>
      <c r="AI78" s="85" t="s">
        <v>1236</v>
      </c>
      <c r="AJ78" s="79" t="b">
        <v>0</v>
      </c>
      <c r="AK78" s="79">
        <v>0</v>
      </c>
      <c r="AL78" s="85" t="s">
        <v>1236</v>
      </c>
      <c r="AM78" s="79" t="s">
        <v>1265</v>
      </c>
      <c r="AN78" s="79" t="b">
        <v>0</v>
      </c>
      <c r="AO78" s="85" t="s">
        <v>1195</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1</v>
      </c>
      <c r="BD78" s="48">
        <v>0</v>
      </c>
      <c r="BE78" s="49">
        <v>0</v>
      </c>
      <c r="BF78" s="48">
        <v>0</v>
      </c>
      <c r="BG78" s="49">
        <v>0</v>
      </c>
      <c r="BH78" s="48">
        <v>0</v>
      </c>
      <c r="BI78" s="49">
        <v>0</v>
      </c>
      <c r="BJ78" s="48">
        <v>3</v>
      </c>
      <c r="BK78" s="49">
        <v>100</v>
      </c>
      <c r="BL78" s="48">
        <v>3</v>
      </c>
    </row>
    <row r="79" spans="1:64" ht="15">
      <c r="A79" s="64" t="s">
        <v>240</v>
      </c>
      <c r="B79" s="64" t="s">
        <v>240</v>
      </c>
      <c r="C79" s="65" t="s">
        <v>3576</v>
      </c>
      <c r="D79" s="66">
        <v>6.5</v>
      </c>
      <c r="E79" s="67" t="s">
        <v>136</v>
      </c>
      <c r="F79" s="68">
        <v>23.5</v>
      </c>
      <c r="G79" s="65"/>
      <c r="H79" s="69"/>
      <c r="I79" s="70"/>
      <c r="J79" s="70"/>
      <c r="K79" s="34" t="s">
        <v>65</v>
      </c>
      <c r="L79" s="77">
        <v>79</v>
      </c>
      <c r="M79" s="77"/>
      <c r="N79" s="72"/>
      <c r="O79" s="79" t="s">
        <v>176</v>
      </c>
      <c r="P79" s="81">
        <v>43532.743101851855</v>
      </c>
      <c r="Q79" s="79" t="s">
        <v>421</v>
      </c>
      <c r="R79" s="82" t="s">
        <v>554</v>
      </c>
      <c r="S79" s="79" t="s">
        <v>616</v>
      </c>
      <c r="T79" s="79" t="s">
        <v>654</v>
      </c>
      <c r="U79" s="82" t="s">
        <v>698</v>
      </c>
      <c r="V79" s="82" t="s">
        <v>698</v>
      </c>
      <c r="W79" s="81">
        <v>43532.743101851855</v>
      </c>
      <c r="X79" s="82" t="s">
        <v>871</v>
      </c>
      <c r="Y79" s="79"/>
      <c r="Z79" s="79"/>
      <c r="AA79" s="85" t="s">
        <v>1067</v>
      </c>
      <c r="AB79" s="79"/>
      <c r="AC79" s="79" t="b">
        <v>0</v>
      </c>
      <c r="AD79" s="79">
        <v>0</v>
      </c>
      <c r="AE79" s="85" t="s">
        <v>1236</v>
      </c>
      <c r="AF79" s="79" t="b">
        <v>0</v>
      </c>
      <c r="AG79" s="79" t="s">
        <v>1260</v>
      </c>
      <c r="AH79" s="79"/>
      <c r="AI79" s="85" t="s">
        <v>1236</v>
      </c>
      <c r="AJ79" s="79" t="b">
        <v>0</v>
      </c>
      <c r="AK79" s="79">
        <v>0</v>
      </c>
      <c r="AL79" s="85" t="s">
        <v>1236</v>
      </c>
      <c r="AM79" s="79" t="s">
        <v>1263</v>
      </c>
      <c r="AN79" s="79" t="b">
        <v>0</v>
      </c>
      <c r="AO79" s="85" t="s">
        <v>1067</v>
      </c>
      <c r="AP79" s="79" t="s">
        <v>176</v>
      </c>
      <c r="AQ79" s="79">
        <v>0</v>
      </c>
      <c r="AR79" s="79">
        <v>0</v>
      </c>
      <c r="AS79" s="79"/>
      <c r="AT79" s="79"/>
      <c r="AU79" s="79"/>
      <c r="AV79" s="79"/>
      <c r="AW79" s="79"/>
      <c r="AX79" s="79"/>
      <c r="AY79" s="79"/>
      <c r="AZ79" s="79"/>
      <c r="BA79">
        <v>2</v>
      </c>
      <c r="BB79" s="78" t="str">
        <f>REPLACE(INDEX(GroupVertices[Group],MATCH(Edges[[#This Row],[Vertex 1]],GroupVertices[Vertex],0)),1,1,"")</f>
        <v>3</v>
      </c>
      <c r="BC79" s="78" t="str">
        <f>REPLACE(INDEX(GroupVertices[Group],MATCH(Edges[[#This Row],[Vertex 2]],GroupVertices[Vertex],0)),1,1,"")</f>
        <v>3</v>
      </c>
      <c r="BD79" s="48">
        <v>0</v>
      </c>
      <c r="BE79" s="49">
        <v>0</v>
      </c>
      <c r="BF79" s="48">
        <v>0</v>
      </c>
      <c r="BG79" s="49">
        <v>0</v>
      </c>
      <c r="BH79" s="48">
        <v>0</v>
      </c>
      <c r="BI79" s="49">
        <v>0</v>
      </c>
      <c r="BJ79" s="48">
        <v>11</v>
      </c>
      <c r="BK79" s="49">
        <v>100</v>
      </c>
      <c r="BL79" s="48">
        <v>11</v>
      </c>
    </row>
    <row r="80" spans="1:64" ht="15">
      <c r="A80" s="64" t="s">
        <v>240</v>
      </c>
      <c r="B80" s="64" t="s">
        <v>240</v>
      </c>
      <c r="C80" s="65" t="s">
        <v>3576</v>
      </c>
      <c r="D80" s="66">
        <v>6.5</v>
      </c>
      <c r="E80" s="67" t="s">
        <v>136</v>
      </c>
      <c r="F80" s="68">
        <v>23.5</v>
      </c>
      <c r="G80" s="65"/>
      <c r="H80" s="69"/>
      <c r="I80" s="70"/>
      <c r="J80" s="70"/>
      <c r="K80" s="34" t="s">
        <v>65</v>
      </c>
      <c r="L80" s="77">
        <v>80</v>
      </c>
      <c r="M80" s="77"/>
      <c r="N80" s="72"/>
      <c r="O80" s="79" t="s">
        <v>176</v>
      </c>
      <c r="P80" s="81">
        <v>43532.74630787037</v>
      </c>
      <c r="Q80" s="79" t="s">
        <v>422</v>
      </c>
      <c r="R80" s="82" t="s">
        <v>555</v>
      </c>
      <c r="S80" s="79" t="s">
        <v>617</v>
      </c>
      <c r="T80" s="79" t="s">
        <v>654</v>
      </c>
      <c r="U80" s="79"/>
      <c r="V80" s="82" t="s">
        <v>767</v>
      </c>
      <c r="W80" s="81">
        <v>43532.74630787037</v>
      </c>
      <c r="X80" s="82" t="s">
        <v>872</v>
      </c>
      <c r="Y80" s="79"/>
      <c r="Z80" s="79"/>
      <c r="AA80" s="85" t="s">
        <v>1068</v>
      </c>
      <c r="AB80" s="79"/>
      <c r="AC80" s="79" t="b">
        <v>0</v>
      </c>
      <c r="AD80" s="79">
        <v>1</v>
      </c>
      <c r="AE80" s="85" t="s">
        <v>1236</v>
      </c>
      <c r="AF80" s="79" t="b">
        <v>0</v>
      </c>
      <c r="AG80" s="79" t="s">
        <v>1260</v>
      </c>
      <c r="AH80" s="79"/>
      <c r="AI80" s="85" t="s">
        <v>1236</v>
      </c>
      <c r="AJ80" s="79" t="b">
        <v>0</v>
      </c>
      <c r="AK80" s="79">
        <v>0</v>
      </c>
      <c r="AL80" s="85" t="s">
        <v>1236</v>
      </c>
      <c r="AM80" s="79" t="s">
        <v>1272</v>
      </c>
      <c r="AN80" s="79" t="b">
        <v>0</v>
      </c>
      <c r="AO80" s="85" t="s">
        <v>1068</v>
      </c>
      <c r="AP80" s="79" t="s">
        <v>176</v>
      </c>
      <c r="AQ80" s="79">
        <v>0</v>
      </c>
      <c r="AR80" s="79">
        <v>0</v>
      </c>
      <c r="AS80" s="79"/>
      <c r="AT80" s="79"/>
      <c r="AU80" s="79"/>
      <c r="AV80" s="79"/>
      <c r="AW80" s="79"/>
      <c r="AX80" s="79"/>
      <c r="AY80" s="79"/>
      <c r="AZ80" s="79"/>
      <c r="BA80">
        <v>2</v>
      </c>
      <c r="BB80" s="78" t="str">
        <f>REPLACE(INDEX(GroupVertices[Group],MATCH(Edges[[#This Row],[Vertex 1]],GroupVertices[Vertex],0)),1,1,"")</f>
        <v>3</v>
      </c>
      <c r="BC80" s="78" t="str">
        <f>REPLACE(INDEX(GroupVertices[Group],MATCH(Edges[[#This Row],[Vertex 2]],GroupVertices[Vertex],0)),1,1,"")</f>
        <v>3</v>
      </c>
      <c r="BD80" s="48">
        <v>0</v>
      </c>
      <c r="BE80" s="49">
        <v>0</v>
      </c>
      <c r="BF80" s="48">
        <v>0</v>
      </c>
      <c r="BG80" s="49">
        <v>0</v>
      </c>
      <c r="BH80" s="48">
        <v>0</v>
      </c>
      <c r="BI80" s="49">
        <v>0</v>
      </c>
      <c r="BJ80" s="48">
        <v>11</v>
      </c>
      <c r="BK80" s="49">
        <v>100</v>
      </c>
      <c r="BL80" s="48">
        <v>11</v>
      </c>
    </row>
    <row r="81" spans="1:64" ht="15">
      <c r="A81" s="64" t="s">
        <v>241</v>
      </c>
      <c r="B81" s="64" t="s">
        <v>241</v>
      </c>
      <c r="C81" s="65" t="s">
        <v>3575</v>
      </c>
      <c r="D81" s="66">
        <v>3</v>
      </c>
      <c r="E81" s="67" t="s">
        <v>132</v>
      </c>
      <c r="F81" s="68">
        <v>35</v>
      </c>
      <c r="G81" s="65"/>
      <c r="H81" s="69"/>
      <c r="I81" s="70"/>
      <c r="J81" s="70"/>
      <c r="K81" s="34" t="s">
        <v>65</v>
      </c>
      <c r="L81" s="77">
        <v>81</v>
      </c>
      <c r="M81" s="77"/>
      <c r="N81" s="72"/>
      <c r="O81" s="79" t="s">
        <v>176</v>
      </c>
      <c r="P81" s="81">
        <v>43532.81390046296</v>
      </c>
      <c r="Q81" s="79" t="s">
        <v>423</v>
      </c>
      <c r="R81" s="82" t="s">
        <v>556</v>
      </c>
      <c r="S81" s="79" t="s">
        <v>607</v>
      </c>
      <c r="T81" s="79" t="s">
        <v>655</v>
      </c>
      <c r="U81" s="82" t="s">
        <v>699</v>
      </c>
      <c r="V81" s="82" t="s">
        <v>699</v>
      </c>
      <c r="W81" s="81">
        <v>43532.81390046296</v>
      </c>
      <c r="X81" s="82" t="s">
        <v>873</v>
      </c>
      <c r="Y81" s="79"/>
      <c r="Z81" s="79"/>
      <c r="AA81" s="85" t="s">
        <v>1069</v>
      </c>
      <c r="AB81" s="79"/>
      <c r="AC81" s="79" t="b">
        <v>0</v>
      </c>
      <c r="AD81" s="79">
        <v>0</v>
      </c>
      <c r="AE81" s="85" t="s">
        <v>1236</v>
      </c>
      <c r="AF81" s="79" t="b">
        <v>0</v>
      </c>
      <c r="AG81" s="79" t="s">
        <v>368</v>
      </c>
      <c r="AH81" s="79"/>
      <c r="AI81" s="85" t="s">
        <v>1236</v>
      </c>
      <c r="AJ81" s="79" t="b">
        <v>0</v>
      </c>
      <c r="AK81" s="79">
        <v>0</v>
      </c>
      <c r="AL81" s="85" t="s">
        <v>1236</v>
      </c>
      <c r="AM81" s="79" t="s">
        <v>1270</v>
      </c>
      <c r="AN81" s="79" t="b">
        <v>0</v>
      </c>
      <c r="AO81" s="85" t="s">
        <v>1069</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v>1</v>
      </c>
      <c r="BE81" s="49">
        <v>2.5</v>
      </c>
      <c r="BF81" s="48">
        <v>0</v>
      </c>
      <c r="BG81" s="49">
        <v>0</v>
      </c>
      <c r="BH81" s="48">
        <v>0</v>
      </c>
      <c r="BI81" s="49">
        <v>0</v>
      </c>
      <c r="BJ81" s="48">
        <v>39</v>
      </c>
      <c r="BK81" s="49">
        <v>97.5</v>
      </c>
      <c r="BL81" s="48">
        <v>40</v>
      </c>
    </row>
    <row r="82" spans="1:64" ht="15">
      <c r="A82" s="64" t="s">
        <v>242</v>
      </c>
      <c r="B82" s="64" t="s">
        <v>242</v>
      </c>
      <c r="C82" s="65" t="s">
        <v>3575</v>
      </c>
      <c r="D82" s="66">
        <v>3</v>
      </c>
      <c r="E82" s="67" t="s">
        <v>132</v>
      </c>
      <c r="F82" s="68">
        <v>35</v>
      </c>
      <c r="G82" s="65"/>
      <c r="H82" s="69"/>
      <c r="I82" s="70"/>
      <c r="J82" s="70"/>
      <c r="K82" s="34" t="s">
        <v>65</v>
      </c>
      <c r="L82" s="77">
        <v>82</v>
      </c>
      <c r="M82" s="77"/>
      <c r="N82" s="72"/>
      <c r="O82" s="79" t="s">
        <v>176</v>
      </c>
      <c r="P82" s="81">
        <v>43532.94873842593</v>
      </c>
      <c r="Q82" s="79" t="s">
        <v>424</v>
      </c>
      <c r="R82" s="82" t="s">
        <v>557</v>
      </c>
      <c r="S82" s="79" t="s">
        <v>618</v>
      </c>
      <c r="T82" s="79"/>
      <c r="U82" s="79"/>
      <c r="V82" s="82" t="s">
        <v>768</v>
      </c>
      <c r="W82" s="81">
        <v>43532.94873842593</v>
      </c>
      <c r="X82" s="82" t="s">
        <v>874</v>
      </c>
      <c r="Y82" s="79"/>
      <c r="Z82" s="79"/>
      <c r="AA82" s="85" t="s">
        <v>1070</v>
      </c>
      <c r="AB82" s="79"/>
      <c r="AC82" s="79" t="b">
        <v>0</v>
      </c>
      <c r="AD82" s="79">
        <v>0</v>
      </c>
      <c r="AE82" s="85" t="s">
        <v>1236</v>
      </c>
      <c r="AF82" s="79" t="b">
        <v>0</v>
      </c>
      <c r="AG82" s="79" t="s">
        <v>368</v>
      </c>
      <c r="AH82" s="79"/>
      <c r="AI82" s="85" t="s">
        <v>1236</v>
      </c>
      <c r="AJ82" s="79" t="b">
        <v>0</v>
      </c>
      <c r="AK82" s="79">
        <v>0</v>
      </c>
      <c r="AL82" s="85" t="s">
        <v>1236</v>
      </c>
      <c r="AM82" s="79" t="s">
        <v>1273</v>
      </c>
      <c r="AN82" s="79" t="b">
        <v>0</v>
      </c>
      <c r="AO82" s="85" t="s">
        <v>1070</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0</v>
      </c>
      <c r="BE82" s="49">
        <v>0</v>
      </c>
      <c r="BF82" s="48">
        <v>0</v>
      </c>
      <c r="BG82" s="49">
        <v>0</v>
      </c>
      <c r="BH82" s="48">
        <v>0</v>
      </c>
      <c r="BI82" s="49">
        <v>0</v>
      </c>
      <c r="BJ82" s="48">
        <v>3</v>
      </c>
      <c r="BK82" s="49">
        <v>100</v>
      </c>
      <c r="BL82" s="48">
        <v>3</v>
      </c>
    </row>
    <row r="83" spans="1:64" ht="15">
      <c r="A83" s="64" t="s">
        <v>243</v>
      </c>
      <c r="B83" s="64" t="s">
        <v>243</v>
      </c>
      <c r="C83" s="65" t="s">
        <v>3576</v>
      </c>
      <c r="D83" s="66">
        <v>6.5</v>
      </c>
      <c r="E83" s="67" t="s">
        <v>136</v>
      </c>
      <c r="F83" s="68">
        <v>23.5</v>
      </c>
      <c r="G83" s="65"/>
      <c r="H83" s="69"/>
      <c r="I83" s="70"/>
      <c r="J83" s="70"/>
      <c r="K83" s="34" t="s">
        <v>65</v>
      </c>
      <c r="L83" s="77">
        <v>83</v>
      </c>
      <c r="M83" s="77"/>
      <c r="N83" s="72"/>
      <c r="O83" s="79" t="s">
        <v>176</v>
      </c>
      <c r="P83" s="81">
        <v>43527.87447916667</v>
      </c>
      <c r="Q83" s="79" t="s">
        <v>425</v>
      </c>
      <c r="R83" s="82" t="s">
        <v>558</v>
      </c>
      <c r="S83" s="79" t="s">
        <v>606</v>
      </c>
      <c r="T83" s="79" t="s">
        <v>656</v>
      </c>
      <c r="U83" s="79"/>
      <c r="V83" s="82" t="s">
        <v>769</v>
      </c>
      <c r="W83" s="81">
        <v>43527.87447916667</v>
      </c>
      <c r="X83" s="82" t="s">
        <v>875</v>
      </c>
      <c r="Y83" s="79">
        <v>34.8599</v>
      </c>
      <c r="Z83" s="79">
        <v>-111.789</v>
      </c>
      <c r="AA83" s="85" t="s">
        <v>1071</v>
      </c>
      <c r="AB83" s="79"/>
      <c r="AC83" s="79" t="b">
        <v>0</v>
      </c>
      <c r="AD83" s="79">
        <v>1</v>
      </c>
      <c r="AE83" s="85" t="s">
        <v>1236</v>
      </c>
      <c r="AF83" s="79" t="b">
        <v>0</v>
      </c>
      <c r="AG83" s="79" t="s">
        <v>368</v>
      </c>
      <c r="AH83" s="79"/>
      <c r="AI83" s="85" t="s">
        <v>1236</v>
      </c>
      <c r="AJ83" s="79" t="b">
        <v>0</v>
      </c>
      <c r="AK83" s="79">
        <v>0</v>
      </c>
      <c r="AL83" s="85" t="s">
        <v>1236</v>
      </c>
      <c r="AM83" s="79" t="s">
        <v>1266</v>
      </c>
      <c r="AN83" s="79" t="b">
        <v>0</v>
      </c>
      <c r="AO83" s="85" t="s">
        <v>1071</v>
      </c>
      <c r="AP83" s="79" t="s">
        <v>176</v>
      </c>
      <c r="AQ83" s="79">
        <v>0</v>
      </c>
      <c r="AR83" s="79">
        <v>0</v>
      </c>
      <c r="AS83" s="79" t="s">
        <v>1288</v>
      </c>
      <c r="AT83" s="79" t="s">
        <v>1292</v>
      </c>
      <c r="AU83" s="79" t="s">
        <v>1293</v>
      </c>
      <c r="AV83" s="79" t="s">
        <v>1295</v>
      </c>
      <c r="AW83" s="79" t="s">
        <v>1300</v>
      </c>
      <c r="AX83" s="79" t="s">
        <v>1304</v>
      </c>
      <c r="AY83" s="79" t="s">
        <v>1308</v>
      </c>
      <c r="AZ83" s="82" t="s">
        <v>1311</v>
      </c>
      <c r="BA83">
        <v>2</v>
      </c>
      <c r="BB83" s="78" t="str">
        <f>REPLACE(INDEX(GroupVertices[Group],MATCH(Edges[[#This Row],[Vertex 1]],GroupVertices[Vertex],0)),1,1,"")</f>
        <v>4</v>
      </c>
      <c r="BC83" s="78" t="str">
        <f>REPLACE(INDEX(GroupVertices[Group],MATCH(Edges[[#This Row],[Vertex 2]],GroupVertices[Vertex],0)),1,1,"")</f>
        <v>4</v>
      </c>
      <c r="BD83" s="48">
        <v>1</v>
      </c>
      <c r="BE83" s="49">
        <v>5.555555555555555</v>
      </c>
      <c r="BF83" s="48">
        <v>0</v>
      </c>
      <c r="BG83" s="49">
        <v>0</v>
      </c>
      <c r="BH83" s="48">
        <v>0</v>
      </c>
      <c r="BI83" s="49">
        <v>0</v>
      </c>
      <c r="BJ83" s="48">
        <v>17</v>
      </c>
      <c r="BK83" s="49">
        <v>94.44444444444444</v>
      </c>
      <c r="BL83" s="48">
        <v>18</v>
      </c>
    </row>
    <row r="84" spans="1:64" ht="15">
      <c r="A84" s="64" t="s">
        <v>243</v>
      </c>
      <c r="B84" s="64" t="s">
        <v>243</v>
      </c>
      <c r="C84" s="65" t="s">
        <v>3576</v>
      </c>
      <c r="D84" s="66">
        <v>6.5</v>
      </c>
      <c r="E84" s="67" t="s">
        <v>136</v>
      </c>
      <c r="F84" s="68">
        <v>23.5</v>
      </c>
      <c r="G84" s="65"/>
      <c r="H84" s="69"/>
      <c r="I84" s="70"/>
      <c r="J84" s="70"/>
      <c r="K84" s="34" t="s">
        <v>65</v>
      </c>
      <c r="L84" s="77">
        <v>84</v>
      </c>
      <c r="M84" s="77"/>
      <c r="N84" s="72"/>
      <c r="O84" s="79" t="s">
        <v>176</v>
      </c>
      <c r="P84" s="81">
        <v>43527.88743055556</v>
      </c>
      <c r="Q84" s="79" t="s">
        <v>426</v>
      </c>
      <c r="R84" s="82" t="s">
        <v>559</v>
      </c>
      <c r="S84" s="79" t="s">
        <v>606</v>
      </c>
      <c r="T84" s="79" t="s">
        <v>656</v>
      </c>
      <c r="U84" s="82" t="s">
        <v>700</v>
      </c>
      <c r="V84" s="82" t="s">
        <v>700</v>
      </c>
      <c r="W84" s="81">
        <v>43527.88743055556</v>
      </c>
      <c r="X84" s="82" t="s">
        <v>876</v>
      </c>
      <c r="Y84" s="79"/>
      <c r="Z84" s="79"/>
      <c r="AA84" s="85" t="s">
        <v>1072</v>
      </c>
      <c r="AB84" s="79"/>
      <c r="AC84" s="79" t="b">
        <v>0</v>
      </c>
      <c r="AD84" s="79">
        <v>2</v>
      </c>
      <c r="AE84" s="85" t="s">
        <v>1236</v>
      </c>
      <c r="AF84" s="79" t="b">
        <v>0</v>
      </c>
      <c r="AG84" s="79" t="s">
        <v>368</v>
      </c>
      <c r="AH84" s="79"/>
      <c r="AI84" s="85" t="s">
        <v>1236</v>
      </c>
      <c r="AJ84" s="79" t="b">
        <v>0</v>
      </c>
      <c r="AK84" s="79">
        <v>1</v>
      </c>
      <c r="AL84" s="85" t="s">
        <v>1236</v>
      </c>
      <c r="AM84" s="79" t="s">
        <v>1274</v>
      </c>
      <c r="AN84" s="79" t="b">
        <v>0</v>
      </c>
      <c r="AO84" s="85" t="s">
        <v>1072</v>
      </c>
      <c r="AP84" s="79" t="s">
        <v>176</v>
      </c>
      <c r="AQ84" s="79">
        <v>0</v>
      </c>
      <c r="AR84" s="79">
        <v>0</v>
      </c>
      <c r="AS84" s="79"/>
      <c r="AT84" s="79"/>
      <c r="AU84" s="79"/>
      <c r="AV84" s="79"/>
      <c r="AW84" s="79"/>
      <c r="AX84" s="79"/>
      <c r="AY84" s="79"/>
      <c r="AZ84" s="79"/>
      <c r="BA84">
        <v>2</v>
      </c>
      <c r="BB84" s="78" t="str">
        <f>REPLACE(INDEX(GroupVertices[Group],MATCH(Edges[[#This Row],[Vertex 1]],GroupVertices[Vertex],0)),1,1,"")</f>
        <v>4</v>
      </c>
      <c r="BC84" s="78" t="str">
        <f>REPLACE(INDEX(GroupVertices[Group],MATCH(Edges[[#This Row],[Vertex 2]],GroupVertices[Vertex],0)),1,1,"")</f>
        <v>4</v>
      </c>
      <c r="BD84" s="48">
        <v>1</v>
      </c>
      <c r="BE84" s="49">
        <v>6.25</v>
      </c>
      <c r="BF84" s="48">
        <v>0</v>
      </c>
      <c r="BG84" s="49">
        <v>0</v>
      </c>
      <c r="BH84" s="48">
        <v>0</v>
      </c>
      <c r="BI84" s="49">
        <v>0</v>
      </c>
      <c r="BJ84" s="48">
        <v>15</v>
      </c>
      <c r="BK84" s="49">
        <v>93.75</v>
      </c>
      <c r="BL84" s="48">
        <v>16</v>
      </c>
    </row>
    <row r="85" spans="1:64" ht="15">
      <c r="A85" s="64" t="s">
        <v>244</v>
      </c>
      <c r="B85" s="64" t="s">
        <v>243</v>
      </c>
      <c r="C85" s="65" t="s">
        <v>3575</v>
      </c>
      <c r="D85" s="66">
        <v>3</v>
      </c>
      <c r="E85" s="67" t="s">
        <v>132</v>
      </c>
      <c r="F85" s="68">
        <v>35</v>
      </c>
      <c r="G85" s="65"/>
      <c r="H85" s="69"/>
      <c r="I85" s="70"/>
      <c r="J85" s="70"/>
      <c r="K85" s="34" t="s">
        <v>65</v>
      </c>
      <c r="L85" s="77">
        <v>85</v>
      </c>
      <c r="M85" s="77"/>
      <c r="N85" s="72"/>
      <c r="O85" s="79" t="s">
        <v>388</v>
      </c>
      <c r="P85" s="81">
        <v>43528.05763888889</v>
      </c>
      <c r="Q85" s="79" t="s">
        <v>427</v>
      </c>
      <c r="R85" s="79"/>
      <c r="S85" s="79"/>
      <c r="T85" s="79" t="s">
        <v>656</v>
      </c>
      <c r="U85" s="79"/>
      <c r="V85" s="82" t="s">
        <v>770</v>
      </c>
      <c r="W85" s="81">
        <v>43528.05763888889</v>
      </c>
      <c r="X85" s="82" t="s">
        <v>877</v>
      </c>
      <c r="Y85" s="79"/>
      <c r="Z85" s="79"/>
      <c r="AA85" s="85" t="s">
        <v>1073</v>
      </c>
      <c r="AB85" s="79"/>
      <c r="AC85" s="79" t="b">
        <v>0</v>
      </c>
      <c r="AD85" s="79">
        <v>0</v>
      </c>
      <c r="AE85" s="85" t="s">
        <v>1236</v>
      </c>
      <c r="AF85" s="79" t="b">
        <v>0</v>
      </c>
      <c r="AG85" s="79" t="s">
        <v>368</v>
      </c>
      <c r="AH85" s="79"/>
      <c r="AI85" s="85" t="s">
        <v>1236</v>
      </c>
      <c r="AJ85" s="79" t="b">
        <v>0</v>
      </c>
      <c r="AK85" s="79">
        <v>1</v>
      </c>
      <c r="AL85" s="85" t="s">
        <v>1072</v>
      </c>
      <c r="AM85" s="79" t="s">
        <v>1268</v>
      </c>
      <c r="AN85" s="79" t="b">
        <v>0</v>
      </c>
      <c r="AO85" s="85" t="s">
        <v>1072</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v>1</v>
      </c>
      <c r="BE85" s="49">
        <v>5.555555555555555</v>
      </c>
      <c r="BF85" s="48">
        <v>0</v>
      </c>
      <c r="BG85" s="49">
        <v>0</v>
      </c>
      <c r="BH85" s="48">
        <v>0</v>
      </c>
      <c r="BI85" s="49">
        <v>0</v>
      </c>
      <c r="BJ85" s="48">
        <v>17</v>
      </c>
      <c r="BK85" s="49">
        <v>94.44444444444444</v>
      </c>
      <c r="BL85" s="48">
        <v>18</v>
      </c>
    </row>
    <row r="86" spans="1:64" ht="15">
      <c r="A86" s="64" t="s">
        <v>244</v>
      </c>
      <c r="B86" s="64" t="s">
        <v>321</v>
      </c>
      <c r="C86" s="65" t="s">
        <v>3575</v>
      </c>
      <c r="D86" s="66">
        <v>3</v>
      </c>
      <c r="E86" s="67" t="s">
        <v>132</v>
      </c>
      <c r="F86" s="68">
        <v>35</v>
      </c>
      <c r="G86" s="65"/>
      <c r="H86" s="69"/>
      <c r="I86" s="70"/>
      <c r="J86" s="70"/>
      <c r="K86" s="34" t="s">
        <v>65</v>
      </c>
      <c r="L86" s="77">
        <v>86</v>
      </c>
      <c r="M86" s="77"/>
      <c r="N86" s="72"/>
      <c r="O86" s="79" t="s">
        <v>388</v>
      </c>
      <c r="P86" s="81">
        <v>43528.68509259259</v>
      </c>
      <c r="Q86" s="79" t="s">
        <v>428</v>
      </c>
      <c r="R86" s="79"/>
      <c r="S86" s="79"/>
      <c r="T86" s="79"/>
      <c r="U86" s="82" t="s">
        <v>701</v>
      </c>
      <c r="V86" s="82" t="s">
        <v>701</v>
      </c>
      <c r="W86" s="81">
        <v>43528.68509259259</v>
      </c>
      <c r="X86" s="82" t="s">
        <v>878</v>
      </c>
      <c r="Y86" s="79"/>
      <c r="Z86" s="79"/>
      <c r="AA86" s="85" t="s">
        <v>1074</v>
      </c>
      <c r="AB86" s="79"/>
      <c r="AC86" s="79" t="b">
        <v>0</v>
      </c>
      <c r="AD86" s="79">
        <v>0</v>
      </c>
      <c r="AE86" s="85" t="s">
        <v>1236</v>
      </c>
      <c r="AF86" s="79" t="b">
        <v>0</v>
      </c>
      <c r="AG86" s="79" t="s">
        <v>368</v>
      </c>
      <c r="AH86" s="79"/>
      <c r="AI86" s="85" t="s">
        <v>1236</v>
      </c>
      <c r="AJ86" s="79" t="b">
        <v>0</v>
      </c>
      <c r="AK86" s="79">
        <v>2</v>
      </c>
      <c r="AL86" s="85" t="s">
        <v>1189</v>
      </c>
      <c r="AM86" s="79" t="s">
        <v>1275</v>
      </c>
      <c r="AN86" s="79" t="b">
        <v>0</v>
      </c>
      <c r="AO86" s="85" t="s">
        <v>1189</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1</v>
      </c>
      <c r="BD86" s="48"/>
      <c r="BE86" s="49"/>
      <c r="BF86" s="48"/>
      <c r="BG86" s="49"/>
      <c r="BH86" s="48"/>
      <c r="BI86" s="49"/>
      <c r="BJ86" s="48"/>
      <c r="BK86" s="49"/>
      <c r="BL86" s="48"/>
    </row>
    <row r="87" spans="1:64" ht="15">
      <c r="A87" s="64" t="s">
        <v>244</v>
      </c>
      <c r="B87" s="64" t="s">
        <v>320</v>
      </c>
      <c r="C87" s="65" t="s">
        <v>3575</v>
      </c>
      <c r="D87" s="66">
        <v>3</v>
      </c>
      <c r="E87" s="67" t="s">
        <v>132</v>
      </c>
      <c r="F87" s="68">
        <v>35</v>
      </c>
      <c r="G87" s="65"/>
      <c r="H87" s="69"/>
      <c r="I87" s="70"/>
      <c r="J87" s="70"/>
      <c r="K87" s="34" t="s">
        <v>65</v>
      </c>
      <c r="L87" s="77">
        <v>87</v>
      </c>
      <c r="M87" s="77"/>
      <c r="N87" s="72"/>
      <c r="O87" s="79" t="s">
        <v>388</v>
      </c>
      <c r="P87" s="81">
        <v>43528.68509259259</v>
      </c>
      <c r="Q87" s="79" t="s">
        <v>428</v>
      </c>
      <c r="R87" s="79"/>
      <c r="S87" s="79"/>
      <c r="T87" s="79"/>
      <c r="U87" s="82" t="s">
        <v>701</v>
      </c>
      <c r="V87" s="82" t="s">
        <v>701</v>
      </c>
      <c r="W87" s="81">
        <v>43528.68509259259</v>
      </c>
      <c r="X87" s="82" t="s">
        <v>878</v>
      </c>
      <c r="Y87" s="79"/>
      <c r="Z87" s="79"/>
      <c r="AA87" s="85" t="s">
        <v>1074</v>
      </c>
      <c r="AB87" s="79"/>
      <c r="AC87" s="79" t="b">
        <v>0</v>
      </c>
      <c r="AD87" s="79">
        <v>0</v>
      </c>
      <c r="AE87" s="85" t="s">
        <v>1236</v>
      </c>
      <c r="AF87" s="79" t="b">
        <v>0</v>
      </c>
      <c r="AG87" s="79" t="s">
        <v>368</v>
      </c>
      <c r="AH87" s="79"/>
      <c r="AI87" s="85" t="s">
        <v>1236</v>
      </c>
      <c r="AJ87" s="79" t="b">
        <v>0</v>
      </c>
      <c r="AK87" s="79">
        <v>2</v>
      </c>
      <c r="AL87" s="85" t="s">
        <v>1189</v>
      </c>
      <c r="AM87" s="79" t="s">
        <v>1275</v>
      </c>
      <c r="AN87" s="79" t="b">
        <v>0</v>
      </c>
      <c r="AO87" s="85" t="s">
        <v>1189</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v>0</v>
      </c>
      <c r="BE87" s="49">
        <v>0</v>
      </c>
      <c r="BF87" s="48">
        <v>1</v>
      </c>
      <c r="BG87" s="49">
        <v>8.333333333333334</v>
      </c>
      <c r="BH87" s="48">
        <v>0</v>
      </c>
      <c r="BI87" s="49">
        <v>0</v>
      </c>
      <c r="BJ87" s="48">
        <v>11</v>
      </c>
      <c r="BK87" s="49">
        <v>91.66666666666667</v>
      </c>
      <c r="BL87" s="48">
        <v>12</v>
      </c>
    </row>
    <row r="88" spans="1:64" ht="15">
      <c r="A88" s="64" t="s">
        <v>244</v>
      </c>
      <c r="B88" s="64" t="s">
        <v>312</v>
      </c>
      <c r="C88" s="65" t="s">
        <v>3575</v>
      </c>
      <c r="D88" s="66">
        <v>3</v>
      </c>
      <c r="E88" s="67" t="s">
        <v>132</v>
      </c>
      <c r="F88" s="68">
        <v>35</v>
      </c>
      <c r="G88" s="65"/>
      <c r="H88" s="69"/>
      <c r="I88" s="70"/>
      <c r="J88" s="70"/>
      <c r="K88" s="34" t="s">
        <v>65</v>
      </c>
      <c r="L88" s="77">
        <v>88</v>
      </c>
      <c r="M88" s="77"/>
      <c r="N88" s="72"/>
      <c r="O88" s="79" t="s">
        <v>388</v>
      </c>
      <c r="P88" s="81">
        <v>43532.963900462964</v>
      </c>
      <c r="Q88" s="79" t="s">
        <v>429</v>
      </c>
      <c r="R88" s="79"/>
      <c r="S88" s="79"/>
      <c r="T88" s="79"/>
      <c r="U88" s="79"/>
      <c r="V88" s="82" t="s">
        <v>770</v>
      </c>
      <c r="W88" s="81">
        <v>43532.963900462964</v>
      </c>
      <c r="X88" s="82" t="s">
        <v>879</v>
      </c>
      <c r="Y88" s="79"/>
      <c r="Z88" s="79"/>
      <c r="AA88" s="85" t="s">
        <v>1075</v>
      </c>
      <c r="AB88" s="79"/>
      <c r="AC88" s="79" t="b">
        <v>0</v>
      </c>
      <c r="AD88" s="79">
        <v>0</v>
      </c>
      <c r="AE88" s="85" t="s">
        <v>1236</v>
      </c>
      <c r="AF88" s="79" t="b">
        <v>0</v>
      </c>
      <c r="AG88" s="79" t="s">
        <v>368</v>
      </c>
      <c r="AH88" s="79"/>
      <c r="AI88" s="85" t="s">
        <v>1236</v>
      </c>
      <c r="AJ88" s="79" t="b">
        <v>0</v>
      </c>
      <c r="AK88" s="79">
        <v>6</v>
      </c>
      <c r="AL88" s="85" t="s">
        <v>1171</v>
      </c>
      <c r="AM88" s="79" t="s">
        <v>1268</v>
      </c>
      <c r="AN88" s="79" t="b">
        <v>0</v>
      </c>
      <c r="AO88" s="85" t="s">
        <v>1171</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v>0</v>
      </c>
      <c r="BE88" s="49">
        <v>0</v>
      </c>
      <c r="BF88" s="48">
        <v>0</v>
      </c>
      <c r="BG88" s="49">
        <v>0</v>
      </c>
      <c r="BH88" s="48">
        <v>0</v>
      </c>
      <c r="BI88" s="49">
        <v>0</v>
      </c>
      <c r="BJ88" s="48">
        <v>21</v>
      </c>
      <c r="BK88" s="49">
        <v>100</v>
      </c>
      <c r="BL88" s="48">
        <v>21</v>
      </c>
    </row>
    <row r="89" spans="1:64" ht="15">
      <c r="A89" s="64" t="s">
        <v>245</v>
      </c>
      <c r="B89" s="64" t="s">
        <v>312</v>
      </c>
      <c r="C89" s="65" t="s">
        <v>3575</v>
      </c>
      <c r="D89" s="66">
        <v>3</v>
      </c>
      <c r="E89" s="67" t="s">
        <v>132</v>
      </c>
      <c r="F89" s="68">
        <v>35</v>
      </c>
      <c r="G89" s="65"/>
      <c r="H89" s="69"/>
      <c r="I89" s="70"/>
      <c r="J89" s="70"/>
      <c r="K89" s="34" t="s">
        <v>65</v>
      </c>
      <c r="L89" s="77">
        <v>89</v>
      </c>
      <c r="M89" s="77"/>
      <c r="N89" s="72"/>
      <c r="O89" s="79" t="s">
        <v>388</v>
      </c>
      <c r="P89" s="81">
        <v>43532.98409722222</v>
      </c>
      <c r="Q89" s="79" t="s">
        <v>429</v>
      </c>
      <c r="R89" s="79"/>
      <c r="S89" s="79"/>
      <c r="T89" s="79"/>
      <c r="U89" s="79"/>
      <c r="V89" s="82" t="s">
        <v>771</v>
      </c>
      <c r="W89" s="81">
        <v>43532.98409722222</v>
      </c>
      <c r="X89" s="82" t="s">
        <v>880</v>
      </c>
      <c r="Y89" s="79"/>
      <c r="Z89" s="79"/>
      <c r="AA89" s="85" t="s">
        <v>1076</v>
      </c>
      <c r="AB89" s="79"/>
      <c r="AC89" s="79" t="b">
        <v>0</v>
      </c>
      <c r="AD89" s="79">
        <v>0</v>
      </c>
      <c r="AE89" s="85" t="s">
        <v>1236</v>
      </c>
      <c r="AF89" s="79" t="b">
        <v>0</v>
      </c>
      <c r="AG89" s="79" t="s">
        <v>368</v>
      </c>
      <c r="AH89" s="79"/>
      <c r="AI89" s="85" t="s">
        <v>1236</v>
      </c>
      <c r="AJ89" s="79" t="b">
        <v>0</v>
      </c>
      <c r="AK89" s="79">
        <v>6</v>
      </c>
      <c r="AL89" s="85" t="s">
        <v>1171</v>
      </c>
      <c r="AM89" s="79" t="s">
        <v>1265</v>
      </c>
      <c r="AN89" s="79" t="b">
        <v>0</v>
      </c>
      <c r="AO89" s="85" t="s">
        <v>1171</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v>0</v>
      </c>
      <c r="BE89" s="49">
        <v>0</v>
      </c>
      <c r="BF89" s="48">
        <v>0</v>
      </c>
      <c r="BG89" s="49">
        <v>0</v>
      </c>
      <c r="BH89" s="48">
        <v>0</v>
      </c>
      <c r="BI89" s="49">
        <v>0</v>
      </c>
      <c r="BJ89" s="48">
        <v>21</v>
      </c>
      <c r="BK89" s="49">
        <v>100</v>
      </c>
      <c r="BL89" s="48">
        <v>21</v>
      </c>
    </row>
    <row r="90" spans="1:64" ht="15">
      <c r="A90" s="64" t="s">
        <v>246</v>
      </c>
      <c r="B90" s="64" t="s">
        <v>312</v>
      </c>
      <c r="C90" s="65" t="s">
        <v>3575</v>
      </c>
      <c r="D90" s="66">
        <v>3</v>
      </c>
      <c r="E90" s="67" t="s">
        <v>132</v>
      </c>
      <c r="F90" s="68">
        <v>35</v>
      </c>
      <c r="G90" s="65"/>
      <c r="H90" s="69"/>
      <c r="I90" s="70"/>
      <c r="J90" s="70"/>
      <c r="K90" s="34" t="s">
        <v>65</v>
      </c>
      <c r="L90" s="77">
        <v>90</v>
      </c>
      <c r="M90" s="77"/>
      <c r="N90" s="72"/>
      <c r="O90" s="79" t="s">
        <v>388</v>
      </c>
      <c r="P90" s="81">
        <v>43533.07884259259</v>
      </c>
      <c r="Q90" s="79" t="s">
        <v>429</v>
      </c>
      <c r="R90" s="79"/>
      <c r="S90" s="79"/>
      <c r="T90" s="79"/>
      <c r="U90" s="79"/>
      <c r="V90" s="82" t="s">
        <v>772</v>
      </c>
      <c r="W90" s="81">
        <v>43533.07884259259</v>
      </c>
      <c r="X90" s="82" t="s">
        <v>881</v>
      </c>
      <c r="Y90" s="79"/>
      <c r="Z90" s="79"/>
      <c r="AA90" s="85" t="s">
        <v>1077</v>
      </c>
      <c r="AB90" s="79"/>
      <c r="AC90" s="79" t="b">
        <v>0</v>
      </c>
      <c r="AD90" s="79">
        <v>0</v>
      </c>
      <c r="AE90" s="85" t="s">
        <v>1236</v>
      </c>
      <c r="AF90" s="79" t="b">
        <v>0</v>
      </c>
      <c r="AG90" s="79" t="s">
        <v>368</v>
      </c>
      <c r="AH90" s="79"/>
      <c r="AI90" s="85" t="s">
        <v>1236</v>
      </c>
      <c r="AJ90" s="79" t="b">
        <v>0</v>
      </c>
      <c r="AK90" s="79">
        <v>6</v>
      </c>
      <c r="AL90" s="85" t="s">
        <v>1171</v>
      </c>
      <c r="AM90" s="79" t="s">
        <v>1271</v>
      </c>
      <c r="AN90" s="79" t="b">
        <v>0</v>
      </c>
      <c r="AO90" s="85" t="s">
        <v>1171</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v>0</v>
      </c>
      <c r="BE90" s="49">
        <v>0</v>
      </c>
      <c r="BF90" s="48">
        <v>0</v>
      </c>
      <c r="BG90" s="49">
        <v>0</v>
      </c>
      <c r="BH90" s="48">
        <v>0</v>
      </c>
      <c r="BI90" s="49">
        <v>0</v>
      </c>
      <c r="BJ90" s="48">
        <v>21</v>
      </c>
      <c r="BK90" s="49">
        <v>100</v>
      </c>
      <c r="BL90" s="48">
        <v>21</v>
      </c>
    </row>
    <row r="91" spans="1:64" ht="15">
      <c r="A91" s="64" t="s">
        <v>247</v>
      </c>
      <c r="B91" s="64" t="s">
        <v>312</v>
      </c>
      <c r="C91" s="65" t="s">
        <v>3575</v>
      </c>
      <c r="D91" s="66">
        <v>3</v>
      </c>
      <c r="E91" s="67" t="s">
        <v>132</v>
      </c>
      <c r="F91" s="68">
        <v>35</v>
      </c>
      <c r="G91" s="65"/>
      <c r="H91" s="69"/>
      <c r="I91" s="70"/>
      <c r="J91" s="70"/>
      <c r="K91" s="34" t="s">
        <v>65</v>
      </c>
      <c r="L91" s="77">
        <v>91</v>
      </c>
      <c r="M91" s="77"/>
      <c r="N91" s="72"/>
      <c r="O91" s="79" t="s">
        <v>388</v>
      </c>
      <c r="P91" s="81">
        <v>43533.079722222225</v>
      </c>
      <c r="Q91" s="79" t="s">
        <v>429</v>
      </c>
      <c r="R91" s="79"/>
      <c r="S91" s="79"/>
      <c r="T91" s="79"/>
      <c r="U91" s="79"/>
      <c r="V91" s="82" t="s">
        <v>773</v>
      </c>
      <c r="W91" s="81">
        <v>43533.079722222225</v>
      </c>
      <c r="X91" s="82" t="s">
        <v>882</v>
      </c>
      <c r="Y91" s="79"/>
      <c r="Z91" s="79"/>
      <c r="AA91" s="85" t="s">
        <v>1078</v>
      </c>
      <c r="AB91" s="79"/>
      <c r="AC91" s="79" t="b">
        <v>0</v>
      </c>
      <c r="AD91" s="79">
        <v>0</v>
      </c>
      <c r="AE91" s="85" t="s">
        <v>1236</v>
      </c>
      <c r="AF91" s="79" t="b">
        <v>0</v>
      </c>
      <c r="AG91" s="79" t="s">
        <v>368</v>
      </c>
      <c r="AH91" s="79"/>
      <c r="AI91" s="85" t="s">
        <v>1236</v>
      </c>
      <c r="AJ91" s="79" t="b">
        <v>0</v>
      </c>
      <c r="AK91" s="79">
        <v>6</v>
      </c>
      <c r="AL91" s="85" t="s">
        <v>1171</v>
      </c>
      <c r="AM91" s="79" t="s">
        <v>1263</v>
      </c>
      <c r="AN91" s="79" t="b">
        <v>0</v>
      </c>
      <c r="AO91" s="85" t="s">
        <v>1171</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v>0</v>
      </c>
      <c r="BE91" s="49">
        <v>0</v>
      </c>
      <c r="BF91" s="48">
        <v>0</v>
      </c>
      <c r="BG91" s="49">
        <v>0</v>
      </c>
      <c r="BH91" s="48">
        <v>0</v>
      </c>
      <c r="BI91" s="49">
        <v>0</v>
      </c>
      <c r="BJ91" s="48">
        <v>21</v>
      </c>
      <c r="BK91" s="49">
        <v>100</v>
      </c>
      <c r="BL91" s="48">
        <v>21</v>
      </c>
    </row>
    <row r="92" spans="1:64" ht="15">
      <c r="A92" s="64" t="s">
        <v>248</v>
      </c>
      <c r="B92" s="64" t="s">
        <v>360</v>
      </c>
      <c r="C92" s="65" t="s">
        <v>3575</v>
      </c>
      <c r="D92" s="66">
        <v>3</v>
      </c>
      <c r="E92" s="67" t="s">
        <v>132</v>
      </c>
      <c r="F92" s="68">
        <v>35</v>
      </c>
      <c r="G92" s="65"/>
      <c r="H92" s="69"/>
      <c r="I92" s="70"/>
      <c r="J92" s="70"/>
      <c r="K92" s="34" t="s">
        <v>65</v>
      </c>
      <c r="L92" s="77">
        <v>92</v>
      </c>
      <c r="M92" s="77"/>
      <c r="N92" s="72"/>
      <c r="O92" s="79" t="s">
        <v>388</v>
      </c>
      <c r="P92" s="81">
        <v>43524.59699074074</v>
      </c>
      <c r="Q92" s="79" t="s">
        <v>430</v>
      </c>
      <c r="R92" s="79"/>
      <c r="S92" s="79"/>
      <c r="T92" s="79" t="s">
        <v>657</v>
      </c>
      <c r="U92" s="82" t="s">
        <v>702</v>
      </c>
      <c r="V92" s="82" t="s">
        <v>702</v>
      </c>
      <c r="W92" s="81">
        <v>43524.59699074074</v>
      </c>
      <c r="X92" s="82" t="s">
        <v>883</v>
      </c>
      <c r="Y92" s="79"/>
      <c r="Z92" s="79"/>
      <c r="AA92" s="85" t="s">
        <v>1079</v>
      </c>
      <c r="AB92" s="85" t="s">
        <v>1227</v>
      </c>
      <c r="AC92" s="79" t="b">
        <v>0</v>
      </c>
      <c r="AD92" s="79">
        <v>35</v>
      </c>
      <c r="AE92" s="85" t="s">
        <v>1243</v>
      </c>
      <c r="AF92" s="79" t="b">
        <v>0</v>
      </c>
      <c r="AG92" s="79" t="s">
        <v>368</v>
      </c>
      <c r="AH92" s="79"/>
      <c r="AI92" s="85" t="s">
        <v>1236</v>
      </c>
      <c r="AJ92" s="79" t="b">
        <v>0</v>
      </c>
      <c r="AK92" s="79">
        <v>7</v>
      </c>
      <c r="AL92" s="85" t="s">
        <v>1236</v>
      </c>
      <c r="AM92" s="79" t="s">
        <v>1263</v>
      </c>
      <c r="AN92" s="79" t="b">
        <v>0</v>
      </c>
      <c r="AO92" s="85" t="s">
        <v>1227</v>
      </c>
      <c r="AP92" s="79" t="s">
        <v>1286</v>
      </c>
      <c r="AQ92" s="79">
        <v>0</v>
      </c>
      <c r="AR92" s="79">
        <v>0</v>
      </c>
      <c r="AS92" s="79"/>
      <c r="AT92" s="79"/>
      <c r="AU92" s="79"/>
      <c r="AV92" s="79"/>
      <c r="AW92" s="79"/>
      <c r="AX92" s="79"/>
      <c r="AY92" s="79"/>
      <c r="AZ92" s="79"/>
      <c r="BA92">
        <v>1</v>
      </c>
      <c r="BB92" s="78" t="str">
        <f>REPLACE(INDEX(GroupVertices[Group],MATCH(Edges[[#This Row],[Vertex 1]],GroupVertices[Vertex],0)),1,1,"")</f>
        <v>6</v>
      </c>
      <c r="BC92" s="78" t="str">
        <f>REPLACE(INDEX(GroupVertices[Group],MATCH(Edges[[#This Row],[Vertex 2]],GroupVertices[Vertex],0)),1,1,"")</f>
        <v>6</v>
      </c>
      <c r="BD92" s="48"/>
      <c r="BE92" s="49"/>
      <c r="BF92" s="48"/>
      <c r="BG92" s="49"/>
      <c r="BH92" s="48"/>
      <c r="BI92" s="49"/>
      <c r="BJ92" s="48"/>
      <c r="BK92" s="49"/>
      <c r="BL92" s="48"/>
    </row>
    <row r="93" spans="1:64" ht="15">
      <c r="A93" s="64" t="s">
        <v>248</v>
      </c>
      <c r="B93" s="64" t="s">
        <v>361</v>
      </c>
      <c r="C93" s="65" t="s">
        <v>3575</v>
      </c>
      <c r="D93" s="66">
        <v>3</v>
      </c>
      <c r="E93" s="67" t="s">
        <v>132</v>
      </c>
      <c r="F93" s="68">
        <v>35</v>
      </c>
      <c r="G93" s="65"/>
      <c r="H93" s="69"/>
      <c r="I93" s="70"/>
      <c r="J93" s="70"/>
      <c r="K93" s="34" t="s">
        <v>65</v>
      </c>
      <c r="L93" s="77">
        <v>93</v>
      </c>
      <c r="M93" s="77"/>
      <c r="N93" s="72"/>
      <c r="O93" s="79" t="s">
        <v>388</v>
      </c>
      <c r="P93" s="81">
        <v>43524.59699074074</v>
      </c>
      <c r="Q93" s="79" t="s">
        <v>430</v>
      </c>
      <c r="R93" s="79"/>
      <c r="S93" s="79"/>
      <c r="T93" s="79" t="s">
        <v>657</v>
      </c>
      <c r="U93" s="82" t="s">
        <v>702</v>
      </c>
      <c r="V93" s="82" t="s">
        <v>702</v>
      </c>
      <c r="W93" s="81">
        <v>43524.59699074074</v>
      </c>
      <c r="X93" s="82" t="s">
        <v>883</v>
      </c>
      <c r="Y93" s="79"/>
      <c r="Z93" s="79"/>
      <c r="AA93" s="85" t="s">
        <v>1079</v>
      </c>
      <c r="AB93" s="85" t="s">
        <v>1227</v>
      </c>
      <c r="AC93" s="79" t="b">
        <v>0</v>
      </c>
      <c r="AD93" s="79">
        <v>35</v>
      </c>
      <c r="AE93" s="85" t="s">
        <v>1243</v>
      </c>
      <c r="AF93" s="79" t="b">
        <v>0</v>
      </c>
      <c r="AG93" s="79" t="s">
        <v>368</v>
      </c>
      <c r="AH93" s="79"/>
      <c r="AI93" s="85" t="s">
        <v>1236</v>
      </c>
      <c r="AJ93" s="79" t="b">
        <v>0</v>
      </c>
      <c r="AK93" s="79">
        <v>7</v>
      </c>
      <c r="AL93" s="85" t="s">
        <v>1236</v>
      </c>
      <c r="AM93" s="79" t="s">
        <v>1263</v>
      </c>
      <c r="AN93" s="79" t="b">
        <v>0</v>
      </c>
      <c r="AO93" s="85" t="s">
        <v>1227</v>
      </c>
      <c r="AP93" s="79" t="s">
        <v>1286</v>
      </c>
      <c r="AQ93" s="79">
        <v>0</v>
      </c>
      <c r="AR93" s="79">
        <v>0</v>
      </c>
      <c r="AS93" s="79"/>
      <c r="AT93" s="79"/>
      <c r="AU93" s="79"/>
      <c r="AV93" s="79"/>
      <c r="AW93" s="79"/>
      <c r="AX93" s="79"/>
      <c r="AY93" s="79"/>
      <c r="AZ93" s="79"/>
      <c r="BA93">
        <v>1</v>
      </c>
      <c r="BB93" s="78" t="str">
        <f>REPLACE(INDEX(GroupVertices[Group],MATCH(Edges[[#This Row],[Vertex 1]],GroupVertices[Vertex],0)),1,1,"")</f>
        <v>6</v>
      </c>
      <c r="BC93" s="78" t="str">
        <f>REPLACE(INDEX(GroupVertices[Group],MATCH(Edges[[#This Row],[Vertex 2]],GroupVertices[Vertex],0)),1,1,"")</f>
        <v>6</v>
      </c>
      <c r="BD93" s="48">
        <v>2</v>
      </c>
      <c r="BE93" s="49">
        <v>5.128205128205129</v>
      </c>
      <c r="BF93" s="48">
        <v>1</v>
      </c>
      <c r="BG93" s="49">
        <v>2.5641025641025643</v>
      </c>
      <c r="BH93" s="48">
        <v>0</v>
      </c>
      <c r="BI93" s="49">
        <v>0</v>
      </c>
      <c r="BJ93" s="48">
        <v>36</v>
      </c>
      <c r="BK93" s="49">
        <v>92.3076923076923</v>
      </c>
      <c r="BL93" s="48">
        <v>39</v>
      </c>
    </row>
    <row r="94" spans="1:64" ht="15">
      <c r="A94" s="64" t="s">
        <v>248</v>
      </c>
      <c r="B94" s="64" t="s">
        <v>328</v>
      </c>
      <c r="C94" s="65" t="s">
        <v>3575</v>
      </c>
      <c r="D94" s="66">
        <v>3</v>
      </c>
      <c r="E94" s="67" t="s">
        <v>132</v>
      </c>
      <c r="F94" s="68">
        <v>35</v>
      </c>
      <c r="G94" s="65"/>
      <c r="H94" s="69"/>
      <c r="I94" s="70"/>
      <c r="J94" s="70"/>
      <c r="K94" s="34" t="s">
        <v>65</v>
      </c>
      <c r="L94" s="77">
        <v>94</v>
      </c>
      <c r="M94" s="77"/>
      <c r="N94" s="72"/>
      <c r="O94" s="79" t="s">
        <v>388</v>
      </c>
      <c r="P94" s="81">
        <v>43524.59699074074</v>
      </c>
      <c r="Q94" s="79" t="s">
        <v>430</v>
      </c>
      <c r="R94" s="79"/>
      <c r="S94" s="79"/>
      <c r="T94" s="79" t="s">
        <v>657</v>
      </c>
      <c r="U94" s="82" t="s">
        <v>702</v>
      </c>
      <c r="V94" s="82" t="s">
        <v>702</v>
      </c>
      <c r="W94" s="81">
        <v>43524.59699074074</v>
      </c>
      <c r="X94" s="82" t="s">
        <v>883</v>
      </c>
      <c r="Y94" s="79"/>
      <c r="Z94" s="79"/>
      <c r="AA94" s="85" t="s">
        <v>1079</v>
      </c>
      <c r="AB94" s="85" t="s">
        <v>1227</v>
      </c>
      <c r="AC94" s="79" t="b">
        <v>0</v>
      </c>
      <c r="AD94" s="79">
        <v>35</v>
      </c>
      <c r="AE94" s="85" t="s">
        <v>1243</v>
      </c>
      <c r="AF94" s="79" t="b">
        <v>0</v>
      </c>
      <c r="AG94" s="79" t="s">
        <v>368</v>
      </c>
      <c r="AH94" s="79"/>
      <c r="AI94" s="85" t="s">
        <v>1236</v>
      </c>
      <c r="AJ94" s="79" t="b">
        <v>0</v>
      </c>
      <c r="AK94" s="79">
        <v>7</v>
      </c>
      <c r="AL94" s="85" t="s">
        <v>1236</v>
      </c>
      <c r="AM94" s="79" t="s">
        <v>1263</v>
      </c>
      <c r="AN94" s="79" t="b">
        <v>0</v>
      </c>
      <c r="AO94" s="85" t="s">
        <v>1227</v>
      </c>
      <c r="AP94" s="79" t="s">
        <v>1286</v>
      </c>
      <c r="AQ94" s="79">
        <v>0</v>
      </c>
      <c r="AR94" s="79">
        <v>0</v>
      </c>
      <c r="AS94" s="79"/>
      <c r="AT94" s="79"/>
      <c r="AU94" s="79"/>
      <c r="AV94" s="79"/>
      <c r="AW94" s="79"/>
      <c r="AX94" s="79"/>
      <c r="AY94" s="79"/>
      <c r="AZ94" s="79"/>
      <c r="BA94">
        <v>1</v>
      </c>
      <c r="BB94" s="78" t="str">
        <f>REPLACE(INDEX(GroupVertices[Group],MATCH(Edges[[#This Row],[Vertex 1]],GroupVertices[Vertex],0)),1,1,"")</f>
        <v>6</v>
      </c>
      <c r="BC94" s="78" t="str">
        <f>REPLACE(INDEX(GroupVertices[Group],MATCH(Edges[[#This Row],[Vertex 2]],GroupVertices[Vertex],0)),1,1,"")</f>
        <v>6</v>
      </c>
      <c r="BD94" s="48"/>
      <c r="BE94" s="49"/>
      <c r="BF94" s="48"/>
      <c r="BG94" s="49"/>
      <c r="BH94" s="48"/>
      <c r="BI94" s="49"/>
      <c r="BJ94" s="48"/>
      <c r="BK94" s="49"/>
      <c r="BL94" s="48"/>
    </row>
    <row r="95" spans="1:64" ht="15">
      <c r="A95" s="64" t="s">
        <v>248</v>
      </c>
      <c r="B95" s="64" t="s">
        <v>329</v>
      </c>
      <c r="C95" s="65" t="s">
        <v>3575</v>
      </c>
      <c r="D95" s="66">
        <v>3</v>
      </c>
      <c r="E95" s="67" t="s">
        <v>132</v>
      </c>
      <c r="F95" s="68">
        <v>35</v>
      </c>
      <c r="G95" s="65"/>
      <c r="H95" s="69"/>
      <c r="I95" s="70"/>
      <c r="J95" s="70"/>
      <c r="K95" s="34" t="s">
        <v>65</v>
      </c>
      <c r="L95" s="77">
        <v>95</v>
      </c>
      <c r="M95" s="77"/>
      <c r="N95" s="72"/>
      <c r="O95" s="79" t="s">
        <v>388</v>
      </c>
      <c r="P95" s="81">
        <v>43524.59699074074</v>
      </c>
      <c r="Q95" s="79" t="s">
        <v>430</v>
      </c>
      <c r="R95" s="79"/>
      <c r="S95" s="79"/>
      <c r="T95" s="79" t="s">
        <v>657</v>
      </c>
      <c r="U95" s="82" t="s">
        <v>702</v>
      </c>
      <c r="V95" s="82" t="s">
        <v>702</v>
      </c>
      <c r="W95" s="81">
        <v>43524.59699074074</v>
      </c>
      <c r="X95" s="82" t="s">
        <v>883</v>
      </c>
      <c r="Y95" s="79"/>
      <c r="Z95" s="79"/>
      <c r="AA95" s="85" t="s">
        <v>1079</v>
      </c>
      <c r="AB95" s="85" t="s">
        <v>1227</v>
      </c>
      <c r="AC95" s="79" t="b">
        <v>0</v>
      </c>
      <c r="AD95" s="79">
        <v>35</v>
      </c>
      <c r="AE95" s="85" t="s">
        <v>1243</v>
      </c>
      <c r="AF95" s="79" t="b">
        <v>0</v>
      </c>
      <c r="AG95" s="79" t="s">
        <v>368</v>
      </c>
      <c r="AH95" s="79"/>
      <c r="AI95" s="85" t="s">
        <v>1236</v>
      </c>
      <c r="AJ95" s="79" t="b">
        <v>0</v>
      </c>
      <c r="AK95" s="79">
        <v>7</v>
      </c>
      <c r="AL95" s="85" t="s">
        <v>1236</v>
      </c>
      <c r="AM95" s="79" t="s">
        <v>1263</v>
      </c>
      <c r="AN95" s="79" t="b">
        <v>0</v>
      </c>
      <c r="AO95" s="85" t="s">
        <v>1227</v>
      </c>
      <c r="AP95" s="79" t="s">
        <v>1286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6</v>
      </c>
      <c r="BD95" s="48"/>
      <c r="BE95" s="49"/>
      <c r="BF95" s="48"/>
      <c r="BG95" s="49"/>
      <c r="BH95" s="48"/>
      <c r="BI95" s="49"/>
      <c r="BJ95" s="48"/>
      <c r="BK95" s="49"/>
      <c r="BL95" s="48"/>
    </row>
    <row r="96" spans="1:64" ht="15">
      <c r="A96" s="64" t="s">
        <v>248</v>
      </c>
      <c r="B96" s="64" t="s">
        <v>330</v>
      </c>
      <c r="C96" s="65" t="s">
        <v>3575</v>
      </c>
      <c r="D96" s="66">
        <v>3</v>
      </c>
      <c r="E96" s="67" t="s">
        <v>132</v>
      </c>
      <c r="F96" s="68">
        <v>35</v>
      </c>
      <c r="G96" s="65"/>
      <c r="H96" s="69"/>
      <c r="I96" s="70"/>
      <c r="J96" s="70"/>
      <c r="K96" s="34" t="s">
        <v>65</v>
      </c>
      <c r="L96" s="77">
        <v>96</v>
      </c>
      <c r="M96" s="77"/>
      <c r="N96" s="72"/>
      <c r="O96" s="79" t="s">
        <v>388</v>
      </c>
      <c r="P96" s="81">
        <v>43524.59699074074</v>
      </c>
      <c r="Q96" s="79" t="s">
        <v>430</v>
      </c>
      <c r="R96" s="79"/>
      <c r="S96" s="79"/>
      <c r="T96" s="79" t="s">
        <v>657</v>
      </c>
      <c r="U96" s="82" t="s">
        <v>702</v>
      </c>
      <c r="V96" s="82" t="s">
        <v>702</v>
      </c>
      <c r="W96" s="81">
        <v>43524.59699074074</v>
      </c>
      <c r="X96" s="82" t="s">
        <v>883</v>
      </c>
      <c r="Y96" s="79"/>
      <c r="Z96" s="79"/>
      <c r="AA96" s="85" t="s">
        <v>1079</v>
      </c>
      <c r="AB96" s="85" t="s">
        <v>1227</v>
      </c>
      <c r="AC96" s="79" t="b">
        <v>0</v>
      </c>
      <c r="AD96" s="79">
        <v>35</v>
      </c>
      <c r="AE96" s="85" t="s">
        <v>1243</v>
      </c>
      <c r="AF96" s="79" t="b">
        <v>0</v>
      </c>
      <c r="AG96" s="79" t="s">
        <v>368</v>
      </c>
      <c r="AH96" s="79"/>
      <c r="AI96" s="85" t="s">
        <v>1236</v>
      </c>
      <c r="AJ96" s="79" t="b">
        <v>0</v>
      </c>
      <c r="AK96" s="79">
        <v>7</v>
      </c>
      <c r="AL96" s="85" t="s">
        <v>1236</v>
      </c>
      <c r="AM96" s="79" t="s">
        <v>1263</v>
      </c>
      <c r="AN96" s="79" t="b">
        <v>0</v>
      </c>
      <c r="AO96" s="85" t="s">
        <v>1227</v>
      </c>
      <c r="AP96" s="79" t="s">
        <v>1286</v>
      </c>
      <c r="AQ96" s="79">
        <v>0</v>
      </c>
      <c r="AR96" s="79">
        <v>0</v>
      </c>
      <c r="AS96" s="79"/>
      <c r="AT96" s="79"/>
      <c r="AU96" s="79"/>
      <c r="AV96" s="79"/>
      <c r="AW96" s="79"/>
      <c r="AX96" s="79"/>
      <c r="AY96" s="79"/>
      <c r="AZ96" s="79"/>
      <c r="BA96">
        <v>1</v>
      </c>
      <c r="BB96" s="78" t="str">
        <f>REPLACE(INDEX(GroupVertices[Group],MATCH(Edges[[#This Row],[Vertex 1]],GroupVertices[Vertex],0)),1,1,"")</f>
        <v>6</v>
      </c>
      <c r="BC96" s="78" t="str">
        <f>REPLACE(INDEX(GroupVertices[Group],MATCH(Edges[[#This Row],[Vertex 2]],GroupVertices[Vertex],0)),1,1,"")</f>
        <v>6</v>
      </c>
      <c r="BD96" s="48"/>
      <c r="BE96" s="49"/>
      <c r="BF96" s="48"/>
      <c r="BG96" s="49"/>
      <c r="BH96" s="48"/>
      <c r="BI96" s="49"/>
      <c r="BJ96" s="48"/>
      <c r="BK96" s="49"/>
      <c r="BL96" s="48"/>
    </row>
    <row r="97" spans="1:64" ht="15">
      <c r="A97" s="64" t="s">
        <v>248</v>
      </c>
      <c r="B97" s="64" t="s">
        <v>331</v>
      </c>
      <c r="C97" s="65" t="s">
        <v>3575</v>
      </c>
      <c r="D97" s="66">
        <v>3</v>
      </c>
      <c r="E97" s="67" t="s">
        <v>132</v>
      </c>
      <c r="F97" s="68">
        <v>35</v>
      </c>
      <c r="G97" s="65"/>
      <c r="H97" s="69"/>
      <c r="I97" s="70"/>
      <c r="J97" s="70"/>
      <c r="K97" s="34" t="s">
        <v>65</v>
      </c>
      <c r="L97" s="77">
        <v>97</v>
      </c>
      <c r="M97" s="77"/>
      <c r="N97" s="72"/>
      <c r="O97" s="79" t="s">
        <v>388</v>
      </c>
      <c r="P97" s="81">
        <v>43524.59699074074</v>
      </c>
      <c r="Q97" s="79" t="s">
        <v>430</v>
      </c>
      <c r="R97" s="79"/>
      <c r="S97" s="79"/>
      <c r="T97" s="79" t="s">
        <v>657</v>
      </c>
      <c r="U97" s="82" t="s">
        <v>702</v>
      </c>
      <c r="V97" s="82" t="s">
        <v>702</v>
      </c>
      <c r="W97" s="81">
        <v>43524.59699074074</v>
      </c>
      <c r="X97" s="82" t="s">
        <v>883</v>
      </c>
      <c r="Y97" s="79"/>
      <c r="Z97" s="79"/>
      <c r="AA97" s="85" t="s">
        <v>1079</v>
      </c>
      <c r="AB97" s="85" t="s">
        <v>1227</v>
      </c>
      <c r="AC97" s="79" t="b">
        <v>0</v>
      </c>
      <c r="AD97" s="79">
        <v>35</v>
      </c>
      <c r="AE97" s="85" t="s">
        <v>1243</v>
      </c>
      <c r="AF97" s="79" t="b">
        <v>0</v>
      </c>
      <c r="AG97" s="79" t="s">
        <v>368</v>
      </c>
      <c r="AH97" s="79"/>
      <c r="AI97" s="85" t="s">
        <v>1236</v>
      </c>
      <c r="AJ97" s="79" t="b">
        <v>0</v>
      </c>
      <c r="AK97" s="79">
        <v>7</v>
      </c>
      <c r="AL97" s="85" t="s">
        <v>1236</v>
      </c>
      <c r="AM97" s="79" t="s">
        <v>1263</v>
      </c>
      <c r="AN97" s="79" t="b">
        <v>0</v>
      </c>
      <c r="AO97" s="85" t="s">
        <v>1227</v>
      </c>
      <c r="AP97" s="79" t="s">
        <v>1286</v>
      </c>
      <c r="AQ97" s="79">
        <v>0</v>
      </c>
      <c r="AR97" s="79">
        <v>0</v>
      </c>
      <c r="AS97" s="79"/>
      <c r="AT97" s="79"/>
      <c r="AU97" s="79"/>
      <c r="AV97" s="79"/>
      <c r="AW97" s="79"/>
      <c r="AX97" s="79"/>
      <c r="AY97" s="79"/>
      <c r="AZ97" s="79"/>
      <c r="BA97">
        <v>1</v>
      </c>
      <c r="BB97" s="78" t="str">
        <f>REPLACE(INDEX(GroupVertices[Group],MATCH(Edges[[#This Row],[Vertex 1]],GroupVertices[Vertex],0)),1,1,"")</f>
        <v>6</v>
      </c>
      <c r="BC97" s="78" t="str">
        <f>REPLACE(INDEX(GroupVertices[Group],MATCH(Edges[[#This Row],[Vertex 2]],GroupVertices[Vertex],0)),1,1,"")</f>
        <v>6</v>
      </c>
      <c r="BD97" s="48"/>
      <c r="BE97" s="49"/>
      <c r="BF97" s="48"/>
      <c r="BG97" s="49"/>
      <c r="BH97" s="48"/>
      <c r="BI97" s="49"/>
      <c r="BJ97" s="48"/>
      <c r="BK97" s="49"/>
      <c r="BL97" s="48"/>
    </row>
    <row r="98" spans="1:64" ht="15">
      <c r="A98" s="64" t="s">
        <v>248</v>
      </c>
      <c r="B98" s="64" t="s">
        <v>332</v>
      </c>
      <c r="C98" s="65" t="s">
        <v>3575</v>
      </c>
      <c r="D98" s="66">
        <v>3</v>
      </c>
      <c r="E98" s="67" t="s">
        <v>132</v>
      </c>
      <c r="F98" s="68">
        <v>35</v>
      </c>
      <c r="G98" s="65"/>
      <c r="H98" s="69"/>
      <c r="I98" s="70"/>
      <c r="J98" s="70"/>
      <c r="K98" s="34" t="s">
        <v>65</v>
      </c>
      <c r="L98" s="77">
        <v>98</v>
      </c>
      <c r="M98" s="77"/>
      <c r="N98" s="72"/>
      <c r="O98" s="79" t="s">
        <v>388</v>
      </c>
      <c r="P98" s="81">
        <v>43524.59699074074</v>
      </c>
      <c r="Q98" s="79" t="s">
        <v>430</v>
      </c>
      <c r="R98" s="79"/>
      <c r="S98" s="79"/>
      <c r="T98" s="79" t="s">
        <v>657</v>
      </c>
      <c r="U98" s="82" t="s">
        <v>702</v>
      </c>
      <c r="V98" s="82" t="s">
        <v>702</v>
      </c>
      <c r="W98" s="81">
        <v>43524.59699074074</v>
      </c>
      <c r="X98" s="82" t="s">
        <v>883</v>
      </c>
      <c r="Y98" s="79"/>
      <c r="Z98" s="79"/>
      <c r="AA98" s="85" t="s">
        <v>1079</v>
      </c>
      <c r="AB98" s="85" t="s">
        <v>1227</v>
      </c>
      <c r="AC98" s="79" t="b">
        <v>0</v>
      </c>
      <c r="AD98" s="79">
        <v>35</v>
      </c>
      <c r="AE98" s="85" t="s">
        <v>1243</v>
      </c>
      <c r="AF98" s="79" t="b">
        <v>0</v>
      </c>
      <c r="AG98" s="79" t="s">
        <v>368</v>
      </c>
      <c r="AH98" s="79"/>
      <c r="AI98" s="85" t="s">
        <v>1236</v>
      </c>
      <c r="AJ98" s="79" t="b">
        <v>0</v>
      </c>
      <c r="AK98" s="79">
        <v>7</v>
      </c>
      <c r="AL98" s="85" t="s">
        <v>1236</v>
      </c>
      <c r="AM98" s="79" t="s">
        <v>1263</v>
      </c>
      <c r="AN98" s="79" t="b">
        <v>0</v>
      </c>
      <c r="AO98" s="85" t="s">
        <v>1227</v>
      </c>
      <c r="AP98" s="79" t="s">
        <v>1286</v>
      </c>
      <c r="AQ98" s="79">
        <v>0</v>
      </c>
      <c r="AR98" s="79">
        <v>0</v>
      </c>
      <c r="AS98" s="79"/>
      <c r="AT98" s="79"/>
      <c r="AU98" s="79"/>
      <c r="AV98" s="79"/>
      <c r="AW98" s="79"/>
      <c r="AX98" s="79"/>
      <c r="AY98" s="79"/>
      <c r="AZ98" s="79"/>
      <c r="BA98">
        <v>1</v>
      </c>
      <c r="BB98" s="78" t="str">
        <f>REPLACE(INDEX(GroupVertices[Group],MATCH(Edges[[#This Row],[Vertex 1]],GroupVertices[Vertex],0)),1,1,"")</f>
        <v>6</v>
      </c>
      <c r="BC98" s="78" t="str">
        <f>REPLACE(INDEX(GroupVertices[Group],MATCH(Edges[[#This Row],[Vertex 2]],GroupVertices[Vertex],0)),1,1,"")</f>
        <v>6</v>
      </c>
      <c r="BD98" s="48"/>
      <c r="BE98" s="49"/>
      <c r="BF98" s="48"/>
      <c r="BG98" s="49"/>
      <c r="BH98" s="48"/>
      <c r="BI98" s="49"/>
      <c r="BJ98" s="48"/>
      <c r="BK98" s="49"/>
      <c r="BL98" s="48"/>
    </row>
    <row r="99" spans="1:64" ht="15">
      <c r="A99" s="64" t="s">
        <v>248</v>
      </c>
      <c r="B99" s="64" t="s">
        <v>333</v>
      </c>
      <c r="C99" s="65" t="s">
        <v>3575</v>
      </c>
      <c r="D99" s="66">
        <v>3</v>
      </c>
      <c r="E99" s="67" t="s">
        <v>132</v>
      </c>
      <c r="F99" s="68">
        <v>35</v>
      </c>
      <c r="G99" s="65"/>
      <c r="H99" s="69"/>
      <c r="I99" s="70"/>
      <c r="J99" s="70"/>
      <c r="K99" s="34" t="s">
        <v>65</v>
      </c>
      <c r="L99" s="77">
        <v>99</v>
      </c>
      <c r="M99" s="77"/>
      <c r="N99" s="72"/>
      <c r="O99" s="79" t="s">
        <v>388</v>
      </c>
      <c r="P99" s="81">
        <v>43524.59699074074</v>
      </c>
      <c r="Q99" s="79" t="s">
        <v>430</v>
      </c>
      <c r="R99" s="79"/>
      <c r="S99" s="79"/>
      <c r="T99" s="79" t="s">
        <v>657</v>
      </c>
      <c r="U99" s="82" t="s">
        <v>702</v>
      </c>
      <c r="V99" s="82" t="s">
        <v>702</v>
      </c>
      <c r="W99" s="81">
        <v>43524.59699074074</v>
      </c>
      <c r="X99" s="82" t="s">
        <v>883</v>
      </c>
      <c r="Y99" s="79"/>
      <c r="Z99" s="79"/>
      <c r="AA99" s="85" t="s">
        <v>1079</v>
      </c>
      <c r="AB99" s="85" t="s">
        <v>1227</v>
      </c>
      <c r="AC99" s="79" t="b">
        <v>0</v>
      </c>
      <c r="AD99" s="79">
        <v>35</v>
      </c>
      <c r="AE99" s="85" t="s">
        <v>1243</v>
      </c>
      <c r="AF99" s="79" t="b">
        <v>0</v>
      </c>
      <c r="AG99" s="79" t="s">
        <v>368</v>
      </c>
      <c r="AH99" s="79"/>
      <c r="AI99" s="85" t="s">
        <v>1236</v>
      </c>
      <c r="AJ99" s="79" t="b">
        <v>0</v>
      </c>
      <c r="AK99" s="79">
        <v>7</v>
      </c>
      <c r="AL99" s="85" t="s">
        <v>1236</v>
      </c>
      <c r="AM99" s="79" t="s">
        <v>1263</v>
      </c>
      <c r="AN99" s="79" t="b">
        <v>0</v>
      </c>
      <c r="AO99" s="85" t="s">
        <v>1227</v>
      </c>
      <c r="AP99" s="79" t="s">
        <v>1286</v>
      </c>
      <c r="AQ99" s="79">
        <v>0</v>
      </c>
      <c r="AR99" s="79">
        <v>0</v>
      </c>
      <c r="AS99" s="79"/>
      <c r="AT99" s="79"/>
      <c r="AU99" s="79"/>
      <c r="AV99" s="79"/>
      <c r="AW99" s="79"/>
      <c r="AX99" s="79"/>
      <c r="AY99" s="79"/>
      <c r="AZ99" s="79"/>
      <c r="BA99">
        <v>1</v>
      </c>
      <c r="BB99" s="78" t="str">
        <f>REPLACE(INDEX(GroupVertices[Group],MATCH(Edges[[#This Row],[Vertex 1]],GroupVertices[Vertex],0)),1,1,"")</f>
        <v>6</v>
      </c>
      <c r="BC99" s="78" t="str">
        <f>REPLACE(INDEX(GroupVertices[Group],MATCH(Edges[[#This Row],[Vertex 2]],GroupVertices[Vertex],0)),1,1,"")</f>
        <v>6</v>
      </c>
      <c r="BD99" s="48"/>
      <c r="BE99" s="49"/>
      <c r="BF99" s="48"/>
      <c r="BG99" s="49"/>
      <c r="BH99" s="48"/>
      <c r="BI99" s="49"/>
      <c r="BJ99" s="48"/>
      <c r="BK99" s="49"/>
      <c r="BL99" s="48"/>
    </row>
    <row r="100" spans="1:64" ht="15">
      <c r="A100" s="64" t="s">
        <v>248</v>
      </c>
      <c r="B100" s="64" t="s">
        <v>334</v>
      </c>
      <c r="C100" s="65" t="s">
        <v>3575</v>
      </c>
      <c r="D100" s="66">
        <v>3</v>
      </c>
      <c r="E100" s="67" t="s">
        <v>132</v>
      </c>
      <c r="F100" s="68">
        <v>35</v>
      </c>
      <c r="G100" s="65"/>
      <c r="H100" s="69"/>
      <c r="I100" s="70"/>
      <c r="J100" s="70"/>
      <c r="K100" s="34" t="s">
        <v>65</v>
      </c>
      <c r="L100" s="77">
        <v>100</v>
      </c>
      <c r="M100" s="77"/>
      <c r="N100" s="72"/>
      <c r="O100" s="79" t="s">
        <v>388</v>
      </c>
      <c r="P100" s="81">
        <v>43524.59699074074</v>
      </c>
      <c r="Q100" s="79" t="s">
        <v>430</v>
      </c>
      <c r="R100" s="79"/>
      <c r="S100" s="79"/>
      <c r="T100" s="79" t="s">
        <v>657</v>
      </c>
      <c r="U100" s="82" t="s">
        <v>702</v>
      </c>
      <c r="V100" s="82" t="s">
        <v>702</v>
      </c>
      <c r="W100" s="81">
        <v>43524.59699074074</v>
      </c>
      <c r="X100" s="82" t="s">
        <v>883</v>
      </c>
      <c r="Y100" s="79"/>
      <c r="Z100" s="79"/>
      <c r="AA100" s="85" t="s">
        <v>1079</v>
      </c>
      <c r="AB100" s="85" t="s">
        <v>1227</v>
      </c>
      <c r="AC100" s="79" t="b">
        <v>0</v>
      </c>
      <c r="AD100" s="79">
        <v>35</v>
      </c>
      <c r="AE100" s="85" t="s">
        <v>1243</v>
      </c>
      <c r="AF100" s="79" t="b">
        <v>0</v>
      </c>
      <c r="AG100" s="79" t="s">
        <v>368</v>
      </c>
      <c r="AH100" s="79"/>
      <c r="AI100" s="85" t="s">
        <v>1236</v>
      </c>
      <c r="AJ100" s="79" t="b">
        <v>0</v>
      </c>
      <c r="AK100" s="79">
        <v>7</v>
      </c>
      <c r="AL100" s="85" t="s">
        <v>1236</v>
      </c>
      <c r="AM100" s="79" t="s">
        <v>1263</v>
      </c>
      <c r="AN100" s="79" t="b">
        <v>0</v>
      </c>
      <c r="AO100" s="85" t="s">
        <v>1227</v>
      </c>
      <c r="AP100" s="79" t="s">
        <v>1286</v>
      </c>
      <c r="AQ100" s="79">
        <v>0</v>
      </c>
      <c r="AR100" s="79">
        <v>0</v>
      </c>
      <c r="AS100" s="79"/>
      <c r="AT100" s="79"/>
      <c r="AU100" s="79"/>
      <c r="AV100" s="79"/>
      <c r="AW100" s="79"/>
      <c r="AX100" s="79"/>
      <c r="AY100" s="79"/>
      <c r="AZ100" s="79"/>
      <c r="BA100">
        <v>1</v>
      </c>
      <c r="BB100" s="78" t="str">
        <f>REPLACE(INDEX(GroupVertices[Group],MATCH(Edges[[#This Row],[Vertex 1]],GroupVertices[Vertex],0)),1,1,"")</f>
        <v>6</v>
      </c>
      <c r="BC100" s="78" t="str">
        <f>REPLACE(INDEX(GroupVertices[Group],MATCH(Edges[[#This Row],[Vertex 2]],GroupVertices[Vertex],0)),1,1,"")</f>
        <v>6</v>
      </c>
      <c r="BD100" s="48"/>
      <c r="BE100" s="49"/>
      <c r="BF100" s="48"/>
      <c r="BG100" s="49"/>
      <c r="BH100" s="48"/>
      <c r="BI100" s="49"/>
      <c r="BJ100" s="48"/>
      <c r="BK100" s="49"/>
      <c r="BL100" s="48"/>
    </row>
    <row r="101" spans="1:64" ht="15">
      <c r="A101" s="64" t="s">
        <v>248</v>
      </c>
      <c r="B101" s="64" t="s">
        <v>335</v>
      </c>
      <c r="C101" s="65" t="s">
        <v>3575</v>
      </c>
      <c r="D101" s="66">
        <v>3</v>
      </c>
      <c r="E101" s="67" t="s">
        <v>132</v>
      </c>
      <c r="F101" s="68">
        <v>35</v>
      </c>
      <c r="G101" s="65"/>
      <c r="H101" s="69"/>
      <c r="I101" s="70"/>
      <c r="J101" s="70"/>
      <c r="K101" s="34" t="s">
        <v>65</v>
      </c>
      <c r="L101" s="77">
        <v>101</v>
      </c>
      <c r="M101" s="77"/>
      <c r="N101" s="72"/>
      <c r="O101" s="79" t="s">
        <v>389</v>
      </c>
      <c r="P101" s="81">
        <v>43524.59699074074</v>
      </c>
      <c r="Q101" s="79" t="s">
        <v>430</v>
      </c>
      <c r="R101" s="79"/>
      <c r="S101" s="79"/>
      <c r="T101" s="79" t="s">
        <v>657</v>
      </c>
      <c r="U101" s="82" t="s">
        <v>702</v>
      </c>
      <c r="V101" s="82" t="s">
        <v>702</v>
      </c>
      <c r="W101" s="81">
        <v>43524.59699074074</v>
      </c>
      <c r="X101" s="82" t="s">
        <v>883</v>
      </c>
      <c r="Y101" s="79"/>
      <c r="Z101" s="79"/>
      <c r="AA101" s="85" t="s">
        <v>1079</v>
      </c>
      <c r="AB101" s="85" t="s">
        <v>1227</v>
      </c>
      <c r="AC101" s="79" t="b">
        <v>0</v>
      </c>
      <c r="AD101" s="79">
        <v>35</v>
      </c>
      <c r="AE101" s="85" t="s">
        <v>1243</v>
      </c>
      <c r="AF101" s="79" t="b">
        <v>0</v>
      </c>
      <c r="AG101" s="79" t="s">
        <v>368</v>
      </c>
      <c r="AH101" s="79"/>
      <c r="AI101" s="85" t="s">
        <v>1236</v>
      </c>
      <c r="AJ101" s="79" t="b">
        <v>0</v>
      </c>
      <c r="AK101" s="79">
        <v>7</v>
      </c>
      <c r="AL101" s="85" t="s">
        <v>1236</v>
      </c>
      <c r="AM101" s="79" t="s">
        <v>1263</v>
      </c>
      <c r="AN101" s="79" t="b">
        <v>0</v>
      </c>
      <c r="AO101" s="85" t="s">
        <v>1227</v>
      </c>
      <c r="AP101" s="79" t="s">
        <v>1286</v>
      </c>
      <c r="AQ101" s="79">
        <v>0</v>
      </c>
      <c r="AR101" s="79">
        <v>0</v>
      </c>
      <c r="AS101" s="79"/>
      <c r="AT101" s="79"/>
      <c r="AU101" s="79"/>
      <c r="AV101" s="79"/>
      <c r="AW101" s="79"/>
      <c r="AX101" s="79"/>
      <c r="AY101" s="79"/>
      <c r="AZ101" s="79"/>
      <c r="BA101">
        <v>1</v>
      </c>
      <c r="BB101" s="78" t="str">
        <f>REPLACE(INDEX(GroupVertices[Group],MATCH(Edges[[#This Row],[Vertex 1]],GroupVertices[Vertex],0)),1,1,"")</f>
        <v>6</v>
      </c>
      <c r="BC101" s="78" t="str">
        <f>REPLACE(INDEX(GroupVertices[Group],MATCH(Edges[[#This Row],[Vertex 2]],GroupVertices[Vertex],0)),1,1,"")</f>
        <v>6</v>
      </c>
      <c r="BD101" s="48"/>
      <c r="BE101" s="49"/>
      <c r="BF101" s="48"/>
      <c r="BG101" s="49"/>
      <c r="BH101" s="48"/>
      <c r="BI101" s="49"/>
      <c r="BJ101" s="48"/>
      <c r="BK101" s="49"/>
      <c r="BL101" s="48"/>
    </row>
    <row r="102" spans="1:64" ht="15">
      <c r="A102" s="64" t="s">
        <v>248</v>
      </c>
      <c r="B102" s="64" t="s">
        <v>248</v>
      </c>
      <c r="C102" s="65" t="s">
        <v>3575</v>
      </c>
      <c r="D102" s="66">
        <v>3</v>
      </c>
      <c r="E102" s="67" t="s">
        <v>132</v>
      </c>
      <c r="F102" s="68">
        <v>35</v>
      </c>
      <c r="G102" s="65"/>
      <c r="H102" s="69"/>
      <c r="I102" s="70"/>
      <c r="J102" s="70"/>
      <c r="K102" s="34" t="s">
        <v>65</v>
      </c>
      <c r="L102" s="77">
        <v>102</v>
      </c>
      <c r="M102" s="77"/>
      <c r="N102" s="72"/>
      <c r="O102" s="79" t="s">
        <v>176</v>
      </c>
      <c r="P102" s="81">
        <v>43533.14981481482</v>
      </c>
      <c r="Q102" s="79" t="s">
        <v>431</v>
      </c>
      <c r="R102" s="82" t="s">
        <v>560</v>
      </c>
      <c r="S102" s="79" t="s">
        <v>606</v>
      </c>
      <c r="T102" s="79" t="s">
        <v>658</v>
      </c>
      <c r="U102" s="79"/>
      <c r="V102" s="82" t="s">
        <v>774</v>
      </c>
      <c r="W102" s="81">
        <v>43533.14981481482</v>
      </c>
      <c r="X102" s="82" t="s">
        <v>884</v>
      </c>
      <c r="Y102" s="79"/>
      <c r="Z102" s="79"/>
      <c r="AA102" s="85" t="s">
        <v>1080</v>
      </c>
      <c r="AB102" s="79"/>
      <c r="AC102" s="79" t="b">
        <v>0</v>
      </c>
      <c r="AD102" s="79">
        <v>1</v>
      </c>
      <c r="AE102" s="85" t="s">
        <v>1236</v>
      </c>
      <c r="AF102" s="79" t="b">
        <v>0</v>
      </c>
      <c r="AG102" s="79" t="s">
        <v>368</v>
      </c>
      <c r="AH102" s="79"/>
      <c r="AI102" s="85" t="s">
        <v>1236</v>
      </c>
      <c r="AJ102" s="79" t="b">
        <v>0</v>
      </c>
      <c r="AK102" s="79">
        <v>0</v>
      </c>
      <c r="AL102" s="85" t="s">
        <v>1236</v>
      </c>
      <c r="AM102" s="79" t="s">
        <v>1266</v>
      </c>
      <c r="AN102" s="79" t="b">
        <v>0</v>
      </c>
      <c r="AO102" s="85" t="s">
        <v>1080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6</v>
      </c>
      <c r="BC102" s="78" t="str">
        <f>REPLACE(INDEX(GroupVertices[Group],MATCH(Edges[[#This Row],[Vertex 2]],GroupVertices[Vertex],0)),1,1,"")</f>
        <v>6</v>
      </c>
      <c r="BD102" s="48">
        <v>2</v>
      </c>
      <c r="BE102" s="49">
        <v>6.25</v>
      </c>
      <c r="BF102" s="48">
        <v>0</v>
      </c>
      <c r="BG102" s="49">
        <v>0</v>
      </c>
      <c r="BH102" s="48">
        <v>0</v>
      </c>
      <c r="BI102" s="49">
        <v>0</v>
      </c>
      <c r="BJ102" s="48">
        <v>30</v>
      </c>
      <c r="BK102" s="49">
        <v>93.75</v>
      </c>
      <c r="BL102" s="48">
        <v>32</v>
      </c>
    </row>
    <row r="103" spans="1:64" ht="15">
      <c r="A103" s="64" t="s">
        <v>249</v>
      </c>
      <c r="B103" s="64" t="s">
        <v>322</v>
      </c>
      <c r="C103" s="65" t="s">
        <v>3575</v>
      </c>
      <c r="D103" s="66">
        <v>3</v>
      </c>
      <c r="E103" s="67" t="s">
        <v>132</v>
      </c>
      <c r="F103" s="68">
        <v>35</v>
      </c>
      <c r="G103" s="65"/>
      <c r="H103" s="69"/>
      <c r="I103" s="70"/>
      <c r="J103" s="70"/>
      <c r="K103" s="34" t="s">
        <v>65</v>
      </c>
      <c r="L103" s="77">
        <v>103</v>
      </c>
      <c r="M103" s="77"/>
      <c r="N103" s="72"/>
      <c r="O103" s="79" t="s">
        <v>388</v>
      </c>
      <c r="P103" s="81">
        <v>43533.325740740744</v>
      </c>
      <c r="Q103" s="79" t="s">
        <v>432</v>
      </c>
      <c r="R103" s="79"/>
      <c r="S103" s="79"/>
      <c r="T103" s="79"/>
      <c r="U103" s="79"/>
      <c r="V103" s="82" t="s">
        <v>775</v>
      </c>
      <c r="W103" s="81">
        <v>43533.325740740744</v>
      </c>
      <c r="X103" s="82" t="s">
        <v>885</v>
      </c>
      <c r="Y103" s="79"/>
      <c r="Z103" s="79"/>
      <c r="AA103" s="85" t="s">
        <v>1081</v>
      </c>
      <c r="AB103" s="79"/>
      <c r="AC103" s="79" t="b">
        <v>0</v>
      </c>
      <c r="AD103" s="79">
        <v>0</v>
      </c>
      <c r="AE103" s="85" t="s">
        <v>1236</v>
      </c>
      <c r="AF103" s="79" t="b">
        <v>0</v>
      </c>
      <c r="AG103" s="79" t="s">
        <v>368</v>
      </c>
      <c r="AH103" s="79"/>
      <c r="AI103" s="85" t="s">
        <v>1236</v>
      </c>
      <c r="AJ103" s="79" t="b">
        <v>0</v>
      </c>
      <c r="AK103" s="79">
        <v>14</v>
      </c>
      <c r="AL103" s="85" t="s">
        <v>1103</v>
      </c>
      <c r="AM103" s="79" t="s">
        <v>1269</v>
      </c>
      <c r="AN103" s="79" t="b">
        <v>0</v>
      </c>
      <c r="AO103" s="85" t="s">
        <v>1103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249</v>
      </c>
      <c r="B104" s="64" t="s">
        <v>321</v>
      </c>
      <c r="C104" s="65" t="s">
        <v>3575</v>
      </c>
      <c r="D104" s="66">
        <v>3</v>
      </c>
      <c r="E104" s="67" t="s">
        <v>132</v>
      </c>
      <c r="F104" s="68">
        <v>35</v>
      </c>
      <c r="G104" s="65"/>
      <c r="H104" s="69"/>
      <c r="I104" s="70"/>
      <c r="J104" s="70"/>
      <c r="K104" s="34" t="s">
        <v>65</v>
      </c>
      <c r="L104" s="77">
        <v>104</v>
      </c>
      <c r="M104" s="77"/>
      <c r="N104" s="72"/>
      <c r="O104" s="79" t="s">
        <v>388</v>
      </c>
      <c r="P104" s="81">
        <v>43533.325740740744</v>
      </c>
      <c r="Q104" s="79" t="s">
        <v>432</v>
      </c>
      <c r="R104" s="79"/>
      <c r="S104" s="79"/>
      <c r="T104" s="79"/>
      <c r="U104" s="79"/>
      <c r="V104" s="82" t="s">
        <v>775</v>
      </c>
      <c r="W104" s="81">
        <v>43533.325740740744</v>
      </c>
      <c r="X104" s="82" t="s">
        <v>885</v>
      </c>
      <c r="Y104" s="79"/>
      <c r="Z104" s="79"/>
      <c r="AA104" s="85" t="s">
        <v>1081</v>
      </c>
      <c r="AB104" s="79"/>
      <c r="AC104" s="79" t="b">
        <v>0</v>
      </c>
      <c r="AD104" s="79">
        <v>0</v>
      </c>
      <c r="AE104" s="85" t="s">
        <v>1236</v>
      </c>
      <c r="AF104" s="79" t="b">
        <v>0</v>
      </c>
      <c r="AG104" s="79" t="s">
        <v>368</v>
      </c>
      <c r="AH104" s="79"/>
      <c r="AI104" s="85" t="s">
        <v>1236</v>
      </c>
      <c r="AJ104" s="79" t="b">
        <v>0</v>
      </c>
      <c r="AK104" s="79">
        <v>14</v>
      </c>
      <c r="AL104" s="85" t="s">
        <v>1103</v>
      </c>
      <c r="AM104" s="79" t="s">
        <v>1269</v>
      </c>
      <c r="AN104" s="79" t="b">
        <v>0</v>
      </c>
      <c r="AO104" s="85" t="s">
        <v>1103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1</v>
      </c>
      <c r="BD104" s="48"/>
      <c r="BE104" s="49"/>
      <c r="BF104" s="48"/>
      <c r="BG104" s="49"/>
      <c r="BH104" s="48"/>
      <c r="BI104" s="49"/>
      <c r="BJ104" s="48"/>
      <c r="BK104" s="49"/>
      <c r="BL104" s="48"/>
    </row>
    <row r="105" spans="1:64" ht="15">
      <c r="A105" s="64" t="s">
        <v>249</v>
      </c>
      <c r="B105" s="64" t="s">
        <v>267</v>
      </c>
      <c r="C105" s="65" t="s">
        <v>3575</v>
      </c>
      <c r="D105" s="66">
        <v>3</v>
      </c>
      <c r="E105" s="67" t="s">
        <v>132</v>
      </c>
      <c r="F105" s="68">
        <v>35</v>
      </c>
      <c r="G105" s="65"/>
      <c r="H105" s="69"/>
      <c r="I105" s="70"/>
      <c r="J105" s="70"/>
      <c r="K105" s="34" t="s">
        <v>65</v>
      </c>
      <c r="L105" s="77">
        <v>105</v>
      </c>
      <c r="M105" s="77"/>
      <c r="N105" s="72"/>
      <c r="O105" s="79" t="s">
        <v>388</v>
      </c>
      <c r="P105" s="81">
        <v>43533.325740740744</v>
      </c>
      <c r="Q105" s="79" t="s">
        <v>432</v>
      </c>
      <c r="R105" s="79"/>
      <c r="S105" s="79"/>
      <c r="T105" s="79"/>
      <c r="U105" s="79"/>
      <c r="V105" s="82" t="s">
        <v>775</v>
      </c>
      <c r="W105" s="81">
        <v>43533.325740740744</v>
      </c>
      <c r="X105" s="82" t="s">
        <v>885</v>
      </c>
      <c r="Y105" s="79"/>
      <c r="Z105" s="79"/>
      <c r="AA105" s="85" t="s">
        <v>1081</v>
      </c>
      <c r="AB105" s="79"/>
      <c r="AC105" s="79" t="b">
        <v>0</v>
      </c>
      <c r="AD105" s="79">
        <v>0</v>
      </c>
      <c r="AE105" s="85" t="s">
        <v>1236</v>
      </c>
      <c r="AF105" s="79" t="b">
        <v>0</v>
      </c>
      <c r="AG105" s="79" t="s">
        <v>368</v>
      </c>
      <c r="AH105" s="79"/>
      <c r="AI105" s="85" t="s">
        <v>1236</v>
      </c>
      <c r="AJ105" s="79" t="b">
        <v>0</v>
      </c>
      <c r="AK105" s="79">
        <v>14</v>
      </c>
      <c r="AL105" s="85" t="s">
        <v>1103</v>
      </c>
      <c r="AM105" s="79" t="s">
        <v>1269</v>
      </c>
      <c r="AN105" s="79" t="b">
        <v>0</v>
      </c>
      <c r="AO105" s="85" t="s">
        <v>1103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249</v>
      </c>
      <c r="B106" s="64" t="s">
        <v>268</v>
      </c>
      <c r="C106" s="65" t="s">
        <v>3575</v>
      </c>
      <c r="D106" s="66">
        <v>3</v>
      </c>
      <c r="E106" s="67" t="s">
        <v>132</v>
      </c>
      <c r="F106" s="68">
        <v>35</v>
      </c>
      <c r="G106" s="65"/>
      <c r="H106" s="69"/>
      <c r="I106" s="70"/>
      <c r="J106" s="70"/>
      <c r="K106" s="34" t="s">
        <v>65</v>
      </c>
      <c r="L106" s="77">
        <v>106</v>
      </c>
      <c r="M106" s="77"/>
      <c r="N106" s="72"/>
      <c r="O106" s="79" t="s">
        <v>388</v>
      </c>
      <c r="P106" s="81">
        <v>43533.325740740744</v>
      </c>
      <c r="Q106" s="79" t="s">
        <v>432</v>
      </c>
      <c r="R106" s="79"/>
      <c r="S106" s="79"/>
      <c r="T106" s="79"/>
      <c r="U106" s="79"/>
      <c r="V106" s="82" t="s">
        <v>775</v>
      </c>
      <c r="W106" s="81">
        <v>43533.325740740744</v>
      </c>
      <c r="X106" s="82" t="s">
        <v>885</v>
      </c>
      <c r="Y106" s="79"/>
      <c r="Z106" s="79"/>
      <c r="AA106" s="85" t="s">
        <v>1081</v>
      </c>
      <c r="AB106" s="79"/>
      <c r="AC106" s="79" t="b">
        <v>0</v>
      </c>
      <c r="AD106" s="79">
        <v>0</v>
      </c>
      <c r="AE106" s="85" t="s">
        <v>1236</v>
      </c>
      <c r="AF106" s="79" t="b">
        <v>0</v>
      </c>
      <c r="AG106" s="79" t="s">
        <v>368</v>
      </c>
      <c r="AH106" s="79"/>
      <c r="AI106" s="85" t="s">
        <v>1236</v>
      </c>
      <c r="AJ106" s="79" t="b">
        <v>0</v>
      </c>
      <c r="AK106" s="79">
        <v>14</v>
      </c>
      <c r="AL106" s="85" t="s">
        <v>1103</v>
      </c>
      <c r="AM106" s="79" t="s">
        <v>1269</v>
      </c>
      <c r="AN106" s="79" t="b">
        <v>0</v>
      </c>
      <c r="AO106" s="85" t="s">
        <v>1103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249</v>
      </c>
      <c r="B107" s="64" t="s">
        <v>362</v>
      </c>
      <c r="C107" s="65" t="s">
        <v>3575</v>
      </c>
      <c r="D107" s="66">
        <v>3</v>
      </c>
      <c r="E107" s="67" t="s">
        <v>132</v>
      </c>
      <c r="F107" s="68">
        <v>35</v>
      </c>
      <c r="G107" s="65"/>
      <c r="H107" s="69"/>
      <c r="I107" s="70"/>
      <c r="J107" s="70"/>
      <c r="K107" s="34" t="s">
        <v>65</v>
      </c>
      <c r="L107" s="77">
        <v>107</v>
      </c>
      <c r="M107" s="77"/>
      <c r="N107" s="72"/>
      <c r="O107" s="79" t="s">
        <v>388</v>
      </c>
      <c r="P107" s="81">
        <v>43533.325740740744</v>
      </c>
      <c r="Q107" s="79" t="s">
        <v>432</v>
      </c>
      <c r="R107" s="79"/>
      <c r="S107" s="79"/>
      <c r="T107" s="79"/>
      <c r="U107" s="79"/>
      <c r="V107" s="82" t="s">
        <v>775</v>
      </c>
      <c r="W107" s="81">
        <v>43533.325740740744</v>
      </c>
      <c r="X107" s="82" t="s">
        <v>885</v>
      </c>
      <c r="Y107" s="79"/>
      <c r="Z107" s="79"/>
      <c r="AA107" s="85" t="s">
        <v>1081</v>
      </c>
      <c r="AB107" s="79"/>
      <c r="AC107" s="79" t="b">
        <v>0</v>
      </c>
      <c r="AD107" s="79">
        <v>0</v>
      </c>
      <c r="AE107" s="85" t="s">
        <v>1236</v>
      </c>
      <c r="AF107" s="79" t="b">
        <v>0</v>
      </c>
      <c r="AG107" s="79" t="s">
        <v>368</v>
      </c>
      <c r="AH107" s="79"/>
      <c r="AI107" s="85" t="s">
        <v>1236</v>
      </c>
      <c r="AJ107" s="79" t="b">
        <v>0</v>
      </c>
      <c r="AK107" s="79">
        <v>14</v>
      </c>
      <c r="AL107" s="85" t="s">
        <v>1103</v>
      </c>
      <c r="AM107" s="79" t="s">
        <v>1269</v>
      </c>
      <c r="AN107" s="79" t="b">
        <v>0</v>
      </c>
      <c r="AO107" s="85" t="s">
        <v>1103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249</v>
      </c>
      <c r="B108" s="64" t="s">
        <v>266</v>
      </c>
      <c r="C108" s="65" t="s">
        <v>3575</v>
      </c>
      <c r="D108" s="66">
        <v>3</v>
      </c>
      <c r="E108" s="67" t="s">
        <v>132</v>
      </c>
      <c r="F108" s="68">
        <v>35</v>
      </c>
      <c r="G108" s="65"/>
      <c r="H108" s="69"/>
      <c r="I108" s="70"/>
      <c r="J108" s="70"/>
      <c r="K108" s="34" t="s">
        <v>65</v>
      </c>
      <c r="L108" s="77">
        <v>108</v>
      </c>
      <c r="M108" s="77"/>
      <c r="N108" s="72"/>
      <c r="O108" s="79" t="s">
        <v>388</v>
      </c>
      <c r="P108" s="81">
        <v>43533.325740740744</v>
      </c>
      <c r="Q108" s="79" t="s">
        <v>432</v>
      </c>
      <c r="R108" s="79"/>
      <c r="S108" s="79"/>
      <c r="T108" s="79"/>
      <c r="U108" s="79"/>
      <c r="V108" s="82" t="s">
        <v>775</v>
      </c>
      <c r="W108" s="81">
        <v>43533.325740740744</v>
      </c>
      <c r="X108" s="82" t="s">
        <v>885</v>
      </c>
      <c r="Y108" s="79"/>
      <c r="Z108" s="79"/>
      <c r="AA108" s="85" t="s">
        <v>1081</v>
      </c>
      <c r="AB108" s="79"/>
      <c r="AC108" s="79" t="b">
        <v>0</v>
      </c>
      <c r="AD108" s="79">
        <v>0</v>
      </c>
      <c r="AE108" s="85" t="s">
        <v>1236</v>
      </c>
      <c r="AF108" s="79" t="b">
        <v>0</v>
      </c>
      <c r="AG108" s="79" t="s">
        <v>368</v>
      </c>
      <c r="AH108" s="79"/>
      <c r="AI108" s="85" t="s">
        <v>1236</v>
      </c>
      <c r="AJ108" s="79" t="b">
        <v>0</v>
      </c>
      <c r="AK108" s="79">
        <v>14</v>
      </c>
      <c r="AL108" s="85" t="s">
        <v>1103</v>
      </c>
      <c r="AM108" s="79" t="s">
        <v>1269</v>
      </c>
      <c r="AN108" s="79" t="b">
        <v>0</v>
      </c>
      <c r="AO108" s="85" t="s">
        <v>1103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v>0</v>
      </c>
      <c r="BE108" s="49">
        <v>0</v>
      </c>
      <c r="BF108" s="48">
        <v>0</v>
      </c>
      <c r="BG108" s="49">
        <v>0</v>
      </c>
      <c r="BH108" s="48">
        <v>0</v>
      </c>
      <c r="BI108" s="49">
        <v>0</v>
      </c>
      <c r="BJ108" s="48">
        <v>19</v>
      </c>
      <c r="BK108" s="49">
        <v>100</v>
      </c>
      <c r="BL108" s="48">
        <v>19</v>
      </c>
    </row>
    <row r="109" spans="1:64" ht="15">
      <c r="A109" s="64" t="s">
        <v>250</v>
      </c>
      <c r="B109" s="64" t="s">
        <v>322</v>
      </c>
      <c r="C109" s="65" t="s">
        <v>3575</v>
      </c>
      <c r="D109" s="66">
        <v>3</v>
      </c>
      <c r="E109" s="67" t="s">
        <v>132</v>
      </c>
      <c r="F109" s="68">
        <v>35</v>
      </c>
      <c r="G109" s="65"/>
      <c r="H109" s="69"/>
      <c r="I109" s="70"/>
      <c r="J109" s="70"/>
      <c r="K109" s="34" t="s">
        <v>65</v>
      </c>
      <c r="L109" s="77">
        <v>109</v>
      </c>
      <c r="M109" s="77"/>
      <c r="N109" s="72"/>
      <c r="O109" s="79" t="s">
        <v>388</v>
      </c>
      <c r="P109" s="81">
        <v>43533.45798611111</v>
      </c>
      <c r="Q109" s="79" t="s">
        <v>432</v>
      </c>
      <c r="R109" s="79"/>
      <c r="S109" s="79"/>
      <c r="T109" s="79"/>
      <c r="U109" s="79"/>
      <c r="V109" s="82" t="s">
        <v>776</v>
      </c>
      <c r="W109" s="81">
        <v>43533.45798611111</v>
      </c>
      <c r="X109" s="82" t="s">
        <v>886</v>
      </c>
      <c r="Y109" s="79"/>
      <c r="Z109" s="79"/>
      <c r="AA109" s="85" t="s">
        <v>1082</v>
      </c>
      <c r="AB109" s="79"/>
      <c r="AC109" s="79" t="b">
        <v>0</v>
      </c>
      <c r="AD109" s="79">
        <v>0</v>
      </c>
      <c r="AE109" s="85" t="s">
        <v>1236</v>
      </c>
      <c r="AF109" s="79" t="b">
        <v>0</v>
      </c>
      <c r="AG109" s="79" t="s">
        <v>368</v>
      </c>
      <c r="AH109" s="79"/>
      <c r="AI109" s="85" t="s">
        <v>1236</v>
      </c>
      <c r="AJ109" s="79" t="b">
        <v>0</v>
      </c>
      <c r="AK109" s="79">
        <v>14</v>
      </c>
      <c r="AL109" s="85" t="s">
        <v>1103</v>
      </c>
      <c r="AM109" s="79" t="s">
        <v>1263</v>
      </c>
      <c r="AN109" s="79" t="b">
        <v>0</v>
      </c>
      <c r="AO109" s="85" t="s">
        <v>1103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250</v>
      </c>
      <c r="B110" s="64" t="s">
        <v>321</v>
      </c>
      <c r="C110" s="65" t="s">
        <v>3575</v>
      </c>
      <c r="D110" s="66">
        <v>3</v>
      </c>
      <c r="E110" s="67" t="s">
        <v>132</v>
      </c>
      <c r="F110" s="68">
        <v>35</v>
      </c>
      <c r="G110" s="65"/>
      <c r="H110" s="69"/>
      <c r="I110" s="70"/>
      <c r="J110" s="70"/>
      <c r="K110" s="34" t="s">
        <v>65</v>
      </c>
      <c r="L110" s="77">
        <v>110</v>
      </c>
      <c r="M110" s="77"/>
      <c r="N110" s="72"/>
      <c r="O110" s="79" t="s">
        <v>388</v>
      </c>
      <c r="P110" s="81">
        <v>43533.45798611111</v>
      </c>
      <c r="Q110" s="79" t="s">
        <v>432</v>
      </c>
      <c r="R110" s="79"/>
      <c r="S110" s="79"/>
      <c r="T110" s="79"/>
      <c r="U110" s="79"/>
      <c r="V110" s="82" t="s">
        <v>776</v>
      </c>
      <c r="W110" s="81">
        <v>43533.45798611111</v>
      </c>
      <c r="X110" s="82" t="s">
        <v>886</v>
      </c>
      <c r="Y110" s="79"/>
      <c r="Z110" s="79"/>
      <c r="AA110" s="85" t="s">
        <v>1082</v>
      </c>
      <c r="AB110" s="79"/>
      <c r="AC110" s="79" t="b">
        <v>0</v>
      </c>
      <c r="AD110" s="79">
        <v>0</v>
      </c>
      <c r="AE110" s="85" t="s">
        <v>1236</v>
      </c>
      <c r="AF110" s="79" t="b">
        <v>0</v>
      </c>
      <c r="AG110" s="79" t="s">
        <v>368</v>
      </c>
      <c r="AH110" s="79"/>
      <c r="AI110" s="85" t="s">
        <v>1236</v>
      </c>
      <c r="AJ110" s="79" t="b">
        <v>0</v>
      </c>
      <c r="AK110" s="79">
        <v>14</v>
      </c>
      <c r="AL110" s="85" t="s">
        <v>1103</v>
      </c>
      <c r="AM110" s="79" t="s">
        <v>1263</v>
      </c>
      <c r="AN110" s="79" t="b">
        <v>0</v>
      </c>
      <c r="AO110" s="85" t="s">
        <v>1103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1</v>
      </c>
      <c r="BD110" s="48"/>
      <c r="BE110" s="49"/>
      <c r="BF110" s="48"/>
      <c r="BG110" s="49"/>
      <c r="BH110" s="48"/>
      <c r="BI110" s="49"/>
      <c r="BJ110" s="48"/>
      <c r="BK110" s="49"/>
      <c r="BL110" s="48"/>
    </row>
    <row r="111" spans="1:64" ht="15">
      <c r="A111" s="64" t="s">
        <v>250</v>
      </c>
      <c r="B111" s="64" t="s">
        <v>267</v>
      </c>
      <c r="C111" s="65" t="s">
        <v>3575</v>
      </c>
      <c r="D111" s="66">
        <v>3</v>
      </c>
      <c r="E111" s="67" t="s">
        <v>132</v>
      </c>
      <c r="F111" s="68">
        <v>35</v>
      </c>
      <c r="G111" s="65"/>
      <c r="H111" s="69"/>
      <c r="I111" s="70"/>
      <c r="J111" s="70"/>
      <c r="K111" s="34" t="s">
        <v>65</v>
      </c>
      <c r="L111" s="77">
        <v>111</v>
      </c>
      <c r="M111" s="77"/>
      <c r="N111" s="72"/>
      <c r="O111" s="79" t="s">
        <v>388</v>
      </c>
      <c r="P111" s="81">
        <v>43533.45798611111</v>
      </c>
      <c r="Q111" s="79" t="s">
        <v>432</v>
      </c>
      <c r="R111" s="79"/>
      <c r="S111" s="79"/>
      <c r="T111" s="79"/>
      <c r="U111" s="79"/>
      <c r="V111" s="82" t="s">
        <v>776</v>
      </c>
      <c r="W111" s="81">
        <v>43533.45798611111</v>
      </c>
      <c r="X111" s="82" t="s">
        <v>886</v>
      </c>
      <c r="Y111" s="79"/>
      <c r="Z111" s="79"/>
      <c r="AA111" s="85" t="s">
        <v>1082</v>
      </c>
      <c r="AB111" s="79"/>
      <c r="AC111" s="79" t="b">
        <v>0</v>
      </c>
      <c r="AD111" s="79">
        <v>0</v>
      </c>
      <c r="AE111" s="85" t="s">
        <v>1236</v>
      </c>
      <c r="AF111" s="79" t="b">
        <v>0</v>
      </c>
      <c r="AG111" s="79" t="s">
        <v>368</v>
      </c>
      <c r="AH111" s="79"/>
      <c r="AI111" s="85" t="s">
        <v>1236</v>
      </c>
      <c r="AJ111" s="79" t="b">
        <v>0</v>
      </c>
      <c r="AK111" s="79">
        <v>14</v>
      </c>
      <c r="AL111" s="85" t="s">
        <v>1103</v>
      </c>
      <c r="AM111" s="79" t="s">
        <v>1263</v>
      </c>
      <c r="AN111" s="79" t="b">
        <v>0</v>
      </c>
      <c r="AO111" s="85" t="s">
        <v>1103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250</v>
      </c>
      <c r="B112" s="64" t="s">
        <v>268</v>
      </c>
      <c r="C112" s="65" t="s">
        <v>3575</v>
      </c>
      <c r="D112" s="66">
        <v>3</v>
      </c>
      <c r="E112" s="67" t="s">
        <v>132</v>
      </c>
      <c r="F112" s="68">
        <v>35</v>
      </c>
      <c r="G112" s="65"/>
      <c r="H112" s="69"/>
      <c r="I112" s="70"/>
      <c r="J112" s="70"/>
      <c r="K112" s="34" t="s">
        <v>65</v>
      </c>
      <c r="L112" s="77">
        <v>112</v>
      </c>
      <c r="M112" s="77"/>
      <c r="N112" s="72"/>
      <c r="O112" s="79" t="s">
        <v>388</v>
      </c>
      <c r="P112" s="81">
        <v>43533.45798611111</v>
      </c>
      <c r="Q112" s="79" t="s">
        <v>432</v>
      </c>
      <c r="R112" s="79"/>
      <c r="S112" s="79"/>
      <c r="T112" s="79"/>
      <c r="U112" s="79"/>
      <c r="V112" s="82" t="s">
        <v>776</v>
      </c>
      <c r="W112" s="81">
        <v>43533.45798611111</v>
      </c>
      <c r="X112" s="82" t="s">
        <v>886</v>
      </c>
      <c r="Y112" s="79"/>
      <c r="Z112" s="79"/>
      <c r="AA112" s="85" t="s">
        <v>1082</v>
      </c>
      <c r="AB112" s="79"/>
      <c r="AC112" s="79" t="b">
        <v>0</v>
      </c>
      <c r="AD112" s="79">
        <v>0</v>
      </c>
      <c r="AE112" s="85" t="s">
        <v>1236</v>
      </c>
      <c r="AF112" s="79" t="b">
        <v>0</v>
      </c>
      <c r="AG112" s="79" t="s">
        <v>368</v>
      </c>
      <c r="AH112" s="79"/>
      <c r="AI112" s="85" t="s">
        <v>1236</v>
      </c>
      <c r="AJ112" s="79" t="b">
        <v>0</v>
      </c>
      <c r="AK112" s="79">
        <v>14</v>
      </c>
      <c r="AL112" s="85" t="s">
        <v>1103</v>
      </c>
      <c r="AM112" s="79" t="s">
        <v>1263</v>
      </c>
      <c r="AN112" s="79" t="b">
        <v>0</v>
      </c>
      <c r="AO112" s="85" t="s">
        <v>1103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250</v>
      </c>
      <c r="B113" s="64" t="s">
        <v>362</v>
      </c>
      <c r="C113" s="65" t="s">
        <v>3575</v>
      </c>
      <c r="D113" s="66">
        <v>3</v>
      </c>
      <c r="E113" s="67" t="s">
        <v>132</v>
      </c>
      <c r="F113" s="68">
        <v>35</v>
      </c>
      <c r="G113" s="65"/>
      <c r="H113" s="69"/>
      <c r="I113" s="70"/>
      <c r="J113" s="70"/>
      <c r="K113" s="34" t="s">
        <v>65</v>
      </c>
      <c r="L113" s="77">
        <v>113</v>
      </c>
      <c r="M113" s="77"/>
      <c r="N113" s="72"/>
      <c r="O113" s="79" t="s">
        <v>388</v>
      </c>
      <c r="P113" s="81">
        <v>43533.45798611111</v>
      </c>
      <c r="Q113" s="79" t="s">
        <v>432</v>
      </c>
      <c r="R113" s="79"/>
      <c r="S113" s="79"/>
      <c r="T113" s="79"/>
      <c r="U113" s="79"/>
      <c r="V113" s="82" t="s">
        <v>776</v>
      </c>
      <c r="W113" s="81">
        <v>43533.45798611111</v>
      </c>
      <c r="X113" s="82" t="s">
        <v>886</v>
      </c>
      <c r="Y113" s="79"/>
      <c r="Z113" s="79"/>
      <c r="AA113" s="85" t="s">
        <v>1082</v>
      </c>
      <c r="AB113" s="79"/>
      <c r="AC113" s="79" t="b">
        <v>0</v>
      </c>
      <c r="AD113" s="79">
        <v>0</v>
      </c>
      <c r="AE113" s="85" t="s">
        <v>1236</v>
      </c>
      <c r="AF113" s="79" t="b">
        <v>0</v>
      </c>
      <c r="AG113" s="79" t="s">
        <v>368</v>
      </c>
      <c r="AH113" s="79"/>
      <c r="AI113" s="85" t="s">
        <v>1236</v>
      </c>
      <c r="AJ113" s="79" t="b">
        <v>0</v>
      </c>
      <c r="AK113" s="79">
        <v>14</v>
      </c>
      <c r="AL113" s="85" t="s">
        <v>1103</v>
      </c>
      <c r="AM113" s="79" t="s">
        <v>1263</v>
      </c>
      <c r="AN113" s="79" t="b">
        <v>0</v>
      </c>
      <c r="AO113" s="85" t="s">
        <v>1103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250</v>
      </c>
      <c r="B114" s="64" t="s">
        <v>266</v>
      </c>
      <c r="C114" s="65" t="s">
        <v>3575</v>
      </c>
      <c r="D114" s="66">
        <v>3</v>
      </c>
      <c r="E114" s="67" t="s">
        <v>132</v>
      </c>
      <c r="F114" s="68">
        <v>35</v>
      </c>
      <c r="G114" s="65"/>
      <c r="H114" s="69"/>
      <c r="I114" s="70"/>
      <c r="J114" s="70"/>
      <c r="K114" s="34" t="s">
        <v>65</v>
      </c>
      <c r="L114" s="77">
        <v>114</v>
      </c>
      <c r="M114" s="77"/>
      <c r="N114" s="72"/>
      <c r="O114" s="79" t="s">
        <v>388</v>
      </c>
      <c r="P114" s="81">
        <v>43533.45798611111</v>
      </c>
      <c r="Q114" s="79" t="s">
        <v>432</v>
      </c>
      <c r="R114" s="79"/>
      <c r="S114" s="79"/>
      <c r="T114" s="79"/>
      <c r="U114" s="79"/>
      <c r="V114" s="82" t="s">
        <v>776</v>
      </c>
      <c r="W114" s="81">
        <v>43533.45798611111</v>
      </c>
      <c r="X114" s="82" t="s">
        <v>886</v>
      </c>
      <c r="Y114" s="79"/>
      <c r="Z114" s="79"/>
      <c r="AA114" s="85" t="s">
        <v>1082</v>
      </c>
      <c r="AB114" s="79"/>
      <c r="AC114" s="79" t="b">
        <v>0</v>
      </c>
      <c r="AD114" s="79">
        <v>0</v>
      </c>
      <c r="AE114" s="85" t="s">
        <v>1236</v>
      </c>
      <c r="AF114" s="79" t="b">
        <v>0</v>
      </c>
      <c r="AG114" s="79" t="s">
        <v>368</v>
      </c>
      <c r="AH114" s="79"/>
      <c r="AI114" s="85" t="s">
        <v>1236</v>
      </c>
      <c r="AJ114" s="79" t="b">
        <v>0</v>
      </c>
      <c r="AK114" s="79">
        <v>14</v>
      </c>
      <c r="AL114" s="85" t="s">
        <v>1103</v>
      </c>
      <c r="AM114" s="79" t="s">
        <v>1263</v>
      </c>
      <c r="AN114" s="79" t="b">
        <v>0</v>
      </c>
      <c r="AO114" s="85" t="s">
        <v>1103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19</v>
      </c>
      <c r="BK114" s="49">
        <v>100</v>
      </c>
      <c r="BL114" s="48">
        <v>19</v>
      </c>
    </row>
    <row r="115" spans="1:64" ht="15">
      <c r="A115" s="64" t="s">
        <v>251</v>
      </c>
      <c r="B115" s="64" t="s">
        <v>322</v>
      </c>
      <c r="C115" s="65" t="s">
        <v>3575</v>
      </c>
      <c r="D115" s="66">
        <v>3</v>
      </c>
      <c r="E115" s="67" t="s">
        <v>132</v>
      </c>
      <c r="F115" s="68">
        <v>35</v>
      </c>
      <c r="G115" s="65"/>
      <c r="H115" s="69"/>
      <c r="I115" s="70"/>
      <c r="J115" s="70"/>
      <c r="K115" s="34" t="s">
        <v>65</v>
      </c>
      <c r="L115" s="77">
        <v>115</v>
      </c>
      <c r="M115" s="77"/>
      <c r="N115" s="72"/>
      <c r="O115" s="79" t="s">
        <v>388</v>
      </c>
      <c r="P115" s="81">
        <v>43533.45893518518</v>
      </c>
      <c r="Q115" s="79" t="s">
        <v>432</v>
      </c>
      <c r="R115" s="79"/>
      <c r="S115" s="79"/>
      <c r="T115" s="79"/>
      <c r="U115" s="79"/>
      <c r="V115" s="82" t="s">
        <v>777</v>
      </c>
      <c r="W115" s="81">
        <v>43533.45893518518</v>
      </c>
      <c r="X115" s="82" t="s">
        <v>887</v>
      </c>
      <c r="Y115" s="79"/>
      <c r="Z115" s="79"/>
      <c r="AA115" s="85" t="s">
        <v>1083</v>
      </c>
      <c r="AB115" s="79"/>
      <c r="AC115" s="79" t="b">
        <v>0</v>
      </c>
      <c r="AD115" s="79">
        <v>0</v>
      </c>
      <c r="AE115" s="85" t="s">
        <v>1236</v>
      </c>
      <c r="AF115" s="79" t="b">
        <v>0</v>
      </c>
      <c r="AG115" s="79" t="s">
        <v>368</v>
      </c>
      <c r="AH115" s="79"/>
      <c r="AI115" s="85" t="s">
        <v>1236</v>
      </c>
      <c r="AJ115" s="79" t="b">
        <v>0</v>
      </c>
      <c r="AK115" s="79">
        <v>14</v>
      </c>
      <c r="AL115" s="85" t="s">
        <v>1103</v>
      </c>
      <c r="AM115" s="79" t="s">
        <v>1269</v>
      </c>
      <c r="AN115" s="79" t="b">
        <v>0</v>
      </c>
      <c r="AO115" s="85" t="s">
        <v>1103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251</v>
      </c>
      <c r="B116" s="64" t="s">
        <v>321</v>
      </c>
      <c r="C116" s="65" t="s">
        <v>3575</v>
      </c>
      <c r="D116" s="66">
        <v>3</v>
      </c>
      <c r="E116" s="67" t="s">
        <v>132</v>
      </c>
      <c r="F116" s="68">
        <v>35</v>
      </c>
      <c r="G116" s="65"/>
      <c r="H116" s="69"/>
      <c r="I116" s="70"/>
      <c r="J116" s="70"/>
      <c r="K116" s="34" t="s">
        <v>65</v>
      </c>
      <c r="L116" s="77">
        <v>116</v>
      </c>
      <c r="M116" s="77"/>
      <c r="N116" s="72"/>
      <c r="O116" s="79" t="s">
        <v>388</v>
      </c>
      <c r="P116" s="81">
        <v>43533.45893518518</v>
      </c>
      <c r="Q116" s="79" t="s">
        <v>432</v>
      </c>
      <c r="R116" s="79"/>
      <c r="S116" s="79"/>
      <c r="T116" s="79"/>
      <c r="U116" s="79"/>
      <c r="V116" s="82" t="s">
        <v>777</v>
      </c>
      <c r="W116" s="81">
        <v>43533.45893518518</v>
      </c>
      <c r="X116" s="82" t="s">
        <v>887</v>
      </c>
      <c r="Y116" s="79"/>
      <c r="Z116" s="79"/>
      <c r="AA116" s="85" t="s">
        <v>1083</v>
      </c>
      <c r="AB116" s="79"/>
      <c r="AC116" s="79" t="b">
        <v>0</v>
      </c>
      <c r="AD116" s="79">
        <v>0</v>
      </c>
      <c r="AE116" s="85" t="s">
        <v>1236</v>
      </c>
      <c r="AF116" s="79" t="b">
        <v>0</v>
      </c>
      <c r="AG116" s="79" t="s">
        <v>368</v>
      </c>
      <c r="AH116" s="79"/>
      <c r="AI116" s="85" t="s">
        <v>1236</v>
      </c>
      <c r="AJ116" s="79" t="b">
        <v>0</v>
      </c>
      <c r="AK116" s="79">
        <v>14</v>
      </c>
      <c r="AL116" s="85" t="s">
        <v>1103</v>
      </c>
      <c r="AM116" s="79" t="s">
        <v>1269</v>
      </c>
      <c r="AN116" s="79" t="b">
        <v>0</v>
      </c>
      <c r="AO116" s="85" t="s">
        <v>1103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1</v>
      </c>
      <c r="BD116" s="48"/>
      <c r="BE116" s="49"/>
      <c r="BF116" s="48"/>
      <c r="BG116" s="49"/>
      <c r="BH116" s="48"/>
      <c r="BI116" s="49"/>
      <c r="BJ116" s="48"/>
      <c r="BK116" s="49"/>
      <c r="BL116" s="48"/>
    </row>
    <row r="117" spans="1:64" ht="15">
      <c r="A117" s="64" t="s">
        <v>251</v>
      </c>
      <c r="B117" s="64" t="s">
        <v>267</v>
      </c>
      <c r="C117" s="65" t="s">
        <v>3575</v>
      </c>
      <c r="D117" s="66">
        <v>3</v>
      </c>
      <c r="E117" s="67" t="s">
        <v>132</v>
      </c>
      <c r="F117" s="68">
        <v>35</v>
      </c>
      <c r="G117" s="65"/>
      <c r="H117" s="69"/>
      <c r="I117" s="70"/>
      <c r="J117" s="70"/>
      <c r="K117" s="34" t="s">
        <v>65</v>
      </c>
      <c r="L117" s="77">
        <v>117</v>
      </c>
      <c r="M117" s="77"/>
      <c r="N117" s="72"/>
      <c r="O117" s="79" t="s">
        <v>388</v>
      </c>
      <c r="P117" s="81">
        <v>43533.45893518518</v>
      </c>
      <c r="Q117" s="79" t="s">
        <v>432</v>
      </c>
      <c r="R117" s="79"/>
      <c r="S117" s="79"/>
      <c r="T117" s="79"/>
      <c r="U117" s="79"/>
      <c r="V117" s="82" t="s">
        <v>777</v>
      </c>
      <c r="W117" s="81">
        <v>43533.45893518518</v>
      </c>
      <c r="X117" s="82" t="s">
        <v>887</v>
      </c>
      <c r="Y117" s="79"/>
      <c r="Z117" s="79"/>
      <c r="AA117" s="85" t="s">
        <v>1083</v>
      </c>
      <c r="AB117" s="79"/>
      <c r="AC117" s="79" t="b">
        <v>0</v>
      </c>
      <c r="AD117" s="79">
        <v>0</v>
      </c>
      <c r="AE117" s="85" t="s">
        <v>1236</v>
      </c>
      <c r="AF117" s="79" t="b">
        <v>0</v>
      </c>
      <c r="AG117" s="79" t="s">
        <v>368</v>
      </c>
      <c r="AH117" s="79"/>
      <c r="AI117" s="85" t="s">
        <v>1236</v>
      </c>
      <c r="AJ117" s="79" t="b">
        <v>0</v>
      </c>
      <c r="AK117" s="79">
        <v>14</v>
      </c>
      <c r="AL117" s="85" t="s">
        <v>1103</v>
      </c>
      <c r="AM117" s="79" t="s">
        <v>1269</v>
      </c>
      <c r="AN117" s="79" t="b">
        <v>0</v>
      </c>
      <c r="AO117" s="85" t="s">
        <v>1103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251</v>
      </c>
      <c r="B118" s="64" t="s">
        <v>268</v>
      </c>
      <c r="C118" s="65" t="s">
        <v>3575</v>
      </c>
      <c r="D118" s="66">
        <v>3</v>
      </c>
      <c r="E118" s="67" t="s">
        <v>132</v>
      </c>
      <c r="F118" s="68">
        <v>35</v>
      </c>
      <c r="G118" s="65"/>
      <c r="H118" s="69"/>
      <c r="I118" s="70"/>
      <c r="J118" s="70"/>
      <c r="K118" s="34" t="s">
        <v>65</v>
      </c>
      <c r="L118" s="77">
        <v>118</v>
      </c>
      <c r="M118" s="77"/>
      <c r="N118" s="72"/>
      <c r="O118" s="79" t="s">
        <v>388</v>
      </c>
      <c r="P118" s="81">
        <v>43533.45893518518</v>
      </c>
      <c r="Q118" s="79" t="s">
        <v>432</v>
      </c>
      <c r="R118" s="79"/>
      <c r="S118" s="79"/>
      <c r="T118" s="79"/>
      <c r="U118" s="79"/>
      <c r="V118" s="82" t="s">
        <v>777</v>
      </c>
      <c r="W118" s="81">
        <v>43533.45893518518</v>
      </c>
      <c r="X118" s="82" t="s">
        <v>887</v>
      </c>
      <c r="Y118" s="79"/>
      <c r="Z118" s="79"/>
      <c r="AA118" s="85" t="s">
        <v>1083</v>
      </c>
      <c r="AB118" s="79"/>
      <c r="AC118" s="79" t="b">
        <v>0</v>
      </c>
      <c r="AD118" s="79">
        <v>0</v>
      </c>
      <c r="AE118" s="85" t="s">
        <v>1236</v>
      </c>
      <c r="AF118" s="79" t="b">
        <v>0</v>
      </c>
      <c r="AG118" s="79" t="s">
        <v>368</v>
      </c>
      <c r="AH118" s="79"/>
      <c r="AI118" s="85" t="s">
        <v>1236</v>
      </c>
      <c r="AJ118" s="79" t="b">
        <v>0</v>
      </c>
      <c r="AK118" s="79">
        <v>14</v>
      </c>
      <c r="AL118" s="85" t="s">
        <v>1103</v>
      </c>
      <c r="AM118" s="79" t="s">
        <v>1269</v>
      </c>
      <c r="AN118" s="79" t="b">
        <v>0</v>
      </c>
      <c r="AO118" s="85" t="s">
        <v>1103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251</v>
      </c>
      <c r="B119" s="64" t="s">
        <v>362</v>
      </c>
      <c r="C119" s="65" t="s">
        <v>3575</v>
      </c>
      <c r="D119" s="66">
        <v>3</v>
      </c>
      <c r="E119" s="67" t="s">
        <v>132</v>
      </c>
      <c r="F119" s="68">
        <v>35</v>
      </c>
      <c r="G119" s="65"/>
      <c r="H119" s="69"/>
      <c r="I119" s="70"/>
      <c r="J119" s="70"/>
      <c r="K119" s="34" t="s">
        <v>65</v>
      </c>
      <c r="L119" s="77">
        <v>119</v>
      </c>
      <c r="M119" s="77"/>
      <c r="N119" s="72"/>
      <c r="O119" s="79" t="s">
        <v>388</v>
      </c>
      <c r="P119" s="81">
        <v>43533.45893518518</v>
      </c>
      <c r="Q119" s="79" t="s">
        <v>432</v>
      </c>
      <c r="R119" s="79"/>
      <c r="S119" s="79"/>
      <c r="T119" s="79"/>
      <c r="U119" s="79"/>
      <c r="V119" s="82" t="s">
        <v>777</v>
      </c>
      <c r="W119" s="81">
        <v>43533.45893518518</v>
      </c>
      <c r="X119" s="82" t="s">
        <v>887</v>
      </c>
      <c r="Y119" s="79"/>
      <c r="Z119" s="79"/>
      <c r="AA119" s="85" t="s">
        <v>1083</v>
      </c>
      <c r="AB119" s="79"/>
      <c r="AC119" s="79" t="b">
        <v>0</v>
      </c>
      <c r="AD119" s="79">
        <v>0</v>
      </c>
      <c r="AE119" s="85" t="s">
        <v>1236</v>
      </c>
      <c r="AF119" s="79" t="b">
        <v>0</v>
      </c>
      <c r="AG119" s="79" t="s">
        <v>368</v>
      </c>
      <c r="AH119" s="79"/>
      <c r="AI119" s="85" t="s">
        <v>1236</v>
      </c>
      <c r="AJ119" s="79" t="b">
        <v>0</v>
      </c>
      <c r="AK119" s="79">
        <v>14</v>
      </c>
      <c r="AL119" s="85" t="s">
        <v>1103</v>
      </c>
      <c r="AM119" s="79" t="s">
        <v>1269</v>
      </c>
      <c r="AN119" s="79" t="b">
        <v>0</v>
      </c>
      <c r="AO119" s="85" t="s">
        <v>1103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251</v>
      </c>
      <c r="B120" s="64" t="s">
        <v>266</v>
      </c>
      <c r="C120" s="65" t="s">
        <v>3575</v>
      </c>
      <c r="D120" s="66">
        <v>3</v>
      </c>
      <c r="E120" s="67" t="s">
        <v>132</v>
      </c>
      <c r="F120" s="68">
        <v>35</v>
      </c>
      <c r="G120" s="65"/>
      <c r="H120" s="69"/>
      <c r="I120" s="70"/>
      <c r="J120" s="70"/>
      <c r="K120" s="34" t="s">
        <v>65</v>
      </c>
      <c r="L120" s="77">
        <v>120</v>
      </c>
      <c r="M120" s="77"/>
      <c r="N120" s="72"/>
      <c r="O120" s="79" t="s">
        <v>388</v>
      </c>
      <c r="P120" s="81">
        <v>43533.45893518518</v>
      </c>
      <c r="Q120" s="79" t="s">
        <v>432</v>
      </c>
      <c r="R120" s="79"/>
      <c r="S120" s="79"/>
      <c r="T120" s="79"/>
      <c r="U120" s="79"/>
      <c r="V120" s="82" t="s">
        <v>777</v>
      </c>
      <c r="W120" s="81">
        <v>43533.45893518518</v>
      </c>
      <c r="X120" s="82" t="s">
        <v>887</v>
      </c>
      <c r="Y120" s="79"/>
      <c r="Z120" s="79"/>
      <c r="AA120" s="85" t="s">
        <v>1083</v>
      </c>
      <c r="AB120" s="79"/>
      <c r="AC120" s="79" t="b">
        <v>0</v>
      </c>
      <c r="AD120" s="79">
        <v>0</v>
      </c>
      <c r="AE120" s="85" t="s">
        <v>1236</v>
      </c>
      <c r="AF120" s="79" t="b">
        <v>0</v>
      </c>
      <c r="AG120" s="79" t="s">
        <v>368</v>
      </c>
      <c r="AH120" s="79"/>
      <c r="AI120" s="85" t="s">
        <v>1236</v>
      </c>
      <c r="AJ120" s="79" t="b">
        <v>0</v>
      </c>
      <c r="AK120" s="79">
        <v>14</v>
      </c>
      <c r="AL120" s="85" t="s">
        <v>1103</v>
      </c>
      <c r="AM120" s="79" t="s">
        <v>1269</v>
      </c>
      <c r="AN120" s="79" t="b">
        <v>0</v>
      </c>
      <c r="AO120" s="85" t="s">
        <v>1103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19</v>
      </c>
      <c r="BK120" s="49">
        <v>100</v>
      </c>
      <c r="BL120" s="48">
        <v>19</v>
      </c>
    </row>
    <row r="121" spans="1:64" ht="15">
      <c r="A121" s="64" t="s">
        <v>252</v>
      </c>
      <c r="B121" s="64" t="s">
        <v>322</v>
      </c>
      <c r="C121" s="65" t="s">
        <v>3575</v>
      </c>
      <c r="D121" s="66">
        <v>3</v>
      </c>
      <c r="E121" s="67" t="s">
        <v>132</v>
      </c>
      <c r="F121" s="68">
        <v>35</v>
      </c>
      <c r="G121" s="65"/>
      <c r="H121" s="69"/>
      <c r="I121" s="70"/>
      <c r="J121" s="70"/>
      <c r="K121" s="34" t="s">
        <v>65</v>
      </c>
      <c r="L121" s="77">
        <v>121</v>
      </c>
      <c r="M121" s="77"/>
      <c r="N121" s="72"/>
      <c r="O121" s="79" t="s">
        <v>388</v>
      </c>
      <c r="P121" s="81">
        <v>43533.49484953703</v>
      </c>
      <c r="Q121" s="79" t="s">
        <v>432</v>
      </c>
      <c r="R121" s="79"/>
      <c r="S121" s="79"/>
      <c r="T121" s="79"/>
      <c r="U121" s="79"/>
      <c r="V121" s="82" t="s">
        <v>778</v>
      </c>
      <c r="W121" s="81">
        <v>43533.49484953703</v>
      </c>
      <c r="X121" s="82" t="s">
        <v>888</v>
      </c>
      <c r="Y121" s="79"/>
      <c r="Z121" s="79"/>
      <c r="AA121" s="85" t="s">
        <v>1084</v>
      </c>
      <c r="AB121" s="79"/>
      <c r="AC121" s="79" t="b">
        <v>0</v>
      </c>
      <c r="AD121" s="79">
        <v>0</v>
      </c>
      <c r="AE121" s="85" t="s">
        <v>1236</v>
      </c>
      <c r="AF121" s="79" t="b">
        <v>0</v>
      </c>
      <c r="AG121" s="79" t="s">
        <v>368</v>
      </c>
      <c r="AH121" s="79"/>
      <c r="AI121" s="85" t="s">
        <v>1236</v>
      </c>
      <c r="AJ121" s="79" t="b">
        <v>0</v>
      </c>
      <c r="AK121" s="79">
        <v>14</v>
      </c>
      <c r="AL121" s="85" t="s">
        <v>1103</v>
      </c>
      <c r="AM121" s="79" t="s">
        <v>1269</v>
      </c>
      <c r="AN121" s="79" t="b">
        <v>0</v>
      </c>
      <c r="AO121" s="85" t="s">
        <v>1103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252</v>
      </c>
      <c r="B122" s="64" t="s">
        <v>321</v>
      </c>
      <c r="C122" s="65" t="s">
        <v>3575</v>
      </c>
      <c r="D122" s="66">
        <v>3</v>
      </c>
      <c r="E122" s="67" t="s">
        <v>132</v>
      </c>
      <c r="F122" s="68">
        <v>35</v>
      </c>
      <c r="G122" s="65"/>
      <c r="H122" s="69"/>
      <c r="I122" s="70"/>
      <c r="J122" s="70"/>
      <c r="K122" s="34" t="s">
        <v>65</v>
      </c>
      <c r="L122" s="77">
        <v>122</v>
      </c>
      <c r="M122" s="77"/>
      <c r="N122" s="72"/>
      <c r="O122" s="79" t="s">
        <v>388</v>
      </c>
      <c r="P122" s="81">
        <v>43533.49484953703</v>
      </c>
      <c r="Q122" s="79" t="s">
        <v>432</v>
      </c>
      <c r="R122" s="79"/>
      <c r="S122" s="79"/>
      <c r="T122" s="79"/>
      <c r="U122" s="79"/>
      <c r="V122" s="82" t="s">
        <v>778</v>
      </c>
      <c r="W122" s="81">
        <v>43533.49484953703</v>
      </c>
      <c r="X122" s="82" t="s">
        <v>888</v>
      </c>
      <c r="Y122" s="79"/>
      <c r="Z122" s="79"/>
      <c r="AA122" s="85" t="s">
        <v>1084</v>
      </c>
      <c r="AB122" s="79"/>
      <c r="AC122" s="79" t="b">
        <v>0</v>
      </c>
      <c r="AD122" s="79">
        <v>0</v>
      </c>
      <c r="AE122" s="85" t="s">
        <v>1236</v>
      </c>
      <c r="AF122" s="79" t="b">
        <v>0</v>
      </c>
      <c r="AG122" s="79" t="s">
        <v>368</v>
      </c>
      <c r="AH122" s="79"/>
      <c r="AI122" s="85" t="s">
        <v>1236</v>
      </c>
      <c r="AJ122" s="79" t="b">
        <v>0</v>
      </c>
      <c r="AK122" s="79">
        <v>14</v>
      </c>
      <c r="AL122" s="85" t="s">
        <v>1103</v>
      </c>
      <c r="AM122" s="79" t="s">
        <v>1269</v>
      </c>
      <c r="AN122" s="79" t="b">
        <v>0</v>
      </c>
      <c r="AO122" s="85" t="s">
        <v>1103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1</v>
      </c>
      <c r="BD122" s="48"/>
      <c r="BE122" s="49"/>
      <c r="BF122" s="48"/>
      <c r="BG122" s="49"/>
      <c r="BH122" s="48"/>
      <c r="BI122" s="49"/>
      <c r="BJ122" s="48"/>
      <c r="BK122" s="49"/>
      <c r="BL122" s="48"/>
    </row>
    <row r="123" spans="1:64" ht="15">
      <c r="A123" s="64" t="s">
        <v>252</v>
      </c>
      <c r="B123" s="64" t="s">
        <v>267</v>
      </c>
      <c r="C123" s="65" t="s">
        <v>3575</v>
      </c>
      <c r="D123" s="66">
        <v>3</v>
      </c>
      <c r="E123" s="67" t="s">
        <v>132</v>
      </c>
      <c r="F123" s="68">
        <v>35</v>
      </c>
      <c r="G123" s="65"/>
      <c r="H123" s="69"/>
      <c r="I123" s="70"/>
      <c r="J123" s="70"/>
      <c r="K123" s="34" t="s">
        <v>65</v>
      </c>
      <c r="L123" s="77">
        <v>123</v>
      </c>
      <c r="M123" s="77"/>
      <c r="N123" s="72"/>
      <c r="O123" s="79" t="s">
        <v>388</v>
      </c>
      <c r="P123" s="81">
        <v>43533.49484953703</v>
      </c>
      <c r="Q123" s="79" t="s">
        <v>432</v>
      </c>
      <c r="R123" s="79"/>
      <c r="S123" s="79"/>
      <c r="T123" s="79"/>
      <c r="U123" s="79"/>
      <c r="V123" s="82" t="s">
        <v>778</v>
      </c>
      <c r="W123" s="81">
        <v>43533.49484953703</v>
      </c>
      <c r="X123" s="82" t="s">
        <v>888</v>
      </c>
      <c r="Y123" s="79"/>
      <c r="Z123" s="79"/>
      <c r="AA123" s="85" t="s">
        <v>1084</v>
      </c>
      <c r="AB123" s="79"/>
      <c r="AC123" s="79" t="b">
        <v>0</v>
      </c>
      <c r="AD123" s="79">
        <v>0</v>
      </c>
      <c r="AE123" s="85" t="s">
        <v>1236</v>
      </c>
      <c r="AF123" s="79" t="b">
        <v>0</v>
      </c>
      <c r="AG123" s="79" t="s">
        <v>368</v>
      </c>
      <c r="AH123" s="79"/>
      <c r="AI123" s="85" t="s">
        <v>1236</v>
      </c>
      <c r="AJ123" s="79" t="b">
        <v>0</v>
      </c>
      <c r="AK123" s="79">
        <v>14</v>
      </c>
      <c r="AL123" s="85" t="s">
        <v>1103</v>
      </c>
      <c r="AM123" s="79" t="s">
        <v>1269</v>
      </c>
      <c r="AN123" s="79" t="b">
        <v>0</v>
      </c>
      <c r="AO123" s="85" t="s">
        <v>1103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252</v>
      </c>
      <c r="B124" s="64" t="s">
        <v>268</v>
      </c>
      <c r="C124" s="65" t="s">
        <v>3575</v>
      </c>
      <c r="D124" s="66">
        <v>3</v>
      </c>
      <c r="E124" s="67" t="s">
        <v>132</v>
      </c>
      <c r="F124" s="68">
        <v>35</v>
      </c>
      <c r="G124" s="65"/>
      <c r="H124" s="69"/>
      <c r="I124" s="70"/>
      <c r="J124" s="70"/>
      <c r="K124" s="34" t="s">
        <v>65</v>
      </c>
      <c r="L124" s="77">
        <v>124</v>
      </c>
      <c r="M124" s="77"/>
      <c r="N124" s="72"/>
      <c r="O124" s="79" t="s">
        <v>388</v>
      </c>
      <c r="P124" s="81">
        <v>43533.49484953703</v>
      </c>
      <c r="Q124" s="79" t="s">
        <v>432</v>
      </c>
      <c r="R124" s="79"/>
      <c r="S124" s="79"/>
      <c r="T124" s="79"/>
      <c r="U124" s="79"/>
      <c r="V124" s="82" t="s">
        <v>778</v>
      </c>
      <c r="W124" s="81">
        <v>43533.49484953703</v>
      </c>
      <c r="X124" s="82" t="s">
        <v>888</v>
      </c>
      <c r="Y124" s="79"/>
      <c r="Z124" s="79"/>
      <c r="AA124" s="85" t="s">
        <v>1084</v>
      </c>
      <c r="AB124" s="79"/>
      <c r="AC124" s="79" t="b">
        <v>0</v>
      </c>
      <c r="AD124" s="79">
        <v>0</v>
      </c>
      <c r="AE124" s="85" t="s">
        <v>1236</v>
      </c>
      <c r="AF124" s="79" t="b">
        <v>0</v>
      </c>
      <c r="AG124" s="79" t="s">
        <v>368</v>
      </c>
      <c r="AH124" s="79"/>
      <c r="AI124" s="85" t="s">
        <v>1236</v>
      </c>
      <c r="AJ124" s="79" t="b">
        <v>0</v>
      </c>
      <c r="AK124" s="79">
        <v>14</v>
      </c>
      <c r="AL124" s="85" t="s">
        <v>1103</v>
      </c>
      <c r="AM124" s="79" t="s">
        <v>1269</v>
      </c>
      <c r="AN124" s="79" t="b">
        <v>0</v>
      </c>
      <c r="AO124" s="85" t="s">
        <v>1103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252</v>
      </c>
      <c r="B125" s="64" t="s">
        <v>362</v>
      </c>
      <c r="C125" s="65" t="s">
        <v>3575</v>
      </c>
      <c r="D125" s="66">
        <v>3</v>
      </c>
      <c r="E125" s="67" t="s">
        <v>132</v>
      </c>
      <c r="F125" s="68">
        <v>35</v>
      </c>
      <c r="G125" s="65"/>
      <c r="H125" s="69"/>
      <c r="I125" s="70"/>
      <c r="J125" s="70"/>
      <c r="K125" s="34" t="s">
        <v>65</v>
      </c>
      <c r="L125" s="77">
        <v>125</v>
      </c>
      <c r="M125" s="77"/>
      <c r="N125" s="72"/>
      <c r="O125" s="79" t="s">
        <v>388</v>
      </c>
      <c r="P125" s="81">
        <v>43533.49484953703</v>
      </c>
      <c r="Q125" s="79" t="s">
        <v>432</v>
      </c>
      <c r="R125" s="79"/>
      <c r="S125" s="79"/>
      <c r="T125" s="79"/>
      <c r="U125" s="79"/>
      <c r="V125" s="82" t="s">
        <v>778</v>
      </c>
      <c r="W125" s="81">
        <v>43533.49484953703</v>
      </c>
      <c r="X125" s="82" t="s">
        <v>888</v>
      </c>
      <c r="Y125" s="79"/>
      <c r="Z125" s="79"/>
      <c r="AA125" s="85" t="s">
        <v>1084</v>
      </c>
      <c r="AB125" s="79"/>
      <c r="AC125" s="79" t="b">
        <v>0</v>
      </c>
      <c r="AD125" s="79">
        <v>0</v>
      </c>
      <c r="AE125" s="85" t="s">
        <v>1236</v>
      </c>
      <c r="AF125" s="79" t="b">
        <v>0</v>
      </c>
      <c r="AG125" s="79" t="s">
        <v>368</v>
      </c>
      <c r="AH125" s="79"/>
      <c r="AI125" s="85" t="s">
        <v>1236</v>
      </c>
      <c r="AJ125" s="79" t="b">
        <v>0</v>
      </c>
      <c r="AK125" s="79">
        <v>14</v>
      </c>
      <c r="AL125" s="85" t="s">
        <v>1103</v>
      </c>
      <c r="AM125" s="79" t="s">
        <v>1269</v>
      </c>
      <c r="AN125" s="79" t="b">
        <v>0</v>
      </c>
      <c r="AO125" s="85" t="s">
        <v>1103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252</v>
      </c>
      <c r="B126" s="64" t="s">
        <v>266</v>
      </c>
      <c r="C126" s="65" t="s">
        <v>3575</v>
      </c>
      <c r="D126" s="66">
        <v>3</v>
      </c>
      <c r="E126" s="67" t="s">
        <v>132</v>
      </c>
      <c r="F126" s="68">
        <v>35</v>
      </c>
      <c r="G126" s="65"/>
      <c r="H126" s="69"/>
      <c r="I126" s="70"/>
      <c r="J126" s="70"/>
      <c r="K126" s="34" t="s">
        <v>65</v>
      </c>
      <c r="L126" s="77">
        <v>126</v>
      </c>
      <c r="M126" s="77"/>
      <c r="N126" s="72"/>
      <c r="O126" s="79" t="s">
        <v>388</v>
      </c>
      <c r="P126" s="81">
        <v>43533.49484953703</v>
      </c>
      <c r="Q126" s="79" t="s">
        <v>432</v>
      </c>
      <c r="R126" s="79"/>
      <c r="S126" s="79"/>
      <c r="T126" s="79"/>
      <c r="U126" s="79"/>
      <c r="V126" s="82" t="s">
        <v>778</v>
      </c>
      <c r="W126" s="81">
        <v>43533.49484953703</v>
      </c>
      <c r="X126" s="82" t="s">
        <v>888</v>
      </c>
      <c r="Y126" s="79"/>
      <c r="Z126" s="79"/>
      <c r="AA126" s="85" t="s">
        <v>1084</v>
      </c>
      <c r="AB126" s="79"/>
      <c r="AC126" s="79" t="b">
        <v>0</v>
      </c>
      <c r="AD126" s="79">
        <v>0</v>
      </c>
      <c r="AE126" s="85" t="s">
        <v>1236</v>
      </c>
      <c r="AF126" s="79" t="b">
        <v>0</v>
      </c>
      <c r="AG126" s="79" t="s">
        <v>368</v>
      </c>
      <c r="AH126" s="79"/>
      <c r="AI126" s="85" t="s">
        <v>1236</v>
      </c>
      <c r="AJ126" s="79" t="b">
        <v>0</v>
      </c>
      <c r="AK126" s="79">
        <v>14</v>
      </c>
      <c r="AL126" s="85" t="s">
        <v>1103</v>
      </c>
      <c r="AM126" s="79" t="s">
        <v>1269</v>
      </c>
      <c r="AN126" s="79" t="b">
        <v>0</v>
      </c>
      <c r="AO126" s="85" t="s">
        <v>1103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19</v>
      </c>
      <c r="BK126" s="49">
        <v>100</v>
      </c>
      <c r="BL126" s="48">
        <v>19</v>
      </c>
    </row>
    <row r="127" spans="1:64" ht="15">
      <c r="A127" s="64" t="s">
        <v>253</v>
      </c>
      <c r="B127" s="64" t="s">
        <v>322</v>
      </c>
      <c r="C127" s="65" t="s">
        <v>3575</v>
      </c>
      <c r="D127" s="66">
        <v>3</v>
      </c>
      <c r="E127" s="67" t="s">
        <v>132</v>
      </c>
      <c r="F127" s="68">
        <v>35</v>
      </c>
      <c r="G127" s="65"/>
      <c r="H127" s="69"/>
      <c r="I127" s="70"/>
      <c r="J127" s="70"/>
      <c r="K127" s="34" t="s">
        <v>65</v>
      </c>
      <c r="L127" s="77">
        <v>127</v>
      </c>
      <c r="M127" s="77"/>
      <c r="N127" s="72"/>
      <c r="O127" s="79" t="s">
        <v>388</v>
      </c>
      <c r="P127" s="81">
        <v>43533.50239583333</v>
      </c>
      <c r="Q127" s="79" t="s">
        <v>432</v>
      </c>
      <c r="R127" s="79"/>
      <c r="S127" s="79"/>
      <c r="T127" s="79"/>
      <c r="U127" s="79"/>
      <c r="V127" s="82" t="s">
        <v>779</v>
      </c>
      <c r="W127" s="81">
        <v>43533.50239583333</v>
      </c>
      <c r="X127" s="82" t="s">
        <v>889</v>
      </c>
      <c r="Y127" s="79"/>
      <c r="Z127" s="79"/>
      <c r="AA127" s="85" t="s">
        <v>1085</v>
      </c>
      <c r="AB127" s="79"/>
      <c r="AC127" s="79" t="b">
        <v>0</v>
      </c>
      <c r="AD127" s="79">
        <v>0</v>
      </c>
      <c r="AE127" s="85" t="s">
        <v>1236</v>
      </c>
      <c r="AF127" s="79" t="b">
        <v>0</v>
      </c>
      <c r="AG127" s="79" t="s">
        <v>368</v>
      </c>
      <c r="AH127" s="79"/>
      <c r="AI127" s="85" t="s">
        <v>1236</v>
      </c>
      <c r="AJ127" s="79" t="b">
        <v>0</v>
      </c>
      <c r="AK127" s="79">
        <v>14</v>
      </c>
      <c r="AL127" s="85" t="s">
        <v>1103</v>
      </c>
      <c r="AM127" s="79" t="s">
        <v>1269</v>
      </c>
      <c r="AN127" s="79" t="b">
        <v>0</v>
      </c>
      <c r="AO127" s="85" t="s">
        <v>1103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253</v>
      </c>
      <c r="B128" s="64" t="s">
        <v>321</v>
      </c>
      <c r="C128" s="65" t="s">
        <v>3575</v>
      </c>
      <c r="D128" s="66">
        <v>3</v>
      </c>
      <c r="E128" s="67" t="s">
        <v>132</v>
      </c>
      <c r="F128" s="68">
        <v>35</v>
      </c>
      <c r="G128" s="65"/>
      <c r="H128" s="69"/>
      <c r="I128" s="70"/>
      <c r="J128" s="70"/>
      <c r="K128" s="34" t="s">
        <v>65</v>
      </c>
      <c r="L128" s="77">
        <v>128</v>
      </c>
      <c r="M128" s="77"/>
      <c r="N128" s="72"/>
      <c r="O128" s="79" t="s">
        <v>388</v>
      </c>
      <c r="P128" s="81">
        <v>43533.50239583333</v>
      </c>
      <c r="Q128" s="79" t="s">
        <v>432</v>
      </c>
      <c r="R128" s="79"/>
      <c r="S128" s="79"/>
      <c r="T128" s="79"/>
      <c r="U128" s="79"/>
      <c r="V128" s="82" t="s">
        <v>779</v>
      </c>
      <c r="W128" s="81">
        <v>43533.50239583333</v>
      </c>
      <c r="X128" s="82" t="s">
        <v>889</v>
      </c>
      <c r="Y128" s="79"/>
      <c r="Z128" s="79"/>
      <c r="AA128" s="85" t="s">
        <v>1085</v>
      </c>
      <c r="AB128" s="79"/>
      <c r="AC128" s="79" t="b">
        <v>0</v>
      </c>
      <c r="AD128" s="79">
        <v>0</v>
      </c>
      <c r="AE128" s="85" t="s">
        <v>1236</v>
      </c>
      <c r="AF128" s="79" t="b">
        <v>0</v>
      </c>
      <c r="AG128" s="79" t="s">
        <v>368</v>
      </c>
      <c r="AH128" s="79"/>
      <c r="AI128" s="85" t="s">
        <v>1236</v>
      </c>
      <c r="AJ128" s="79" t="b">
        <v>0</v>
      </c>
      <c r="AK128" s="79">
        <v>14</v>
      </c>
      <c r="AL128" s="85" t="s">
        <v>1103</v>
      </c>
      <c r="AM128" s="79" t="s">
        <v>1269</v>
      </c>
      <c r="AN128" s="79" t="b">
        <v>0</v>
      </c>
      <c r="AO128" s="85" t="s">
        <v>1103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1</v>
      </c>
      <c r="BD128" s="48"/>
      <c r="BE128" s="49"/>
      <c r="BF128" s="48"/>
      <c r="BG128" s="49"/>
      <c r="BH128" s="48"/>
      <c r="BI128" s="49"/>
      <c r="BJ128" s="48"/>
      <c r="BK128" s="49"/>
      <c r="BL128" s="48"/>
    </row>
    <row r="129" spans="1:64" ht="15">
      <c r="A129" s="64" t="s">
        <v>253</v>
      </c>
      <c r="B129" s="64" t="s">
        <v>267</v>
      </c>
      <c r="C129" s="65" t="s">
        <v>3575</v>
      </c>
      <c r="D129" s="66">
        <v>3</v>
      </c>
      <c r="E129" s="67" t="s">
        <v>132</v>
      </c>
      <c r="F129" s="68">
        <v>35</v>
      </c>
      <c r="G129" s="65"/>
      <c r="H129" s="69"/>
      <c r="I129" s="70"/>
      <c r="J129" s="70"/>
      <c r="K129" s="34" t="s">
        <v>65</v>
      </c>
      <c r="L129" s="77">
        <v>129</v>
      </c>
      <c r="M129" s="77"/>
      <c r="N129" s="72"/>
      <c r="O129" s="79" t="s">
        <v>388</v>
      </c>
      <c r="P129" s="81">
        <v>43533.50239583333</v>
      </c>
      <c r="Q129" s="79" t="s">
        <v>432</v>
      </c>
      <c r="R129" s="79"/>
      <c r="S129" s="79"/>
      <c r="T129" s="79"/>
      <c r="U129" s="79"/>
      <c r="V129" s="82" t="s">
        <v>779</v>
      </c>
      <c r="W129" s="81">
        <v>43533.50239583333</v>
      </c>
      <c r="X129" s="82" t="s">
        <v>889</v>
      </c>
      <c r="Y129" s="79"/>
      <c r="Z129" s="79"/>
      <c r="AA129" s="85" t="s">
        <v>1085</v>
      </c>
      <c r="AB129" s="79"/>
      <c r="AC129" s="79" t="b">
        <v>0</v>
      </c>
      <c r="AD129" s="79">
        <v>0</v>
      </c>
      <c r="AE129" s="85" t="s">
        <v>1236</v>
      </c>
      <c r="AF129" s="79" t="b">
        <v>0</v>
      </c>
      <c r="AG129" s="79" t="s">
        <v>368</v>
      </c>
      <c r="AH129" s="79"/>
      <c r="AI129" s="85" t="s">
        <v>1236</v>
      </c>
      <c r="AJ129" s="79" t="b">
        <v>0</v>
      </c>
      <c r="AK129" s="79">
        <v>14</v>
      </c>
      <c r="AL129" s="85" t="s">
        <v>1103</v>
      </c>
      <c r="AM129" s="79" t="s">
        <v>1269</v>
      </c>
      <c r="AN129" s="79" t="b">
        <v>0</v>
      </c>
      <c r="AO129" s="85" t="s">
        <v>1103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253</v>
      </c>
      <c r="B130" s="64" t="s">
        <v>268</v>
      </c>
      <c r="C130" s="65" t="s">
        <v>3575</v>
      </c>
      <c r="D130" s="66">
        <v>3</v>
      </c>
      <c r="E130" s="67" t="s">
        <v>132</v>
      </c>
      <c r="F130" s="68">
        <v>35</v>
      </c>
      <c r="G130" s="65"/>
      <c r="H130" s="69"/>
      <c r="I130" s="70"/>
      <c r="J130" s="70"/>
      <c r="K130" s="34" t="s">
        <v>65</v>
      </c>
      <c r="L130" s="77">
        <v>130</v>
      </c>
      <c r="M130" s="77"/>
      <c r="N130" s="72"/>
      <c r="O130" s="79" t="s">
        <v>388</v>
      </c>
      <c r="P130" s="81">
        <v>43533.50239583333</v>
      </c>
      <c r="Q130" s="79" t="s">
        <v>432</v>
      </c>
      <c r="R130" s="79"/>
      <c r="S130" s="79"/>
      <c r="T130" s="79"/>
      <c r="U130" s="79"/>
      <c r="V130" s="82" t="s">
        <v>779</v>
      </c>
      <c r="W130" s="81">
        <v>43533.50239583333</v>
      </c>
      <c r="X130" s="82" t="s">
        <v>889</v>
      </c>
      <c r="Y130" s="79"/>
      <c r="Z130" s="79"/>
      <c r="AA130" s="85" t="s">
        <v>1085</v>
      </c>
      <c r="AB130" s="79"/>
      <c r="AC130" s="79" t="b">
        <v>0</v>
      </c>
      <c r="AD130" s="79">
        <v>0</v>
      </c>
      <c r="AE130" s="85" t="s">
        <v>1236</v>
      </c>
      <c r="AF130" s="79" t="b">
        <v>0</v>
      </c>
      <c r="AG130" s="79" t="s">
        <v>368</v>
      </c>
      <c r="AH130" s="79"/>
      <c r="AI130" s="85" t="s">
        <v>1236</v>
      </c>
      <c r="AJ130" s="79" t="b">
        <v>0</v>
      </c>
      <c r="AK130" s="79">
        <v>14</v>
      </c>
      <c r="AL130" s="85" t="s">
        <v>1103</v>
      </c>
      <c r="AM130" s="79" t="s">
        <v>1269</v>
      </c>
      <c r="AN130" s="79" t="b">
        <v>0</v>
      </c>
      <c r="AO130" s="85" t="s">
        <v>1103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253</v>
      </c>
      <c r="B131" s="64" t="s">
        <v>362</v>
      </c>
      <c r="C131" s="65" t="s">
        <v>3575</v>
      </c>
      <c r="D131" s="66">
        <v>3</v>
      </c>
      <c r="E131" s="67" t="s">
        <v>132</v>
      </c>
      <c r="F131" s="68">
        <v>35</v>
      </c>
      <c r="G131" s="65"/>
      <c r="H131" s="69"/>
      <c r="I131" s="70"/>
      <c r="J131" s="70"/>
      <c r="K131" s="34" t="s">
        <v>65</v>
      </c>
      <c r="L131" s="77">
        <v>131</v>
      </c>
      <c r="M131" s="77"/>
      <c r="N131" s="72"/>
      <c r="O131" s="79" t="s">
        <v>388</v>
      </c>
      <c r="P131" s="81">
        <v>43533.50239583333</v>
      </c>
      <c r="Q131" s="79" t="s">
        <v>432</v>
      </c>
      <c r="R131" s="79"/>
      <c r="S131" s="79"/>
      <c r="T131" s="79"/>
      <c r="U131" s="79"/>
      <c r="V131" s="82" t="s">
        <v>779</v>
      </c>
      <c r="W131" s="81">
        <v>43533.50239583333</v>
      </c>
      <c r="X131" s="82" t="s">
        <v>889</v>
      </c>
      <c r="Y131" s="79"/>
      <c r="Z131" s="79"/>
      <c r="AA131" s="85" t="s">
        <v>1085</v>
      </c>
      <c r="AB131" s="79"/>
      <c r="AC131" s="79" t="b">
        <v>0</v>
      </c>
      <c r="AD131" s="79">
        <v>0</v>
      </c>
      <c r="AE131" s="85" t="s">
        <v>1236</v>
      </c>
      <c r="AF131" s="79" t="b">
        <v>0</v>
      </c>
      <c r="AG131" s="79" t="s">
        <v>368</v>
      </c>
      <c r="AH131" s="79"/>
      <c r="AI131" s="85" t="s">
        <v>1236</v>
      </c>
      <c r="AJ131" s="79" t="b">
        <v>0</v>
      </c>
      <c r="AK131" s="79">
        <v>14</v>
      </c>
      <c r="AL131" s="85" t="s">
        <v>1103</v>
      </c>
      <c r="AM131" s="79" t="s">
        <v>1269</v>
      </c>
      <c r="AN131" s="79" t="b">
        <v>0</v>
      </c>
      <c r="AO131" s="85" t="s">
        <v>1103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253</v>
      </c>
      <c r="B132" s="64" t="s">
        <v>266</v>
      </c>
      <c r="C132" s="65" t="s">
        <v>3575</v>
      </c>
      <c r="D132" s="66">
        <v>3</v>
      </c>
      <c r="E132" s="67" t="s">
        <v>132</v>
      </c>
      <c r="F132" s="68">
        <v>35</v>
      </c>
      <c r="G132" s="65"/>
      <c r="H132" s="69"/>
      <c r="I132" s="70"/>
      <c r="J132" s="70"/>
      <c r="K132" s="34" t="s">
        <v>65</v>
      </c>
      <c r="L132" s="77">
        <v>132</v>
      </c>
      <c r="M132" s="77"/>
      <c r="N132" s="72"/>
      <c r="O132" s="79" t="s">
        <v>388</v>
      </c>
      <c r="P132" s="81">
        <v>43533.50239583333</v>
      </c>
      <c r="Q132" s="79" t="s">
        <v>432</v>
      </c>
      <c r="R132" s="79"/>
      <c r="S132" s="79"/>
      <c r="T132" s="79"/>
      <c r="U132" s="79"/>
      <c r="V132" s="82" t="s">
        <v>779</v>
      </c>
      <c r="W132" s="81">
        <v>43533.50239583333</v>
      </c>
      <c r="X132" s="82" t="s">
        <v>889</v>
      </c>
      <c r="Y132" s="79"/>
      <c r="Z132" s="79"/>
      <c r="AA132" s="85" t="s">
        <v>1085</v>
      </c>
      <c r="AB132" s="79"/>
      <c r="AC132" s="79" t="b">
        <v>0</v>
      </c>
      <c r="AD132" s="79">
        <v>0</v>
      </c>
      <c r="AE132" s="85" t="s">
        <v>1236</v>
      </c>
      <c r="AF132" s="79" t="b">
        <v>0</v>
      </c>
      <c r="AG132" s="79" t="s">
        <v>368</v>
      </c>
      <c r="AH132" s="79"/>
      <c r="AI132" s="85" t="s">
        <v>1236</v>
      </c>
      <c r="AJ132" s="79" t="b">
        <v>0</v>
      </c>
      <c r="AK132" s="79">
        <v>14</v>
      </c>
      <c r="AL132" s="85" t="s">
        <v>1103</v>
      </c>
      <c r="AM132" s="79" t="s">
        <v>1269</v>
      </c>
      <c r="AN132" s="79" t="b">
        <v>0</v>
      </c>
      <c r="AO132" s="85" t="s">
        <v>1103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19</v>
      </c>
      <c r="BK132" s="49">
        <v>100</v>
      </c>
      <c r="BL132" s="48">
        <v>19</v>
      </c>
    </row>
    <row r="133" spans="1:64" ht="15">
      <c r="A133" s="64" t="s">
        <v>254</v>
      </c>
      <c r="B133" s="64" t="s">
        <v>322</v>
      </c>
      <c r="C133" s="65" t="s">
        <v>3575</v>
      </c>
      <c r="D133" s="66">
        <v>3</v>
      </c>
      <c r="E133" s="67" t="s">
        <v>132</v>
      </c>
      <c r="F133" s="68">
        <v>35</v>
      </c>
      <c r="G133" s="65"/>
      <c r="H133" s="69"/>
      <c r="I133" s="70"/>
      <c r="J133" s="70"/>
      <c r="K133" s="34" t="s">
        <v>65</v>
      </c>
      <c r="L133" s="77">
        <v>133</v>
      </c>
      <c r="M133" s="77"/>
      <c r="N133" s="72"/>
      <c r="O133" s="79" t="s">
        <v>388</v>
      </c>
      <c r="P133" s="81">
        <v>43533.556967592594</v>
      </c>
      <c r="Q133" s="79" t="s">
        <v>432</v>
      </c>
      <c r="R133" s="79"/>
      <c r="S133" s="79"/>
      <c r="T133" s="79"/>
      <c r="U133" s="79"/>
      <c r="V133" s="82" t="s">
        <v>780</v>
      </c>
      <c r="W133" s="81">
        <v>43533.556967592594</v>
      </c>
      <c r="X133" s="82" t="s">
        <v>890</v>
      </c>
      <c r="Y133" s="79"/>
      <c r="Z133" s="79"/>
      <c r="AA133" s="85" t="s">
        <v>1086</v>
      </c>
      <c r="AB133" s="79"/>
      <c r="AC133" s="79" t="b">
        <v>0</v>
      </c>
      <c r="AD133" s="79">
        <v>0</v>
      </c>
      <c r="AE133" s="85" t="s">
        <v>1236</v>
      </c>
      <c r="AF133" s="79" t="b">
        <v>0</v>
      </c>
      <c r="AG133" s="79" t="s">
        <v>368</v>
      </c>
      <c r="AH133" s="79"/>
      <c r="AI133" s="85" t="s">
        <v>1236</v>
      </c>
      <c r="AJ133" s="79" t="b">
        <v>0</v>
      </c>
      <c r="AK133" s="79">
        <v>14</v>
      </c>
      <c r="AL133" s="85" t="s">
        <v>1103</v>
      </c>
      <c r="AM133" s="79" t="s">
        <v>1269</v>
      </c>
      <c r="AN133" s="79" t="b">
        <v>0</v>
      </c>
      <c r="AO133" s="85" t="s">
        <v>1103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254</v>
      </c>
      <c r="B134" s="64" t="s">
        <v>321</v>
      </c>
      <c r="C134" s="65" t="s">
        <v>3575</v>
      </c>
      <c r="D134" s="66">
        <v>3</v>
      </c>
      <c r="E134" s="67" t="s">
        <v>132</v>
      </c>
      <c r="F134" s="68">
        <v>35</v>
      </c>
      <c r="G134" s="65"/>
      <c r="H134" s="69"/>
      <c r="I134" s="70"/>
      <c r="J134" s="70"/>
      <c r="K134" s="34" t="s">
        <v>65</v>
      </c>
      <c r="L134" s="77">
        <v>134</v>
      </c>
      <c r="M134" s="77"/>
      <c r="N134" s="72"/>
      <c r="O134" s="79" t="s">
        <v>388</v>
      </c>
      <c r="P134" s="81">
        <v>43533.556967592594</v>
      </c>
      <c r="Q134" s="79" t="s">
        <v>432</v>
      </c>
      <c r="R134" s="79"/>
      <c r="S134" s="79"/>
      <c r="T134" s="79"/>
      <c r="U134" s="79"/>
      <c r="V134" s="82" t="s">
        <v>780</v>
      </c>
      <c r="W134" s="81">
        <v>43533.556967592594</v>
      </c>
      <c r="X134" s="82" t="s">
        <v>890</v>
      </c>
      <c r="Y134" s="79"/>
      <c r="Z134" s="79"/>
      <c r="AA134" s="85" t="s">
        <v>1086</v>
      </c>
      <c r="AB134" s="79"/>
      <c r="AC134" s="79" t="b">
        <v>0</v>
      </c>
      <c r="AD134" s="79">
        <v>0</v>
      </c>
      <c r="AE134" s="85" t="s">
        <v>1236</v>
      </c>
      <c r="AF134" s="79" t="b">
        <v>0</v>
      </c>
      <c r="AG134" s="79" t="s">
        <v>368</v>
      </c>
      <c r="AH134" s="79"/>
      <c r="AI134" s="85" t="s">
        <v>1236</v>
      </c>
      <c r="AJ134" s="79" t="b">
        <v>0</v>
      </c>
      <c r="AK134" s="79">
        <v>14</v>
      </c>
      <c r="AL134" s="85" t="s">
        <v>1103</v>
      </c>
      <c r="AM134" s="79" t="s">
        <v>1269</v>
      </c>
      <c r="AN134" s="79" t="b">
        <v>0</v>
      </c>
      <c r="AO134" s="85" t="s">
        <v>1103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1</v>
      </c>
      <c r="BD134" s="48"/>
      <c r="BE134" s="49"/>
      <c r="BF134" s="48"/>
      <c r="BG134" s="49"/>
      <c r="BH134" s="48"/>
      <c r="BI134" s="49"/>
      <c r="BJ134" s="48"/>
      <c r="BK134" s="49"/>
      <c r="BL134" s="48"/>
    </row>
    <row r="135" spans="1:64" ht="15">
      <c r="A135" s="64" t="s">
        <v>254</v>
      </c>
      <c r="B135" s="64" t="s">
        <v>267</v>
      </c>
      <c r="C135" s="65" t="s">
        <v>3575</v>
      </c>
      <c r="D135" s="66">
        <v>3</v>
      </c>
      <c r="E135" s="67" t="s">
        <v>132</v>
      </c>
      <c r="F135" s="68">
        <v>35</v>
      </c>
      <c r="G135" s="65"/>
      <c r="H135" s="69"/>
      <c r="I135" s="70"/>
      <c r="J135" s="70"/>
      <c r="K135" s="34" t="s">
        <v>65</v>
      </c>
      <c r="L135" s="77">
        <v>135</v>
      </c>
      <c r="M135" s="77"/>
      <c r="N135" s="72"/>
      <c r="O135" s="79" t="s">
        <v>388</v>
      </c>
      <c r="P135" s="81">
        <v>43533.556967592594</v>
      </c>
      <c r="Q135" s="79" t="s">
        <v>432</v>
      </c>
      <c r="R135" s="79"/>
      <c r="S135" s="79"/>
      <c r="T135" s="79"/>
      <c r="U135" s="79"/>
      <c r="V135" s="82" t="s">
        <v>780</v>
      </c>
      <c r="W135" s="81">
        <v>43533.556967592594</v>
      </c>
      <c r="X135" s="82" t="s">
        <v>890</v>
      </c>
      <c r="Y135" s="79"/>
      <c r="Z135" s="79"/>
      <c r="AA135" s="85" t="s">
        <v>1086</v>
      </c>
      <c r="AB135" s="79"/>
      <c r="AC135" s="79" t="b">
        <v>0</v>
      </c>
      <c r="AD135" s="79">
        <v>0</v>
      </c>
      <c r="AE135" s="85" t="s">
        <v>1236</v>
      </c>
      <c r="AF135" s="79" t="b">
        <v>0</v>
      </c>
      <c r="AG135" s="79" t="s">
        <v>368</v>
      </c>
      <c r="AH135" s="79"/>
      <c r="AI135" s="85" t="s">
        <v>1236</v>
      </c>
      <c r="AJ135" s="79" t="b">
        <v>0</v>
      </c>
      <c r="AK135" s="79">
        <v>14</v>
      </c>
      <c r="AL135" s="85" t="s">
        <v>1103</v>
      </c>
      <c r="AM135" s="79" t="s">
        <v>1269</v>
      </c>
      <c r="AN135" s="79" t="b">
        <v>0</v>
      </c>
      <c r="AO135" s="85" t="s">
        <v>1103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254</v>
      </c>
      <c r="B136" s="64" t="s">
        <v>268</v>
      </c>
      <c r="C136" s="65" t="s">
        <v>3575</v>
      </c>
      <c r="D136" s="66">
        <v>3</v>
      </c>
      <c r="E136" s="67" t="s">
        <v>132</v>
      </c>
      <c r="F136" s="68">
        <v>35</v>
      </c>
      <c r="G136" s="65"/>
      <c r="H136" s="69"/>
      <c r="I136" s="70"/>
      <c r="J136" s="70"/>
      <c r="K136" s="34" t="s">
        <v>65</v>
      </c>
      <c r="L136" s="77">
        <v>136</v>
      </c>
      <c r="M136" s="77"/>
      <c r="N136" s="72"/>
      <c r="O136" s="79" t="s">
        <v>388</v>
      </c>
      <c r="P136" s="81">
        <v>43533.556967592594</v>
      </c>
      <c r="Q136" s="79" t="s">
        <v>432</v>
      </c>
      <c r="R136" s="79"/>
      <c r="S136" s="79"/>
      <c r="T136" s="79"/>
      <c r="U136" s="79"/>
      <c r="V136" s="82" t="s">
        <v>780</v>
      </c>
      <c r="W136" s="81">
        <v>43533.556967592594</v>
      </c>
      <c r="X136" s="82" t="s">
        <v>890</v>
      </c>
      <c r="Y136" s="79"/>
      <c r="Z136" s="79"/>
      <c r="AA136" s="85" t="s">
        <v>1086</v>
      </c>
      <c r="AB136" s="79"/>
      <c r="AC136" s="79" t="b">
        <v>0</v>
      </c>
      <c r="AD136" s="79">
        <v>0</v>
      </c>
      <c r="AE136" s="85" t="s">
        <v>1236</v>
      </c>
      <c r="AF136" s="79" t="b">
        <v>0</v>
      </c>
      <c r="AG136" s="79" t="s">
        <v>368</v>
      </c>
      <c r="AH136" s="79"/>
      <c r="AI136" s="85" t="s">
        <v>1236</v>
      </c>
      <c r="AJ136" s="79" t="b">
        <v>0</v>
      </c>
      <c r="AK136" s="79">
        <v>14</v>
      </c>
      <c r="AL136" s="85" t="s">
        <v>1103</v>
      </c>
      <c r="AM136" s="79" t="s">
        <v>1269</v>
      </c>
      <c r="AN136" s="79" t="b">
        <v>0</v>
      </c>
      <c r="AO136" s="85" t="s">
        <v>1103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254</v>
      </c>
      <c r="B137" s="64" t="s">
        <v>362</v>
      </c>
      <c r="C137" s="65" t="s">
        <v>3575</v>
      </c>
      <c r="D137" s="66">
        <v>3</v>
      </c>
      <c r="E137" s="67" t="s">
        <v>132</v>
      </c>
      <c r="F137" s="68">
        <v>35</v>
      </c>
      <c r="G137" s="65"/>
      <c r="H137" s="69"/>
      <c r="I137" s="70"/>
      <c r="J137" s="70"/>
      <c r="K137" s="34" t="s">
        <v>65</v>
      </c>
      <c r="L137" s="77">
        <v>137</v>
      </c>
      <c r="M137" s="77"/>
      <c r="N137" s="72"/>
      <c r="O137" s="79" t="s">
        <v>388</v>
      </c>
      <c r="P137" s="81">
        <v>43533.556967592594</v>
      </c>
      <c r="Q137" s="79" t="s">
        <v>432</v>
      </c>
      <c r="R137" s="79"/>
      <c r="S137" s="79"/>
      <c r="T137" s="79"/>
      <c r="U137" s="79"/>
      <c r="V137" s="82" t="s">
        <v>780</v>
      </c>
      <c r="W137" s="81">
        <v>43533.556967592594</v>
      </c>
      <c r="X137" s="82" t="s">
        <v>890</v>
      </c>
      <c r="Y137" s="79"/>
      <c r="Z137" s="79"/>
      <c r="AA137" s="85" t="s">
        <v>1086</v>
      </c>
      <c r="AB137" s="79"/>
      <c r="AC137" s="79" t="b">
        <v>0</v>
      </c>
      <c r="AD137" s="79">
        <v>0</v>
      </c>
      <c r="AE137" s="85" t="s">
        <v>1236</v>
      </c>
      <c r="AF137" s="79" t="b">
        <v>0</v>
      </c>
      <c r="AG137" s="79" t="s">
        <v>368</v>
      </c>
      <c r="AH137" s="79"/>
      <c r="AI137" s="85" t="s">
        <v>1236</v>
      </c>
      <c r="AJ137" s="79" t="b">
        <v>0</v>
      </c>
      <c r="AK137" s="79">
        <v>14</v>
      </c>
      <c r="AL137" s="85" t="s">
        <v>1103</v>
      </c>
      <c r="AM137" s="79" t="s">
        <v>1269</v>
      </c>
      <c r="AN137" s="79" t="b">
        <v>0</v>
      </c>
      <c r="AO137" s="85" t="s">
        <v>1103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254</v>
      </c>
      <c r="B138" s="64" t="s">
        <v>266</v>
      </c>
      <c r="C138" s="65" t="s">
        <v>3575</v>
      </c>
      <c r="D138" s="66">
        <v>3</v>
      </c>
      <c r="E138" s="67" t="s">
        <v>132</v>
      </c>
      <c r="F138" s="68">
        <v>35</v>
      </c>
      <c r="G138" s="65"/>
      <c r="H138" s="69"/>
      <c r="I138" s="70"/>
      <c r="J138" s="70"/>
      <c r="K138" s="34" t="s">
        <v>65</v>
      </c>
      <c r="L138" s="77">
        <v>138</v>
      </c>
      <c r="M138" s="77"/>
      <c r="N138" s="72"/>
      <c r="O138" s="79" t="s">
        <v>388</v>
      </c>
      <c r="P138" s="81">
        <v>43533.556967592594</v>
      </c>
      <c r="Q138" s="79" t="s">
        <v>432</v>
      </c>
      <c r="R138" s="79"/>
      <c r="S138" s="79"/>
      <c r="T138" s="79"/>
      <c r="U138" s="79"/>
      <c r="V138" s="82" t="s">
        <v>780</v>
      </c>
      <c r="W138" s="81">
        <v>43533.556967592594</v>
      </c>
      <c r="X138" s="82" t="s">
        <v>890</v>
      </c>
      <c r="Y138" s="79"/>
      <c r="Z138" s="79"/>
      <c r="AA138" s="85" t="s">
        <v>1086</v>
      </c>
      <c r="AB138" s="79"/>
      <c r="AC138" s="79" t="b">
        <v>0</v>
      </c>
      <c r="AD138" s="79">
        <v>0</v>
      </c>
      <c r="AE138" s="85" t="s">
        <v>1236</v>
      </c>
      <c r="AF138" s="79" t="b">
        <v>0</v>
      </c>
      <c r="AG138" s="79" t="s">
        <v>368</v>
      </c>
      <c r="AH138" s="79"/>
      <c r="AI138" s="85" t="s">
        <v>1236</v>
      </c>
      <c r="AJ138" s="79" t="b">
        <v>0</v>
      </c>
      <c r="AK138" s="79">
        <v>14</v>
      </c>
      <c r="AL138" s="85" t="s">
        <v>1103</v>
      </c>
      <c r="AM138" s="79" t="s">
        <v>1269</v>
      </c>
      <c r="AN138" s="79" t="b">
        <v>0</v>
      </c>
      <c r="AO138" s="85" t="s">
        <v>1103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19</v>
      </c>
      <c r="BK138" s="49">
        <v>100</v>
      </c>
      <c r="BL138" s="48">
        <v>19</v>
      </c>
    </row>
    <row r="139" spans="1:64" ht="15">
      <c r="A139" s="64" t="s">
        <v>255</v>
      </c>
      <c r="B139" s="64" t="s">
        <v>322</v>
      </c>
      <c r="C139" s="65" t="s">
        <v>3575</v>
      </c>
      <c r="D139" s="66">
        <v>3</v>
      </c>
      <c r="E139" s="67" t="s">
        <v>132</v>
      </c>
      <c r="F139" s="68">
        <v>35</v>
      </c>
      <c r="G139" s="65"/>
      <c r="H139" s="69"/>
      <c r="I139" s="70"/>
      <c r="J139" s="70"/>
      <c r="K139" s="34" t="s">
        <v>65</v>
      </c>
      <c r="L139" s="77">
        <v>139</v>
      </c>
      <c r="M139" s="77"/>
      <c r="N139" s="72"/>
      <c r="O139" s="79" t="s">
        <v>388</v>
      </c>
      <c r="P139" s="81">
        <v>43533.599131944444</v>
      </c>
      <c r="Q139" s="79" t="s">
        <v>432</v>
      </c>
      <c r="R139" s="79"/>
      <c r="S139" s="79"/>
      <c r="T139" s="79"/>
      <c r="U139" s="79"/>
      <c r="V139" s="82" t="s">
        <v>781</v>
      </c>
      <c r="W139" s="81">
        <v>43533.599131944444</v>
      </c>
      <c r="X139" s="82" t="s">
        <v>891</v>
      </c>
      <c r="Y139" s="79"/>
      <c r="Z139" s="79"/>
      <c r="AA139" s="85" t="s">
        <v>1087</v>
      </c>
      <c r="AB139" s="79"/>
      <c r="AC139" s="79" t="b">
        <v>0</v>
      </c>
      <c r="AD139" s="79">
        <v>0</v>
      </c>
      <c r="AE139" s="85" t="s">
        <v>1236</v>
      </c>
      <c r="AF139" s="79" t="b">
        <v>0</v>
      </c>
      <c r="AG139" s="79" t="s">
        <v>368</v>
      </c>
      <c r="AH139" s="79"/>
      <c r="AI139" s="85" t="s">
        <v>1236</v>
      </c>
      <c r="AJ139" s="79" t="b">
        <v>0</v>
      </c>
      <c r="AK139" s="79">
        <v>14</v>
      </c>
      <c r="AL139" s="85" t="s">
        <v>1103</v>
      </c>
      <c r="AM139" s="79" t="s">
        <v>1269</v>
      </c>
      <c r="AN139" s="79" t="b">
        <v>0</v>
      </c>
      <c r="AO139" s="85" t="s">
        <v>1103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255</v>
      </c>
      <c r="B140" s="64" t="s">
        <v>321</v>
      </c>
      <c r="C140" s="65" t="s">
        <v>3575</v>
      </c>
      <c r="D140" s="66">
        <v>3</v>
      </c>
      <c r="E140" s="67" t="s">
        <v>132</v>
      </c>
      <c r="F140" s="68">
        <v>35</v>
      </c>
      <c r="G140" s="65"/>
      <c r="H140" s="69"/>
      <c r="I140" s="70"/>
      <c r="J140" s="70"/>
      <c r="K140" s="34" t="s">
        <v>65</v>
      </c>
      <c r="L140" s="77">
        <v>140</v>
      </c>
      <c r="M140" s="77"/>
      <c r="N140" s="72"/>
      <c r="O140" s="79" t="s">
        <v>388</v>
      </c>
      <c r="P140" s="81">
        <v>43533.599131944444</v>
      </c>
      <c r="Q140" s="79" t="s">
        <v>432</v>
      </c>
      <c r="R140" s="79"/>
      <c r="S140" s="79"/>
      <c r="T140" s="79"/>
      <c r="U140" s="79"/>
      <c r="V140" s="82" t="s">
        <v>781</v>
      </c>
      <c r="W140" s="81">
        <v>43533.599131944444</v>
      </c>
      <c r="X140" s="82" t="s">
        <v>891</v>
      </c>
      <c r="Y140" s="79"/>
      <c r="Z140" s="79"/>
      <c r="AA140" s="85" t="s">
        <v>1087</v>
      </c>
      <c r="AB140" s="79"/>
      <c r="AC140" s="79" t="b">
        <v>0</v>
      </c>
      <c r="AD140" s="79">
        <v>0</v>
      </c>
      <c r="AE140" s="85" t="s">
        <v>1236</v>
      </c>
      <c r="AF140" s="79" t="b">
        <v>0</v>
      </c>
      <c r="AG140" s="79" t="s">
        <v>368</v>
      </c>
      <c r="AH140" s="79"/>
      <c r="AI140" s="85" t="s">
        <v>1236</v>
      </c>
      <c r="AJ140" s="79" t="b">
        <v>0</v>
      </c>
      <c r="AK140" s="79">
        <v>14</v>
      </c>
      <c r="AL140" s="85" t="s">
        <v>1103</v>
      </c>
      <c r="AM140" s="79" t="s">
        <v>1269</v>
      </c>
      <c r="AN140" s="79" t="b">
        <v>0</v>
      </c>
      <c r="AO140" s="85" t="s">
        <v>1103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1</v>
      </c>
      <c r="BD140" s="48"/>
      <c r="BE140" s="49"/>
      <c r="BF140" s="48"/>
      <c r="BG140" s="49"/>
      <c r="BH140" s="48"/>
      <c r="BI140" s="49"/>
      <c r="BJ140" s="48"/>
      <c r="BK140" s="49"/>
      <c r="BL140" s="48"/>
    </row>
    <row r="141" spans="1:64" ht="15">
      <c r="A141" s="64" t="s">
        <v>255</v>
      </c>
      <c r="B141" s="64" t="s">
        <v>267</v>
      </c>
      <c r="C141" s="65" t="s">
        <v>3575</v>
      </c>
      <c r="D141" s="66">
        <v>3</v>
      </c>
      <c r="E141" s="67" t="s">
        <v>132</v>
      </c>
      <c r="F141" s="68">
        <v>35</v>
      </c>
      <c r="G141" s="65"/>
      <c r="H141" s="69"/>
      <c r="I141" s="70"/>
      <c r="J141" s="70"/>
      <c r="K141" s="34" t="s">
        <v>65</v>
      </c>
      <c r="L141" s="77">
        <v>141</v>
      </c>
      <c r="M141" s="77"/>
      <c r="N141" s="72"/>
      <c r="O141" s="79" t="s">
        <v>388</v>
      </c>
      <c r="P141" s="81">
        <v>43533.599131944444</v>
      </c>
      <c r="Q141" s="79" t="s">
        <v>432</v>
      </c>
      <c r="R141" s="79"/>
      <c r="S141" s="79"/>
      <c r="T141" s="79"/>
      <c r="U141" s="79"/>
      <c r="V141" s="82" t="s">
        <v>781</v>
      </c>
      <c r="W141" s="81">
        <v>43533.599131944444</v>
      </c>
      <c r="X141" s="82" t="s">
        <v>891</v>
      </c>
      <c r="Y141" s="79"/>
      <c r="Z141" s="79"/>
      <c r="AA141" s="85" t="s">
        <v>1087</v>
      </c>
      <c r="AB141" s="79"/>
      <c r="AC141" s="79" t="b">
        <v>0</v>
      </c>
      <c r="AD141" s="79">
        <v>0</v>
      </c>
      <c r="AE141" s="85" t="s">
        <v>1236</v>
      </c>
      <c r="AF141" s="79" t="b">
        <v>0</v>
      </c>
      <c r="AG141" s="79" t="s">
        <v>368</v>
      </c>
      <c r="AH141" s="79"/>
      <c r="AI141" s="85" t="s">
        <v>1236</v>
      </c>
      <c r="AJ141" s="79" t="b">
        <v>0</v>
      </c>
      <c r="AK141" s="79">
        <v>14</v>
      </c>
      <c r="AL141" s="85" t="s">
        <v>1103</v>
      </c>
      <c r="AM141" s="79" t="s">
        <v>1269</v>
      </c>
      <c r="AN141" s="79" t="b">
        <v>0</v>
      </c>
      <c r="AO141" s="85" t="s">
        <v>1103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255</v>
      </c>
      <c r="B142" s="64" t="s">
        <v>268</v>
      </c>
      <c r="C142" s="65" t="s">
        <v>3575</v>
      </c>
      <c r="D142" s="66">
        <v>3</v>
      </c>
      <c r="E142" s="67" t="s">
        <v>132</v>
      </c>
      <c r="F142" s="68">
        <v>35</v>
      </c>
      <c r="G142" s="65"/>
      <c r="H142" s="69"/>
      <c r="I142" s="70"/>
      <c r="J142" s="70"/>
      <c r="K142" s="34" t="s">
        <v>65</v>
      </c>
      <c r="L142" s="77">
        <v>142</v>
      </c>
      <c r="M142" s="77"/>
      <c r="N142" s="72"/>
      <c r="O142" s="79" t="s">
        <v>388</v>
      </c>
      <c r="P142" s="81">
        <v>43533.599131944444</v>
      </c>
      <c r="Q142" s="79" t="s">
        <v>432</v>
      </c>
      <c r="R142" s="79"/>
      <c r="S142" s="79"/>
      <c r="T142" s="79"/>
      <c r="U142" s="79"/>
      <c r="V142" s="82" t="s">
        <v>781</v>
      </c>
      <c r="W142" s="81">
        <v>43533.599131944444</v>
      </c>
      <c r="X142" s="82" t="s">
        <v>891</v>
      </c>
      <c r="Y142" s="79"/>
      <c r="Z142" s="79"/>
      <c r="AA142" s="85" t="s">
        <v>1087</v>
      </c>
      <c r="AB142" s="79"/>
      <c r="AC142" s="79" t="b">
        <v>0</v>
      </c>
      <c r="AD142" s="79">
        <v>0</v>
      </c>
      <c r="AE142" s="85" t="s">
        <v>1236</v>
      </c>
      <c r="AF142" s="79" t="b">
        <v>0</v>
      </c>
      <c r="AG142" s="79" t="s">
        <v>368</v>
      </c>
      <c r="AH142" s="79"/>
      <c r="AI142" s="85" t="s">
        <v>1236</v>
      </c>
      <c r="AJ142" s="79" t="b">
        <v>0</v>
      </c>
      <c r="AK142" s="79">
        <v>14</v>
      </c>
      <c r="AL142" s="85" t="s">
        <v>1103</v>
      </c>
      <c r="AM142" s="79" t="s">
        <v>1269</v>
      </c>
      <c r="AN142" s="79" t="b">
        <v>0</v>
      </c>
      <c r="AO142" s="85" t="s">
        <v>1103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255</v>
      </c>
      <c r="B143" s="64" t="s">
        <v>362</v>
      </c>
      <c r="C143" s="65" t="s">
        <v>3575</v>
      </c>
      <c r="D143" s="66">
        <v>3</v>
      </c>
      <c r="E143" s="67" t="s">
        <v>132</v>
      </c>
      <c r="F143" s="68">
        <v>35</v>
      </c>
      <c r="G143" s="65"/>
      <c r="H143" s="69"/>
      <c r="I143" s="70"/>
      <c r="J143" s="70"/>
      <c r="K143" s="34" t="s">
        <v>65</v>
      </c>
      <c r="L143" s="77">
        <v>143</v>
      </c>
      <c r="M143" s="77"/>
      <c r="N143" s="72"/>
      <c r="O143" s="79" t="s">
        <v>388</v>
      </c>
      <c r="P143" s="81">
        <v>43533.599131944444</v>
      </c>
      <c r="Q143" s="79" t="s">
        <v>432</v>
      </c>
      <c r="R143" s="79"/>
      <c r="S143" s="79"/>
      <c r="T143" s="79"/>
      <c r="U143" s="79"/>
      <c r="V143" s="82" t="s">
        <v>781</v>
      </c>
      <c r="W143" s="81">
        <v>43533.599131944444</v>
      </c>
      <c r="X143" s="82" t="s">
        <v>891</v>
      </c>
      <c r="Y143" s="79"/>
      <c r="Z143" s="79"/>
      <c r="AA143" s="85" t="s">
        <v>1087</v>
      </c>
      <c r="AB143" s="79"/>
      <c r="AC143" s="79" t="b">
        <v>0</v>
      </c>
      <c r="AD143" s="79">
        <v>0</v>
      </c>
      <c r="AE143" s="85" t="s">
        <v>1236</v>
      </c>
      <c r="AF143" s="79" t="b">
        <v>0</v>
      </c>
      <c r="AG143" s="79" t="s">
        <v>368</v>
      </c>
      <c r="AH143" s="79"/>
      <c r="AI143" s="85" t="s">
        <v>1236</v>
      </c>
      <c r="AJ143" s="79" t="b">
        <v>0</v>
      </c>
      <c r="AK143" s="79">
        <v>14</v>
      </c>
      <c r="AL143" s="85" t="s">
        <v>1103</v>
      </c>
      <c r="AM143" s="79" t="s">
        <v>1269</v>
      </c>
      <c r="AN143" s="79" t="b">
        <v>0</v>
      </c>
      <c r="AO143" s="85" t="s">
        <v>1103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255</v>
      </c>
      <c r="B144" s="64" t="s">
        <v>266</v>
      </c>
      <c r="C144" s="65" t="s">
        <v>3575</v>
      </c>
      <c r="D144" s="66">
        <v>3</v>
      </c>
      <c r="E144" s="67" t="s">
        <v>132</v>
      </c>
      <c r="F144" s="68">
        <v>35</v>
      </c>
      <c r="G144" s="65"/>
      <c r="H144" s="69"/>
      <c r="I144" s="70"/>
      <c r="J144" s="70"/>
      <c r="K144" s="34" t="s">
        <v>65</v>
      </c>
      <c r="L144" s="77">
        <v>144</v>
      </c>
      <c r="M144" s="77"/>
      <c r="N144" s="72"/>
      <c r="O144" s="79" t="s">
        <v>388</v>
      </c>
      <c r="P144" s="81">
        <v>43533.599131944444</v>
      </c>
      <c r="Q144" s="79" t="s">
        <v>432</v>
      </c>
      <c r="R144" s="79"/>
      <c r="S144" s="79"/>
      <c r="T144" s="79"/>
      <c r="U144" s="79"/>
      <c r="V144" s="82" t="s">
        <v>781</v>
      </c>
      <c r="W144" s="81">
        <v>43533.599131944444</v>
      </c>
      <c r="X144" s="82" t="s">
        <v>891</v>
      </c>
      <c r="Y144" s="79"/>
      <c r="Z144" s="79"/>
      <c r="AA144" s="85" t="s">
        <v>1087</v>
      </c>
      <c r="AB144" s="79"/>
      <c r="AC144" s="79" t="b">
        <v>0</v>
      </c>
      <c r="AD144" s="79">
        <v>0</v>
      </c>
      <c r="AE144" s="85" t="s">
        <v>1236</v>
      </c>
      <c r="AF144" s="79" t="b">
        <v>0</v>
      </c>
      <c r="AG144" s="79" t="s">
        <v>368</v>
      </c>
      <c r="AH144" s="79"/>
      <c r="AI144" s="85" t="s">
        <v>1236</v>
      </c>
      <c r="AJ144" s="79" t="b">
        <v>0</v>
      </c>
      <c r="AK144" s="79">
        <v>14</v>
      </c>
      <c r="AL144" s="85" t="s">
        <v>1103</v>
      </c>
      <c r="AM144" s="79" t="s">
        <v>1269</v>
      </c>
      <c r="AN144" s="79" t="b">
        <v>0</v>
      </c>
      <c r="AO144" s="85" t="s">
        <v>1103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0</v>
      </c>
      <c r="BE144" s="49">
        <v>0</v>
      </c>
      <c r="BF144" s="48">
        <v>0</v>
      </c>
      <c r="BG144" s="49">
        <v>0</v>
      </c>
      <c r="BH144" s="48">
        <v>0</v>
      </c>
      <c r="BI144" s="49">
        <v>0</v>
      </c>
      <c r="BJ144" s="48">
        <v>19</v>
      </c>
      <c r="BK144" s="49">
        <v>100</v>
      </c>
      <c r="BL144" s="48">
        <v>19</v>
      </c>
    </row>
    <row r="145" spans="1:64" ht="15">
      <c r="A145" s="64" t="s">
        <v>256</v>
      </c>
      <c r="B145" s="64" t="s">
        <v>363</v>
      </c>
      <c r="C145" s="65" t="s">
        <v>3575</v>
      </c>
      <c r="D145" s="66">
        <v>3</v>
      </c>
      <c r="E145" s="67" t="s">
        <v>132</v>
      </c>
      <c r="F145" s="68">
        <v>35</v>
      </c>
      <c r="G145" s="65"/>
      <c r="H145" s="69"/>
      <c r="I145" s="70"/>
      <c r="J145" s="70"/>
      <c r="K145" s="34" t="s">
        <v>65</v>
      </c>
      <c r="L145" s="77">
        <v>145</v>
      </c>
      <c r="M145" s="77"/>
      <c r="N145" s="72"/>
      <c r="O145" s="79" t="s">
        <v>389</v>
      </c>
      <c r="P145" s="81">
        <v>43533.62732638889</v>
      </c>
      <c r="Q145" s="79" t="s">
        <v>433</v>
      </c>
      <c r="R145" s="79"/>
      <c r="S145" s="79"/>
      <c r="T145" s="79"/>
      <c r="U145" s="82" t="s">
        <v>703</v>
      </c>
      <c r="V145" s="82" t="s">
        <v>703</v>
      </c>
      <c r="W145" s="81">
        <v>43533.62732638889</v>
      </c>
      <c r="X145" s="82" t="s">
        <v>892</v>
      </c>
      <c r="Y145" s="79"/>
      <c r="Z145" s="79"/>
      <c r="AA145" s="85" t="s">
        <v>1088</v>
      </c>
      <c r="AB145" s="79"/>
      <c r="AC145" s="79" t="b">
        <v>0</v>
      </c>
      <c r="AD145" s="79">
        <v>0</v>
      </c>
      <c r="AE145" s="85" t="s">
        <v>1244</v>
      </c>
      <c r="AF145" s="79" t="b">
        <v>0</v>
      </c>
      <c r="AG145" s="79" t="s">
        <v>368</v>
      </c>
      <c r="AH145" s="79"/>
      <c r="AI145" s="85" t="s">
        <v>1236</v>
      </c>
      <c r="AJ145" s="79" t="b">
        <v>0</v>
      </c>
      <c r="AK145" s="79">
        <v>0</v>
      </c>
      <c r="AL145" s="85" t="s">
        <v>1236</v>
      </c>
      <c r="AM145" s="79" t="s">
        <v>1265</v>
      </c>
      <c r="AN145" s="79" t="b">
        <v>0</v>
      </c>
      <c r="AO145" s="85" t="s">
        <v>1088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17</v>
      </c>
      <c r="BC145" s="78" t="str">
        <f>REPLACE(INDEX(GroupVertices[Group],MATCH(Edges[[#This Row],[Vertex 2]],GroupVertices[Vertex],0)),1,1,"")</f>
        <v>17</v>
      </c>
      <c r="BD145" s="48">
        <v>0</v>
      </c>
      <c r="BE145" s="49">
        <v>0</v>
      </c>
      <c r="BF145" s="48">
        <v>1</v>
      </c>
      <c r="BG145" s="49">
        <v>7.142857142857143</v>
      </c>
      <c r="BH145" s="48">
        <v>0</v>
      </c>
      <c r="BI145" s="49">
        <v>0</v>
      </c>
      <c r="BJ145" s="48">
        <v>13</v>
      </c>
      <c r="BK145" s="49">
        <v>92.85714285714286</v>
      </c>
      <c r="BL145" s="48">
        <v>14</v>
      </c>
    </row>
    <row r="146" spans="1:64" ht="15">
      <c r="A146" s="64" t="s">
        <v>256</v>
      </c>
      <c r="B146" s="64" t="s">
        <v>321</v>
      </c>
      <c r="C146" s="65" t="s">
        <v>3575</v>
      </c>
      <c r="D146" s="66">
        <v>3</v>
      </c>
      <c r="E146" s="67" t="s">
        <v>132</v>
      </c>
      <c r="F146" s="68">
        <v>35</v>
      </c>
      <c r="G146" s="65"/>
      <c r="H146" s="69"/>
      <c r="I146" s="70"/>
      <c r="J146" s="70"/>
      <c r="K146" s="34" t="s">
        <v>65</v>
      </c>
      <c r="L146" s="77">
        <v>146</v>
      </c>
      <c r="M146" s="77"/>
      <c r="N146" s="72"/>
      <c r="O146" s="79" t="s">
        <v>388</v>
      </c>
      <c r="P146" s="81">
        <v>43533.62732638889</v>
      </c>
      <c r="Q146" s="79" t="s">
        <v>433</v>
      </c>
      <c r="R146" s="79"/>
      <c r="S146" s="79"/>
      <c r="T146" s="79"/>
      <c r="U146" s="82" t="s">
        <v>703</v>
      </c>
      <c r="V146" s="82" t="s">
        <v>703</v>
      </c>
      <c r="W146" s="81">
        <v>43533.62732638889</v>
      </c>
      <c r="X146" s="82" t="s">
        <v>892</v>
      </c>
      <c r="Y146" s="79"/>
      <c r="Z146" s="79"/>
      <c r="AA146" s="85" t="s">
        <v>1088</v>
      </c>
      <c r="AB146" s="79"/>
      <c r="AC146" s="79" t="b">
        <v>0</v>
      </c>
      <c r="AD146" s="79">
        <v>0</v>
      </c>
      <c r="AE146" s="85" t="s">
        <v>1244</v>
      </c>
      <c r="AF146" s="79" t="b">
        <v>0</v>
      </c>
      <c r="AG146" s="79" t="s">
        <v>368</v>
      </c>
      <c r="AH146" s="79"/>
      <c r="AI146" s="85" t="s">
        <v>1236</v>
      </c>
      <c r="AJ146" s="79" t="b">
        <v>0</v>
      </c>
      <c r="AK146" s="79">
        <v>0</v>
      </c>
      <c r="AL146" s="85" t="s">
        <v>1236</v>
      </c>
      <c r="AM146" s="79" t="s">
        <v>1265</v>
      </c>
      <c r="AN146" s="79" t="b">
        <v>0</v>
      </c>
      <c r="AO146" s="85" t="s">
        <v>1088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17</v>
      </c>
      <c r="BC146" s="78" t="str">
        <f>REPLACE(INDEX(GroupVertices[Group],MATCH(Edges[[#This Row],[Vertex 2]],GroupVertices[Vertex],0)),1,1,"")</f>
        <v>1</v>
      </c>
      <c r="BD146" s="48"/>
      <c r="BE146" s="49"/>
      <c r="BF146" s="48"/>
      <c r="BG146" s="49"/>
      <c r="BH146" s="48"/>
      <c r="BI146" s="49"/>
      <c r="BJ146" s="48"/>
      <c r="BK146" s="49"/>
      <c r="BL146" s="48"/>
    </row>
    <row r="147" spans="1:64" ht="15">
      <c r="A147" s="64" t="s">
        <v>257</v>
      </c>
      <c r="B147" s="64" t="s">
        <v>322</v>
      </c>
      <c r="C147" s="65" t="s">
        <v>3575</v>
      </c>
      <c r="D147" s="66">
        <v>3</v>
      </c>
      <c r="E147" s="67" t="s">
        <v>132</v>
      </c>
      <c r="F147" s="68">
        <v>35</v>
      </c>
      <c r="G147" s="65"/>
      <c r="H147" s="69"/>
      <c r="I147" s="70"/>
      <c r="J147" s="70"/>
      <c r="K147" s="34" t="s">
        <v>65</v>
      </c>
      <c r="L147" s="77">
        <v>147</v>
      </c>
      <c r="M147" s="77"/>
      <c r="N147" s="72"/>
      <c r="O147" s="79" t="s">
        <v>388</v>
      </c>
      <c r="P147" s="81">
        <v>43534.01863425926</v>
      </c>
      <c r="Q147" s="79" t="s">
        <v>432</v>
      </c>
      <c r="R147" s="79"/>
      <c r="S147" s="79"/>
      <c r="T147" s="79"/>
      <c r="U147" s="79"/>
      <c r="V147" s="82" t="s">
        <v>782</v>
      </c>
      <c r="W147" s="81">
        <v>43534.01863425926</v>
      </c>
      <c r="X147" s="82" t="s">
        <v>893</v>
      </c>
      <c r="Y147" s="79"/>
      <c r="Z147" s="79"/>
      <c r="AA147" s="85" t="s">
        <v>1089</v>
      </c>
      <c r="AB147" s="79"/>
      <c r="AC147" s="79" t="b">
        <v>0</v>
      </c>
      <c r="AD147" s="79">
        <v>0</v>
      </c>
      <c r="AE147" s="85" t="s">
        <v>1236</v>
      </c>
      <c r="AF147" s="79" t="b">
        <v>0</v>
      </c>
      <c r="AG147" s="79" t="s">
        <v>368</v>
      </c>
      <c r="AH147" s="79"/>
      <c r="AI147" s="85" t="s">
        <v>1236</v>
      </c>
      <c r="AJ147" s="79" t="b">
        <v>0</v>
      </c>
      <c r="AK147" s="79">
        <v>0</v>
      </c>
      <c r="AL147" s="85" t="s">
        <v>1103</v>
      </c>
      <c r="AM147" s="79" t="s">
        <v>1276</v>
      </c>
      <c r="AN147" s="79" t="b">
        <v>0</v>
      </c>
      <c r="AO147" s="85" t="s">
        <v>1103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257</v>
      </c>
      <c r="B148" s="64" t="s">
        <v>321</v>
      </c>
      <c r="C148" s="65" t="s">
        <v>3575</v>
      </c>
      <c r="D148" s="66">
        <v>3</v>
      </c>
      <c r="E148" s="67" t="s">
        <v>132</v>
      </c>
      <c r="F148" s="68">
        <v>35</v>
      </c>
      <c r="G148" s="65"/>
      <c r="H148" s="69"/>
      <c r="I148" s="70"/>
      <c r="J148" s="70"/>
      <c r="K148" s="34" t="s">
        <v>65</v>
      </c>
      <c r="L148" s="77">
        <v>148</v>
      </c>
      <c r="M148" s="77"/>
      <c r="N148" s="72"/>
      <c r="O148" s="79" t="s">
        <v>388</v>
      </c>
      <c r="P148" s="81">
        <v>43534.01863425926</v>
      </c>
      <c r="Q148" s="79" t="s">
        <v>432</v>
      </c>
      <c r="R148" s="79"/>
      <c r="S148" s="79"/>
      <c r="T148" s="79"/>
      <c r="U148" s="79"/>
      <c r="V148" s="82" t="s">
        <v>782</v>
      </c>
      <c r="W148" s="81">
        <v>43534.01863425926</v>
      </c>
      <c r="X148" s="82" t="s">
        <v>893</v>
      </c>
      <c r="Y148" s="79"/>
      <c r="Z148" s="79"/>
      <c r="AA148" s="85" t="s">
        <v>1089</v>
      </c>
      <c r="AB148" s="79"/>
      <c r="AC148" s="79" t="b">
        <v>0</v>
      </c>
      <c r="AD148" s="79">
        <v>0</v>
      </c>
      <c r="AE148" s="85" t="s">
        <v>1236</v>
      </c>
      <c r="AF148" s="79" t="b">
        <v>0</v>
      </c>
      <c r="AG148" s="79" t="s">
        <v>368</v>
      </c>
      <c r="AH148" s="79"/>
      <c r="AI148" s="85" t="s">
        <v>1236</v>
      </c>
      <c r="AJ148" s="79" t="b">
        <v>0</v>
      </c>
      <c r="AK148" s="79">
        <v>0</v>
      </c>
      <c r="AL148" s="85" t="s">
        <v>1103</v>
      </c>
      <c r="AM148" s="79" t="s">
        <v>1276</v>
      </c>
      <c r="AN148" s="79" t="b">
        <v>0</v>
      </c>
      <c r="AO148" s="85" t="s">
        <v>1103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1</v>
      </c>
      <c r="BD148" s="48"/>
      <c r="BE148" s="49"/>
      <c r="BF148" s="48"/>
      <c r="BG148" s="49"/>
      <c r="BH148" s="48"/>
      <c r="BI148" s="49"/>
      <c r="BJ148" s="48"/>
      <c r="BK148" s="49"/>
      <c r="BL148" s="48"/>
    </row>
    <row r="149" spans="1:64" ht="15">
      <c r="A149" s="64" t="s">
        <v>257</v>
      </c>
      <c r="B149" s="64" t="s">
        <v>267</v>
      </c>
      <c r="C149" s="65" t="s">
        <v>3575</v>
      </c>
      <c r="D149" s="66">
        <v>3</v>
      </c>
      <c r="E149" s="67" t="s">
        <v>132</v>
      </c>
      <c r="F149" s="68">
        <v>35</v>
      </c>
      <c r="G149" s="65"/>
      <c r="H149" s="69"/>
      <c r="I149" s="70"/>
      <c r="J149" s="70"/>
      <c r="K149" s="34" t="s">
        <v>65</v>
      </c>
      <c r="L149" s="77">
        <v>149</v>
      </c>
      <c r="M149" s="77"/>
      <c r="N149" s="72"/>
      <c r="O149" s="79" t="s">
        <v>388</v>
      </c>
      <c r="P149" s="81">
        <v>43534.01863425926</v>
      </c>
      <c r="Q149" s="79" t="s">
        <v>432</v>
      </c>
      <c r="R149" s="79"/>
      <c r="S149" s="79"/>
      <c r="T149" s="79"/>
      <c r="U149" s="79"/>
      <c r="V149" s="82" t="s">
        <v>782</v>
      </c>
      <c r="W149" s="81">
        <v>43534.01863425926</v>
      </c>
      <c r="X149" s="82" t="s">
        <v>893</v>
      </c>
      <c r="Y149" s="79"/>
      <c r="Z149" s="79"/>
      <c r="AA149" s="85" t="s">
        <v>1089</v>
      </c>
      <c r="AB149" s="79"/>
      <c r="AC149" s="79" t="b">
        <v>0</v>
      </c>
      <c r="AD149" s="79">
        <v>0</v>
      </c>
      <c r="AE149" s="85" t="s">
        <v>1236</v>
      </c>
      <c r="AF149" s="79" t="b">
        <v>0</v>
      </c>
      <c r="AG149" s="79" t="s">
        <v>368</v>
      </c>
      <c r="AH149" s="79"/>
      <c r="AI149" s="85" t="s">
        <v>1236</v>
      </c>
      <c r="AJ149" s="79" t="b">
        <v>0</v>
      </c>
      <c r="AK149" s="79">
        <v>0</v>
      </c>
      <c r="AL149" s="85" t="s">
        <v>1103</v>
      </c>
      <c r="AM149" s="79" t="s">
        <v>1276</v>
      </c>
      <c r="AN149" s="79" t="b">
        <v>0</v>
      </c>
      <c r="AO149" s="85" t="s">
        <v>1103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257</v>
      </c>
      <c r="B150" s="64" t="s">
        <v>268</v>
      </c>
      <c r="C150" s="65" t="s">
        <v>3575</v>
      </c>
      <c r="D150" s="66">
        <v>3</v>
      </c>
      <c r="E150" s="67" t="s">
        <v>132</v>
      </c>
      <c r="F150" s="68">
        <v>35</v>
      </c>
      <c r="G150" s="65"/>
      <c r="H150" s="69"/>
      <c r="I150" s="70"/>
      <c r="J150" s="70"/>
      <c r="K150" s="34" t="s">
        <v>65</v>
      </c>
      <c r="L150" s="77">
        <v>150</v>
      </c>
      <c r="M150" s="77"/>
      <c r="N150" s="72"/>
      <c r="O150" s="79" t="s">
        <v>388</v>
      </c>
      <c r="P150" s="81">
        <v>43534.01863425926</v>
      </c>
      <c r="Q150" s="79" t="s">
        <v>432</v>
      </c>
      <c r="R150" s="79"/>
      <c r="S150" s="79"/>
      <c r="T150" s="79"/>
      <c r="U150" s="79"/>
      <c r="V150" s="82" t="s">
        <v>782</v>
      </c>
      <c r="W150" s="81">
        <v>43534.01863425926</v>
      </c>
      <c r="X150" s="82" t="s">
        <v>893</v>
      </c>
      <c r="Y150" s="79"/>
      <c r="Z150" s="79"/>
      <c r="AA150" s="85" t="s">
        <v>1089</v>
      </c>
      <c r="AB150" s="79"/>
      <c r="AC150" s="79" t="b">
        <v>0</v>
      </c>
      <c r="AD150" s="79">
        <v>0</v>
      </c>
      <c r="AE150" s="85" t="s">
        <v>1236</v>
      </c>
      <c r="AF150" s="79" t="b">
        <v>0</v>
      </c>
      <c r="AG150" s="79" t="s">
        <v>368</v>
      </c>
      <c r="AH150" s="79"/>
      <c r="AI150" s="85" t="s">
        <v>1236</v>
      </c>
      <c r="AJ150" s="79" t="b">
        <v>0</v>
      </c>
      <c r="AK150" s="79">
        <v>0</v>
      </c>
      <c r="AL150" s="85" t="s">
        <v>1103</v>
      </c>
      <c r="AM150" s="79" t="s">
        <v>1276</v>
      </c>
      <c r="AN150" s="79" t="b">
        <v>0</v>
      </c>
      <c r="AO150" s="85" t="s">
        <v>1103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257</v>
      </c>
      <c r="B151" s="64" t="s">
        <v>362</v>
      </c>
      <c r="C151" s="65" t="s">
        <v>3575</v>
      </c>
      <c r="D151" s="66">
        <v>3</v>
      </c>
      <c r="E151" s="67" t="s">
        <v>132</v>
      </c>
      <c r="F151" s="68">
        <v>35</v>
      </c>
      <c r="G151" s="65"/>
      <c r="H151" s="69"/>
      <c r="I151" s="70"/>
      <c r="J151" s="70"/>
      <c r="K151" s="34" t="s">
        <v>65</v>
      </c>
      <c r="L151" s="77">
        <v>151</v>
      </c>
      <c r="M151" s="77"/>
      <c r="N151" s="72"/>
      <c r="O151" s="79" t="s">
        <v>388</v>
      </c>
      <c r="P151" s="81">
        <v>43534.01863425926</v>
      </c>
      <c r="Q151" s="79" t="s">
        <v>432</v>
      </c>
      <c r="R151" s="79"/>
      <c r="S151" s="79"/>
      <c r="T151" s="79"/>
      <c r="U151" s="79"/>
      <c r="V151" s="82" t="s">
        <v>782</v>
      </c>
      <c r="W151" s="81">
        <v>43534.01863425926</v>
      </c>
      <c r="X151" s="82" t="s">
        <v>893</v>
      </c>
      <c r="Y151" s="79"/>
      <c r="Z151" s="79"/>
      <c r="AA151" s="85" t="s">
        <v>1089</v>
      </c>
      <c r="AB151" s="79"/>
      <c r="AC151" s="79" t="b">
        <v>0</v>
      </c>
      <c r="AD151" s="79">
        <v>0</v>
      </c>
      <c r="AE151" s="85" t="s">
        <v>1236</v>
      </c>
      <c r="AF151" s="79" t="b">
        <v>0</v>
      </c>
      <c r="AG151" s="79" t="s">
        <v>368</v>
      </c>
      <c r="AH151" s="79"/>
      <c r="AI151" s="85" t="s">
        <v>1236</v>
      </c>
      <c r="AJ151" s="79" t="b">
        <v>0</v>
      </c>
      <c r="AK151" s="79">
        <v>0</v>
      </c>
      <c r="AL151" s="85" t="s">
        <v>1103</v>
      </c>
      <c r="AM151" s="79" t="s">
        <v>1276</v>
      </c>
      <c r="AN151" s="79" t="b">
        <v>0</v>
      </c>
      <c r="AO151" s="85" t="s">
        <v>1103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257</v>
      </c>
      <c r="B152" s="64" t="s">
        <v>266</v>
      </c>
      <c r="C152" s="65" t="s">
        <v>3575</v>
      </c>
      <c r="D152" s="66">
        <v>3</v>
      </c>
      <c r="E152" s="67" t="s">
        <v>132</v>
      </c>
      <c r="F152" s="68">
        <v>35</v>
      </c>
      <c r="G152" s="65"/>
      <c r="H152" s="69"/>
      <c r="I152" s="70"/>
      <c r="J152" s="70"/>
      <c r="K152" s="34" t="s">
        <v>65</v>
      </c>
      <c r="L152" s="77">
        <v>152</v>
      </c>
      <c r="M152" s="77"/>
      <c r="N152" s="72"/>
      <c r="O152" s="79" t="s">
        <v>388</v>
      </c>
      <c r="P152" s="81">
        <v>43534.01863425926</v>
      </c>
      <c r="Q152" s="79" t="s">
        <v>432</v>
      </c>
      <c r="R152" s="79"/>
      <c r="S152" s="79"/>
      <c r="T152" s="79"/>
      <c r="U152" s="79"/>
      <c r="V152" s="82" t="s">
        <v>782</v>
      </c>
      <c r="W152" s="81">
        <v>43534.01863425926</v>
      </c>
      <c r="X152" s="82" t="s">
        <v>893</v>
      </c>
      <c r="Y152" s="79"/>
      <c r="Z152" s="79"/>
      <c r="AA152" s="85" t="s">
        <v>1089</v>
      </c>
      <c r="AB152" s="79"/>
      <c r="AC152" s="79" t="b">
        <v>0</v>
      </c>
      <c r="AD152" s="79">
        <v>0</v>
      </c>
      <c r="AE152" s="85" t="s">
        <v>1236</v>
      </c>
      <c r="AF152" s="79" t="b">
        <v>0</v>
      </c>
      <c r="AG152" s="79" t="s">
        <v>368</v>
      </c>
      <c r="AH152" s="79"/>
      <c r="AI152" s="85" t="s">
        <v>1236</v>
      </c>
      <c r="AJ152" s="79" t="b">
        <v>0</v>
      </c>
      <c r="AK152" s="79">
        <v>0</v>
      </c>
      <c r="AL152" s="85" t="s">
        <v>1103</v>
      </c>
      <c r="AM152" s="79" t="s">
        <v>1276</v>
      </c>
      <c r="AN152" s="79" t="b">
        <v>0</v>
      </c>
      <c r="AO152" s="85" t="s">
        <v>1103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19</v>
      </c>
      <c r="BK152" s="49">
        <v>100</v>
      </c>
      <c r="BL152" s="48">
        <v>19</v>
      </c>
    </row>
    <row r="153" spans="1:64" ht="15">
      <c r="A153" s="64" t="s">
        <v>258</v>
      </c>
      <c r="B153" s="64" t="s">
        <v>364</v>
      </c>
      <c r="C153" s="65" t="s">
        <v>3575</v>
      </c>
      <c r="D153" s="66">
        <v>3</v>
      </c>
      <c r="E153" s="67" t="s">
        <v>132</v>
      </c>
      <c r="F153" s="68">
        <v>35</v>
      </c>
      <c r="G153" s="65"/>
      <c r="H153" s="69"/>
      <c r="I153" s="70"/>
      <c r="J153" s="70"/>
      <c r="K153" s="34" t="s">
        <v>65</v>
      </c>
      <c r="L153" s="77">
        <v>153</v>
      </c>
      <c r="M153" s="77"/>
      <c r="N153" s="72"/>
      <c r="O153" s="79" t="s">
        <v>388</v>
      </c>
      <c r="P153" s="81">
        <v>43534.07712962963</v>
      </c>
      <c r="Q153" s="79" t="s">
        <v>434</v>
      </c>
      <c r="R153" s="79"/>
      <c r="S153" s="79"/>
      <c r="T153" s="79" t="s">
        <v>321</v>
      </c>
      <c r="U153" s="79"/>
      <c r="V153" s="82" t="s">
        <v>783</v>
      </c>
      <c r="W153" s="81">
        <v>43534.07712962963</v>
      </c>
      <c r="X153" s="82" t="s">
        <v>894</v>
      </c>
      <c r="Y153" s="79"/>
      <c r="Z153" s="79"/>
      <c r="AA153" s="85" t="s">
        <v>1090</v>
      </c>
      <c r="AB153" s="85" t="s">
        <v>1228</v>
      </c>
      <c r="AC153" s="79" t="b">
        <v>0</v>
      </c>
      <c r="AD153" s="79">
        <v>0</v>
      </c>
      <c r="AE153" s="85" t="s">
        <v>1245</v>
      </c>
      <c r="AF153" s="79" t="b">
        <v>0</v>
      </c>
      <c r="AG153" s="79" t="s">
        <v>1260</v>
      </c>
      <c r="AH153" s="79"/>
      <c r="AI153" s="85" t="s">
        <v>1236</v>
      </c>
      <c r="AJ153" s="79" t="b">
        <v>0</v>
      </c>
      <c r="AK153" s="79">
        <v>0</v>
      </c>
      <c r="AL153" s="85" t="s">
        <v>1236</v>
      </c>
      <c r="AM153" s="79" t="s">
        <v>1269</v>
      </c>
      <c r="AN153" s="79" t="b">
        <v>0</v>
      </c>
      <c r="AO153" s="85" t="s">
        <v>1228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12</v>
      </c>
      <c r="BC153" s="78" t="str">
        <f>REPLACE(INDEX(GroupVertices[Group],MATCH(Edges[[#This Row],[Vertex 2]],GroupVertices[Vertex],0)),1,1,"")</f>
        <v>12</v>
      </c>
      <c r="BD153" s="48"/>
      <c r="BE153" s="49"/>
      <c r="BF153" s="48"/>
      <c r="BG153" s="49"/>
      <c r="BH153" s="48"/>
      <c r="BI153" s="49"/>
      <c r="BJ153" s="48"/>
      <c r="BK153" s="49"/>
      <c r="BL153" s="48"/>
    </row>
    <row r="154" spans="1:64" ht="15">
      <c r="A154" s="64" t="s">
        <v>258</v>
      </c>
      <c r="B154" s="64" t="s">
        <v>365</v>
      </c>
      <c r="C154" s="65" t="s">
        <v>3575</v>
      </c>
      <c r="D154" s="66">
        <v>3</v>
      </c>
      <c r="E154" s="67" t="s">
        <v>132</v>
      </c>
      <c r="F154" s="68">
        <v>35</v>
      </c>
      <c r="G154" s="65"/>
      <c r="H154" s="69"/>
      <c r="I154" s="70"/>
      <c r="J154" s="70"/>
      <c r="K154" s="34" t="s">
        <v>65</v>
      </c>
      <c r="L154" s="77">
        <v>154</v>
      </c>
      <c r="M154" s="77"/>
      <c r="N154" s="72"/>
      <c r="O154" s="79" t="s">
        <v>389</v>
      </c>
      <c r="P154" s="81">
        <v>43534.07712962963</v>
      </c>
      <c r="Q154" s="79" t="s">
        <v>434</v>
      </c>
      <c r="R154" s="79"/>
      <c r="S154" s="79"/>
      <c r="T154" s="79" t="s">
        <v>321</v>
      </c>
      <c r="U154" s="79"/>
      <c r="V154" s="82" t="s">
        <v>783</v>
      </c>
      <c r="W154" s="81">
        <v>43534.07712962963</v>
      </c>
      <c r="X154" s="82" t="s">
        <v>894</v>
      </c>
      <c r="Y154" s="79"/>
      <c r="Z154" s="79"/>
      <c r="AA154" s="85" t="s">
        <v>1090</v>
      </c>
      <c r="AB154" s="85" t="s">
        <v>1228</v>
      </c>
      <c r="AC154" s="79" t="b">
        <v>0</v>
      </c>
      <c r="AD154" s="79">
        <v>0</v>
      </c>
      <c r="AE154" s="85" t="s">
        <v>1245</v>
      </c>
      <c r="AF154" s="79" t="b">
        <v>0</v>
      </c>
      <c r="AG154" s="79" t="s">
        <v>1260</v>
      </c>
      <c r="AH154" s="79"/>
      <c r="AI154" s="85" t="s">
        <v>1236</v>
      </c>
      <c r="AJ154" s="79" t="b">
        <v>0</v>
      </c>
      <c r="AK154" s="79">
        <v>0</v>
      </c>
      <c r="AL154" s="85" t="s">
        <v>1236</v>
      </c>
      <c r="AM154" s="79" t="s">
        <v>1269</v>
      </c>
      <c r="AN154" s="79" t="b">
        <v>0</v>
      </c>
      <c r="AO154" s="85" t="s">
        <v>1228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12</v>
      </c>
      <c r="BC154" s="78" t="str">
        <f>REPLACE(INDEX(GroupVertices[Group],MATCH(Edges[[#This Row],[Vertex 2]],GroupVertices[Vertex],0)),1,1,"")</f>
        <v>12</v>
      </c>
      <c r="BD154" s="48">
        <v>0</v>
      </c>
      <c r="BE154" s="49">
        <v>0</v>
      </c>
      <c r="BF154" s="48">
        <v>0</v>
      </c>
      <c r="BG154" s="49">
        <v>0</v>
      </c>
      <c r="BH154" s="48">
        <v>0</v>
      </c>
      <c r="BI154" s="49">
        <v>0</v>
      </c>
      <c r="BJ154" s="48">
        <v>3</v>
      </c>
      <c r="BK154" s="49">
        <v>100</v>
      </c>
      <c r="BL154" s="48">
        <v>3</v>
      </c>
    </row>
    <row r="155" spans="1:64" ht="15">
      <c r="A155" s="64" t="s">
        <v>259</v>
      </c>
      <c r="B155" s="64" t="s">
        <v>366</v>
      </c>
      <c r="C155" s="65" t="s">
        <v>3575</v>
      </c>
      <c r="D155" s="66">
        <v>3</v>
      </c>
      <c r="E155" s="67" t="s">
        <v>132</v>
      </c>
      <c r="F155" s="68">
        <v>35</v>
      </c>
      <c r="G155" s="65"/>
      <c r="H155" s="69"/>
      <c r="I155" s="70"/>
      <c r="J155" s="70"/>
      <c r="K155" s="34" t="s">
        <v>65</v>
      </c>
      <c r="L155" s="77">
        <v>155</v>
      </c>
      <c r="M155" s="77"/>
      <c r="N155" s="72"/>
      <c r="O155" s="79" t="s">
        <v>389</v>
      </c>
      <c r="P155" s="81">
        <v>43533.84483796296</v>
      </c>
      <c r="Q155" s="79" t="s">
        <v>435</v>
      </c>
      <c r="R155" s="79"/>
      <c r="S155" s="79"/>
      <c r="T155" s="79"/>
      <c r="U155" s="82" t="s">
        <v>704</v>
      </c>
      <c r="V155" s="82" t="s">
        <v>704</v>
      </c>
      <c r="W155" s="81">
        <v>43533.84483796296</v>
      </c>
      <c r="X155" s="82" t="s">
        <v>895</v>
      </c>
      <c r="Y155" s="79"/>
      <c r="Z155" s="79"/>
      <c r="AA155" s="85" t="s">
        <v>1091</v>
      </c>
      <c r="AB155" s="85" t="s">
        <v>1229</v>
      </c>
      <c r="AC155" s="79" t="b">
        <v>0</v>
      </c>
      <c r="AD155" s="79">
        <v>0</v>
      </c>
      <c r="AE155" s="85" t="s">
        <v>1246</v>
      </c>
      <c r="AF155" s="79" t="b">
        <v>0</v>
      </c>
      <c r="AG155" s="79" t="s">
        <v>368</v>
      </c>
      <c r="AH155" s="79"/>
      <c r="AI155" s="85" t="s">
        <v>1236</v>
      </c>
      <c r="AJ155" s="79" t="b">
        <v>0</v>
      </c>
      <c r="AK155" s="79">
        <v>0</v>
      </c>
      <c r="AL155" s="85" t="s">
        <v>1236</v>
      </c>
      <c r="AM155" s="79" t="s">
        <v>1269</v>
      </c>
      <c r="AN155" s="79" t="b">
        <v>0</v>
      </c>
      <c r="AO155" s="85" t="s">
        <v>1229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11</v>
      </c>
      <c r="BC155" s="78" t="str">
        <f>REPLACE(INDEX(GroupVertices[Group],MATCH(Edges[[#This Row],[Vertex 2]],GroupVertices[Vertex],0)),1,1,"")</f>
        <v>11</v>
      </c>
      <c r="BD155" s="48">
        <v>1</v>
      </c>
      <c r="BE155" s="49">
        <v>14.285714285714286</v>
      </c>
      <c r="BF155" s="48">
        <v>0</v>
      </c>
      <c r="BG155" s="49">
        <v>0</v>
      </c>
      <c r="BH155" s="48">
        <v>0</v>
      </c>
      <c r="BI155" s="49">
        <v>0</v>
      </c>
      <c r="BJ155" s="48">
        <v>6</v>
      </c>
      <c r="BK155" s="49">
        <v>85.71428571428571</v>
      </c>
      <c r="BL155" s="48">
        <v>7</v>
      </c>
    </row>
    <row r="156" spans="1:64" ht="15">
      <c r="A156" s="64" t="s">
        <v>259</v>
      </c>
      <c r="B156" s="64" t="s">
        <v>367</v>
      </c>
      <c r="C156" s="65" t="s">
        <v>3577</v>
      </c>
      <c r="D156" s="66">
        <v>10</v>
      </c>
      <c r="E156" s="67" t="s">
        <v>136</v>
      </c>
      <c r="F156" s="68">
        <v>12</v>
      </c>
      <c r="G156" s="65"/>
      <c r="H156" s="69"/>
      <c r="I156" s="70"/>
      <c r="J156" s="70"/>
      <c r="K156" s="34" t="s">
        <v>65</v>
      </c>
      <c r="L156" s="77">
        <v>156</v>
      </c>
      <c r="M156" s="77"/>
      <c r="N156" s="72"/>
      <c r="O156" s="79" t="s">
        <v>389</v>
      </c>
      <c r="P156" s="81">
        <v>43533.848344907405</v>
      </c>
      <c r="Q156" s="79" t="s">
        <v>436</v>
      </c>
      <c r="R156" s="79"/>
      <c r="S156" s="79"/>
      <c r="T156" s="79"/>
      <c r="U156" s="82" t="s">
        <v>705</v>
      </c>
      <c r="V156" s="82" t="s">
        <v>705</v>
      </c>
      <c r="W156" s="81">
        <v>43533.848344907405</v>
      </c>
      <c r="X156" s="82" t="s">
        <v>896</v>
      </c>
      <c r="Y156" s="79"/>
      <c r="Z156" s="79"/>
      <c r="AA156" s="85" t="s">
        <v>1092</v>
      </c>
      <c r="AB156" s="85" t="s">
        <v>1230</v>
      </c>
      <c r="AC156" s="79" t="b">
        <v>0</v>
      </c>
      <c r="AD156" s="79">
        <v>0</v>
      </c>
      <c r="AE156" s="85" t="s">
        <v>1247</v>
      </c>
      <c r="AF156" s="79" t="b">
        <v>0</v>
      </c>
      <c r="AG156" s="79" t="s">
        <v>368</v>
      </c>
      <c r="AH156" s="79"/>
      <c r="AI156" s="85" t="s">
        <v>1236</v>
      </c>
      <c r="AJ156" s="79" t="b">
        <v>0</v>
      </c>
      <c r="AK156" s="79">
        <v>0</v>
      </c>
      <c r="AL156" s="85" t="s">
        <v>1236</v>
      </c>
      <c r="AM156" s="79" t="s">
        <v>1269</v>
      </c>
      <c r="AN156" s="79" t="b">
        <v>0</v>
      </c>
      <c r="AO156" s="85" t="s">
        <v>1230</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11</v>
      </c>
      <c r="BC156" s="78" t="str">
        <f>REPLACE(INDEX(GroupVertices[Group],MATCH(Edges[[#This Row],[Vertex 2]],GroupVertices[Vertex],0)),1,1,"")</f>
        <v>11</v>
      </c>
      <c r="BD156" s="48">
        <v>1</v>
      </c>
      <c r="BE156" s="49">
        <v>14.285714285714286</v>
      </c>
      <c r="BF156" s="48">
        <v>0</v>
      </c>
      <c r="BG156" s="49">
        <v>0</v>
      </c>
      <c r="BH156" s="48">
        <v>0</v>
      </c>
      <c r="BI156" s="49">
        <v>0</v>
      </c>
      <c r="BJ156" s="48">
        <v>6</v>
      </c>
      <c r="BK156" s="49">
        <v>85.71428571428571</v>
      </c>
      <c r="BL156" s="48">
        <v>7</v>
      </c>
    </row>
    <row r="157" spans="1:64" ht="15">
      <c r="A157" s="64" t="s">
        <v>259</v>
      </c>
      <c r="B157" s="64" t="s">
        <v>367</v>
      </c>
      <c r="C157" s="65" t="s">
        <v>3577</v>
      </c>
      <c r="D157" s="66">
        <v>10</v>
      </c>
      <c r="E157" s="67" t="s">
        <v>136</v>
      </c>
      <c r="F157" s="68">
        <v>12</v>
      </c>
      <c r="G157" s="65"/>
      <c r="H157" s="69"/>
      <c r="I157" s="70"/>
      <c r="J157" s="70"/>
      <c r="K157" s="34" t="s">
        <v>65</v>
      </c>
      <c r="L157" s="77">
        <v>157</v>
      </c>
      <c r="M157" s="77"/>
      <c r="N157" s="72"/>
      <c r="O157" s="79" t="s">
        <v>389</v>
      </c>
      <c r="P157" s="81">
        <v>43534.077372685184</v>
      </c>
      <c r="Q157" s="79" t="s">
        <v>437</v>
      </c>
      <c r="R157" s="79"/>
      <c r="S157" s="79"/>
      <c r="T157" s="79"/>
      <c r="U157" s="82" t="s">
        <v>706</v>
      </c>
      <c r="V157" s="82" t="s">
        <v>706</v>
      </c>
      <c r="W157" s="81">
        <v>43534.077372685184</v>
      </c>
      <c r="X157" s="82" t="s">
        <v>897</v>
      </c>
      <c r="Y157" s="79"/>
      <c r="Z157" s="79"/>
      <c r="AA157" s="85" t="s">
        <v>1093</v>
      </c>
      <c r="AB157" s="85" t="s">
        <v>1092</v>
      </c>
      <c r="AC157" s="79" t="b">
        <v>0</v>
      </c>
      <c r="AD157" s="79">
        <v>0</v>
      </c>
      <c r="AE157" s="85" t="s">
        <v>1248</v>
      </c>
      <c r="AF157" s="79" t="b">
        <v>0</v>
      </c>
      <c r="AG157" s="79" t="s">
        <v>368</v>
      </c>
      <c r="AH157" s="79"/>
      <c r="AI157" s="85" t="s">
        <v>1236</v>
      </c>
      <c r="AJ157" s="79" t="b">
        <v>0</v>
      </c>
      <c r="AK157" s="79">
        <v>0</v>
      </c>
      <c r="AL157" s="85" t="s">
        <v>1236</v>
      </c>
      <c r="AM157" s="79" t="s">
        <v>1269</v>
      </c>
      <c r="AN157" s="79" t="b">
        <v>0</v>
      </c>
      <c r="AO157" s="85" t="s">
        <v>1092</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11</v>
      </c>
      <c r="BC157" s="78" t="str">
        <f>REPLACE(INDEX(GroupVertices[Group],MATCH(Edges[[#This Row],[Vertex 2]],GroupVertices[Vertex],0)),1,1,"")</f>
        <v>11</v>
      </c>
      <c r="BD157" s="48">
        <v>0</v>
      </c>
      <c r="BE157" s="49">
        <v>0</v>
      </c>
      <c r="BF157" s="48">
        <v>1</v>
      </c>
      <c r="BG157" s="49">
        <v>12.5</v>
      </c>
      <c r="BH157" s="48">
        <v>0</v>
      </c>
      <c r="BI157" s="49">
        <v>0</v>
      </c>
      <c r="BJ157" s="48">
        <v>7</v>
      </c>
      <c r="BK157" s="49">
        <v>87.5</v>
      </c>
      <c r="BL157" s="48">
        <v>8</v>
      </c>
    </row>
    <row r="158" spans="1:64" ht="15">
      <c r="A158" s="64" t="s">
        <v>259</v>
      </c>
      <c r="B158" s="64" t="s">
        <v>367</v>
      </c>
      <c r="C158" s="65" t="s">
        <v>3577</v>
      </c>
      <c r="D158" s="66">
        <v>10</v>
      </c>
      <c r="E158" s="67" t="s">
        <v>136</v>
      </c>
      <c r="F158" s="68">
        <v>12</v>
      </c>
      <c r="G158" s="65"/>
      <c r="H158" s="69"/>
      <c r="I158" s="70"/>
      <c r="J158" s="70"/>
      <c r="K158" s="34" t="s">
        <v>65</v>
      </c>
      <c r="L158" s="77">
        <v>158</v>
      </c>
      <c r="M158" s="77"/>
      <c r="N158" s="72"/>
      <c r="O158" s="79" t="s">
        <v>389</v>
      </c>
      <c r="P158" s="81">
        <v>43534.07900462963</v>
      </c>
      <c r="Q158" s="79" t="s">
        <v>438</v>
      </c>
      <c r="R158" s="79"/>
      <c r="S158" s="79"/>
      <c r="T158" s="79"/>
      <c r="U158" s="82" t="s">
        <v>707</v>
      </c>
      <c r="V158" s="82" t="s">
        <v>707</v>
      </c>
      <c r="W158" s="81">
        <v>43534.07900462963</v>
      </c>
      <c r="X158" s="82" t="s">
        <v>898</v>
      </c>
      <c r="Y158" s="79"/>
      <c r="Z158" s="79"/>
      <c r="AA158" s="85" t="s">
        <v>1094</v>
      </c>
      <c r="AB158" s="85" t="s">
        <v>1092</v>
      </c>
      <c r="AC158" s="79" t="b">
        <v>0</v>
      </c>
      <c r="AD158" s="79">
        <v>0</v>
      </c>
      <c r="AE158" s="85" t="s">
        <v>1248</v>
      </c>
      <c r="AF158" s="79" t="b">
        <v>0</v>
      </c>
      <c r="AG158" s="79" t="s">
        <v>368</v>
      </c>
      <c r="AH158" s="79"/>
      <c r="AI158" s="85" t="s">
        <v>1236</v>
      </c>
      <c r="AJ158" s="79" t="b">
        <v>0</v>
      </c>
      <c r="AK158" s="79">
        <v>0</v>
      </c>
      <c r="AL158" s="85" t="s">
        <v>1236</v>
      </c>
      <c r="AM158" s="79" t="s">
        <v>1269</v>
      </c>
      <c r="AN158" s="79" t="b">
        <v>0</v>
      </c>
      <c r="AO158" s="85" t="s">
        <v>1092</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11</v>
      </c>
      <c r="BC158" s="78" t="str">
        <f>REPLACE(INDEX(GroupVertices[Group],MATCH(Edges[[#This Row],[Vertex 2]],GroupVertices[Vertex],0)),1,1,"")</f>
        <v>11</v>
      </c>
      <c r="BD158" s="48">
        <v>0</v>
      </c>
      <c r="BE158" s="49">
        <v>0</v>
      </c>
      <c r="BF158" s="48">
        <v>0</v>
      </c>
      <c r="BG158" s="49">
        <v>0</v>
      </c>
      <c r="BH158" s="48">
        <v>0</v>
      </c>
      <c r="BI158" s="49">
        <v>0</v>
      </c>
      <c r="BJ158" s="48">
        <v>9</v>
      </c>
      <c r="BK158" s="49">
        <v>100</v>
      </c>
      <c r="BL158" s="48">
        <v>9</v>
      </c>
    </row>
    <row r="159" spans="1:64" ht="15">
      <c r="A159" s="64" t="s">
        <v>259</v>
      </c>
      <c r="B159" s="64" t="s">
        <v>321</v>
      </c>
      <c r="C159" s="65" t="s">
        <v>3577</v>
      </c>
      <c r="D159" s="66">
        <v>10</v>
      </c>
      <c r="E159" s="67" t="s">
        <v>136</v>
      </c>
      <c r="F159" s="68">
        <v>12</v>
      </c>
      <c r="G159" s="65"/>
      <c r="H159" s="69"/>
      <c r="I159" s="70"/>
      <c r="J159" s="70"/>
      <c r="K159" s="34" t="s">
        <v>65</v>
      </c>
      <c r="L159" s="77">
        <v>159</v>
      </c>
      <c r="M159" s="77"/>
      <c r="N159" s="72"/>
      <c r="O159" s="79" t="s">
        <v>388</v>
      </c>
      <c r="P159" s="81">
        <v>43533.84483796296</v>
      </c>
      <c r="Q159" s="79" t="s">
        <v>435</v>
      </c>
      <c r="R159" s="79"/>
      <c r="S159" s="79"/>
      <c r="T159" s="79"/>
      <c r="U159" s="82" t="s">
        <v>704</v>
      </c>
      <c r="V159" s="82" t="s">
        <v>704</v>
      </c>
      <c r="W159" s="81">
        <v>43533.84483796296</v>
      </c>
      <c r="X159" s="82" t="s">
        <v>895</v>
      </c>
      <c r="Y159" s="79"/>
      <c r="Z159" s="79"/>
      <c r="AA159" s="85" t="s">
        <v>1091</v>
      </c>
      <c r="AB159" s="85" t="s">
        <v>1229</v>
      </c>
      <c r="AC159" s="79" t="b">
        <v>0</v>
      </c>
      <c r="AD159" s="79">
        <v>0</v>
      </c>
      <c r="AE159" s="85" t="s">
        <v>1246</v>
      </c>
      <c r="AF159" s="79" t="b">
        <v>0</v>
      </c>
      <c r="AG159" s="79" t="s">
        <v>368</v>
      </c>
      <c r="AH159" s="79"/>
      <c r="AI159" s="85" t="s">
        <v>1236</v>
      </c>
      <c r="AJ159" s="79" t="b">
        <v>0</v>
      </c>
      <c r="AK159" s="79">
        <v>0</v>
      </c>
      <c r="AL159" s="85" t="s">
        <v>1236</v>
      </c>
      <c r="AM159" s="79" t="s">
        <v>1269</v>
      </c>
      <c r="AN159" s="79" t="b">
        <v>0</v>
      </c>
      <c r="AO159" s="85" t="s">
        <v>1229</v>
      </c>
      <c r="AP159" s="79" t="s">
        <v>176</v>
      </c>
      <c r="AQ159" s="79">
        <v>0</v>
      </c>
      <c r="AR159" s="79">
        <v>0</v>
      </c>
      <c r="AS159" s="79"/>
      <c r="AT159" s="79"/>
      <c r="AU159" s="79"/>
      <c r="AV159" s="79"/>
      <c r="AW159" s="79"/>
      <c r="AX159" s="79"/>
      <c r="AY159" s="79"/>
      <c r="AZ159" s="79"/>
      <c r="BA159">
        <v>4</v>
      </c>
      <c r="BB159" s="78" t="str">
        <f>REPLACE(INDEX(GroupVertices[Group],MATCH(Edges[[#This Row],[Vertex 1]],GroupVertices[Vertex],0)),1,1,"")</f>
        <v>11</v>
      </c>
      <c r="BC159" s="78" t="str">
        <f>REPLACE(INDEX(GroupVertices[Group],MATCH(Edges[[#This Row],[Vertex 2]],GroupVertices[Vertex],0)),1,1,"")</f>
        <v>1</v>
      </c>
      <c r="BD159" s="48"/>
      <c r="BE159" s="49"/>
      <c r="BF159" s="48"/>
      <c r="BG159" s="49"/>
      <c r="BH159" s="48"/>
      <c r="BI159" s="49"/>
      <c r="BJ159" s="48"/>
      <c r="BK159" s="49"/>
      <c r="BL159" s="48"/>
    </row>
    <row r="160" spans="1:64" ht="15">
      <c r="A160" s="64" t="s">
        <v>259</v>
      </c>
      <c r="B160" s="64" t="s">
        <v>321</v>
      </c>
      <c r="C160" s="65" t="s">
        <v>3577</v>
      </c>
      <c r="D160" s="66">
        <v>10</v>
      </c>
      <c r="E160" s="67" t="s">
        <v>136</v>
      </c>
      <c r="F160" s="68">
        <v>12</v>
      </c>
      <c r="G160" s="65"/>
      <c r="H160" s="69"/>
      <c r="I160" s="70"/>
      <c r="J160" s="70"/>
      <c r="K160" s="34" t="s">
        <v>65</v>
      </c>
      <c r="L160" s="77">
        <v>160</v>
      </c>
      <c r="M160" s="77"/>
      <c r="N160" s="72"/>
      <c r="O160" s="79" t="s">
        <v>388</v>
      </c>
      <c r="P160" s="81">
        <v>43533.848344907405</v>
      </c>
      <c r="Q160" s="79" t="s">
        <v>436</v>
      </c>
      <c r="R160" s="79"/>
      <c r="S160" s="79"/>
      <c r="T160" s="79"/>
      <c r="U160" s="82" t="s">
        <v>705</v>
      </c>
      <c r="V160" s="82" t="s">
        <v>705</v>
      </c>
      <c r="W160" s="81">
        <v>43533.848344907405</v>
      </c>
      <c r="X160" s="82" t="s">
        <v>896</v>
      </c>
      <c r="Y160" s="79"/>
      <c r="Z160" s="79"/>
      <c r="AA160" s="85" t="s">
        <v>1092</v>
      </c>
      <c r="AB160" s="85" t="s">
        <v>1230</v>
      </c>
      <c r="AC160" s="79" t="b">
        <v>0</v>
      </c>
      <c r="AD160" s="79">
        <v>0</v>
      </c>
      <c r="AE160" s="85" t="s">
        <v>1247</v>
      </c>
      <c r="AF160" s="79" t="b">
        <v>0</v>
      </c>
      <c r="AG160" s="79" t="s">
        <v>368</v>
      </c>
      <c r="AH160" s="79"/>
      <c r="AI160" s="85" t="s">
        <v>1236</v>
      </c>
      <c r="AJ160" s="79" t="b">
        <v>0</v>
      </c>
      <c r="AK160" s="79">
        <v>0</v>
      </c>
      <c r="AL160" s="85" t="s">
        <v>1236</v>
      </c>
      <c r="AM160" s="79" t="s">
        <v>1269</v>
      </c>
      <c r="AN160" s="79" t="b">
        <v>0</v>
      </c>
      <c r="AO160" s="85" t="s">
        <v>1230</v>
      </c>
      <c r="AP160" s="79" t="s">
        <v>176</v>
      </c>
      <c r="AQ160" s="79">
        <v>0</v>
      </c>
      <c r="AR160" s="79">
        <v>0</v>
      </c>
      <c r="AS160" s="79"/>
      <c r="AT160" s="79"/>
      <c r="AU160" s="79"/>
      <c r="AV160" s="79"/>
      <c r="AW160" s="79"/>
      <c r="AX160" s="79"/>
      <c r="AY160" s="79"/>
      <c r="AZ160" s="79"/>
      <c r="BA160">
        <v>4</v>
      </c>
      <c r="BB160" s="78" t="str">
        <f>REPLACE(INDEX(GroupVertices[Group],MATCH(Edges[[#This Row],[Vertex 1]],GroupVertices[Vertex],0)),1,1,"")</f>
        <v>11</v>
      </c>
      <c r="BC160" s="78" t="str">
        <f>REPLACE(INDEX(GroupVertices[Group],MATCH(Edges[[#This Row],[Vertex 2]],GroupVertices[Vertex],0)),1,1,"")</f>
        <v>1</v>
      </c>
      <c r="BD160" s="48"/>
      <c r="BE160" s="49"/>
      <c r="BF160" s="48"/>
      <c r="BG160" s="49"/>
      <c r="BH160" s="48"/>
      <c r="BI160" s="49"/>
      <c r="BJ160" s="48"/>
      <c r="BK160" s="49"/>
      <c r="BL160" s="48"/>
    </row>
    <row r="161" spans="1:64" ht="15">
      <c r="A161" s="64" t="s">
        <v>259</v>
      </c>
      <c r="B161" s="64" t="s">
        <v>321</v>
      </c>
      <c r="C161" s="65" t="s">
        <v>3577</v>
      </c>
      <c r="D161" s="66">
        <v>10</v>
      </c>
      <c r="E161" s="67" t="s">
        <v>136</v>
      </c>
      <c r="F161" s="68">
        <v>12</v>
      </c>
      <c r="G161" s="65"/>
      <c r="H161" s="69"/>
      <c r="I161" s="70"/>
      <c r="J161" s="70"/>
      <c r="K161" s="34" t="s">
        <v>65</v>
      </c>
      <c r="L161" s="77">
        <v>161</v>
      </c>
      <c r="M161" s="77"/>
      <c r="N161" s="72"/>
      <c r="O161" s="79" t="s">
        <v>388</v>
      </c>
      <c r="P161" s="81">
        <v>43534.077372685184</v>
      </c>
      <c r="Q161" s="79" t="s">
        <v>437</v>
      </c>
      <c r="R161" s="79"/>
      <c r="S161" s="79"/>
      <c r="T161" s="79"/>
      <c r="U161" s="82" t="s">
        <v>706</v>
      </c>
      <c r="V161" s="82" t="s">
        <v>706</v>
      </c>
      <c r="W161" s="81">
        <v>43534.077372685184</v>
      </c>
      <c r="X161" s="82" t="s">
        <v>897</v>
      </c>
      <c r="Y161" s="79"/>
      <c r="Z161" s="79"/>
      <c r="AA161" s="85" t="s">
        <v>1093</v>
      </c>
      <c r="AB161" s="85" t="s">
        <v>1092</v>
      </c>
      <c r="AC161" s="79" t="b">
        <v>0</v>
      </c>
      <c r="AD161" s="79">
        <v>0</v>
      </c>
      <c r="AE161" s="85" t="s">
        <v>1248</v>
      </c>
      <c r="AF161" s="79" t="b">
        <v>0</v>
      </c>
      <c r="AG161" s="79" t="s">
        <v>368</v>
      </c>
      <c r="AH161" s="79"/>
      <c r="AI161" s="85" t="s">
        <v>1236</v>
      </c>
      <c r="AJ161" s="79" t="b">
        <v>0</v>
      </c>
      <c r="AK161" s="79">
        <v>0</v>
      </c>
      <c r="AL161" s="85" t="s">
        <v>1236</v>
      </c>
      <c r="AM161" s="79" t="s">
        <v>1269</v>
      </c>
      <c r="AN161" s="79" t="b">
        <v>0</v>
      </c>
      <c r="AO161" s="85" t="s">
        <v>1092</v>
      </c>
      <c r="AP161" s="79" t="s">
        <v>176</v>
      </c>
      <c r="AQ161" s="79">
        <v>0</v>
      </c>
      <c r="AR161" s="79">
        <v>0</v>
      </c>
      <c r="AS161" s="79"/>
      <c r="AT161" s="79"/>
      <c r="AU161" s="79"/>
      <c r="AV161" s="79"/>
      <c r="AW161" s="79"/>
      <c r="AX161" s="79"/>
      <c r="AY161" s="79"/>
      <c r="AZ161" s="79"/>
      <c r="BA161">
        <v>4</v>
      </c>
      <c r="BB161" s="78" t="str">
        <f>REPLACE(INDEX(GroupVertices[Group],MATCH(Edges[[#This Row],[Vertex 1]],GroupVertices[Vertex],0)),1,1,"")</f>
        <v>11</v>
      </c>
      <c r="BC161" s="78" t="str">
        <f>REPLACE(INDEX(GroupVertices[Group],MATCH(Edges[[#This Row],[Vertex 2]],GroupVertices[Vertex],0)),1,1,"")</f>
        <v>1</v>
      </c>
      <c r="BD161" s="48"/>
      <c r="BE161" s="49"/>
      <c r="BF161" s="48"/>
      <c r="BG161" s="49"/>
      <c r="BH161" s="48"/>
      <c r="BI161" s="49"/>
      <c r="BJ161" s="48"/>
      <c r="BK161" s="49"/>
      <c r="BL161" s="48"/>
    </row>
    <row r="162" spans="1:64" ht="15">
      <c r="A162" s="64" t="s">
        <v>259</v>
      </c>
      <c r="B162" s="64" t="s">
        <v>321</v>
      </c>
      <c r="C162" s="65" t="s">
        <v>3577</v>
      </c>
      <c r="D162" s="66">
        <v>10</v>
      </c>
      <c r="E162" s="67" t="s">
        <v>136</v>
      </c>
      <c r="F162" s="68">
        <v>12</v>
      </c>
      <c r="G162" s="65"/>
      <c r="H162" s="69"/>
      <c r="I162" s="70"/>
      <c r="J162" s="70"/>
      <c r="K162" s="34" t="s">
        <v>65</v>
      </c>
      <c r="L162" s="77">
        <v>162</v>
      </c>
      <c r="M162" s="77"/>
      <c r="N162" s="72"/>
      <c r="O162" s="79" t="s">
        <v>388</v>
      </c>
      <c r="P162" s="81">
        <v>43534.07900462963</v>
      </c>
      <c r="Q162" s="79" t="s">
        <v>438</v>
      </c>
      <c r="R162" s="79"/>
      <c r="S162" s="79"/>
      <c r="T162" s="79"/>
      <c r="U162" s="82" t="s">
        <v>707</v>
      </c>
      <c r="V162" s="82" t="s">
        <v>707</v>
      </c>
      <c r="W162" s="81">
        <v>43534.07900462963</v>
      </c>
      <c r="X162" s="82" t="s">
        <v>898</v>
      </c>
      <c r="Y162" s="79"/>
      <c r="Z162" s="79"/>
      <c r="AA162" s="85" t="s">
        <v>1094</v>
      </c>
      <c r="AB162" s="85" t="s">
        <v>1092</v>
      </c>
      <c r="AC162" s="79" t="b">
        <v>0</v>
      </c>
      <c r="AD162" s="79">
        <v>0</v>
      </c>
      <c r="AE162" s="85" t="s">
        <v>1248</v>
      </c>
      <c r="AF162" s="79" t="b">
        <v>0</v>
      </c>
      <c r="AG162" s="79" t="s">
        <v>368</v>
      </c>
      <c r="AH162" s="79"/>
      <c r="AI162" s="85" t="s">
        <v>1236</v>
      </c>
      <c r="AJ162" s="79" t="b">
        <v>0</v>
      </c>
      <c r="AK162" s="79">
        <v>0</v>
      </c>
      <c r="AL162" s="85" t="s">
        <v>1236</v>
      </c>
      <c r="AM162" s="79" t="s">
        <v>1269</v>
      </c>
      <c r="AN162" s="79" t="b">
        <v>0</v>
      </c>
      <c r="AO162" s="85" t="s">
        <v>1092</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11</v>
      </c>
      <c r="BC162" s="78" t="str">
        <f>REPLACE(INDEX(GroupVertices[Group],MATCH(Edges[[#This Row],[Vertex 2]],GroupVertices[Vertex],0)),1,1,"")</f>
        <v>1</v>
      </c>
      <c r="BD162" s="48"/>
      <c r="BE162" s="49"/>
      <c r="BF162" s="48"/>
      <c r="BG162" s="49"/>
      <c r="BH162" s="48"/>
      <c r="BI162" s="49"/>
      <c r="BJ162" s="48"/>
      <c r="BK162" s="49"/>
      <c r="BL162" s="48"/>
    </row>
    <row r="163" spans="1:64" ht="15">
      <c r="A163" s="64" t="s">
        <v>260</v>
      </c>
      <c r="B163" s="64" t="s">
        <v>260</v>
      </c>
      <c r="C163" s="65" t="s">
        <v>3575</v>
      </c>
      <c r="D163" s="66">
        <v>3</v>
      </c>
      <c r="E163" s="67" t="s">
        <v>132</v>
      </c>
      <c r="F163" s="68">
        <v>35</v>
      </c>
      <c r="G163" s="65"/>
      <c r="H163" s="69"/>
      <c r="I163" s="70"/>
      <c r="J163" s="70"/>
      <c r="K163" s="34" t="s">
        <v>65</v>
      </c>
      <c r="L163" s="77">
        <v>163</v>
      </c>
      <c r="M163" s="77"/>
      <c r="N163" s="72"/>
      <c r="O163" s="79" t="s">
        <v>176</v>
      </c>
      <c r="P163" s="81">
        <v>43534.102627314816</v>
      </c>
      <c r="Q163" s="79" t="s">
        <v>439</v>
      </c>
      <c r="R163" s="82" t="s">
        <v>561</v>
      </c>
      <c r="S163" s="79" t="s">
        <v>615</v>
      </c>
      <c r="T163" s="79" t="s">
        <v>659</v>
      </c>
      <c r="U163" s="79"/>
      <c r="V163" s="82" t="s">
        <v>784</v>
      </c>
      <c r="W163" s="81">
        <v>43534.102627314816</v>
      </c>
      <c r="X163" s="82" t="s">
        <v>899</v>
      </c>
      <c r="Y163" s="79"/>
      <c r="Z163" s="79"/>
      <c r="AA163" s="85" t="s">
        <v>1095</v>
      </c>
      <c r="AB163" s="79"/>
      <c r="AC163" s="79" t="b">
        <v>0</v>
      </c>
      <c r="AD163" s="79">
        <v>0</v>
      </c>
      <c r="AE163" s="85" t="s">
        <v>1236</v>
      </c>
      <c r="AF163" s="79" t="b">
        <v>0</v>
      </c>
      <c r="AG163" s="79" t="s">
        <v>368</v>
      </c>
      <c r="AH163" s="79"/>
      <c r="AI163" s="85" t="s">
        <v>1236</v>
      </c>
      <c r="AJ163" s="79" t="b">
        <v>0</v>
      </c>
      <c r="AK163" s="79">
        <v>0</v>
      </c>
      <c r="AL163" s="85" t="s">
        <v>1236</v>
      </c>
      <c r="AM163" s="79" t="s">
        <v>1274</v>
      </c>
      <c r="AN163" s="79" t="b">
        <v>1</v>
      </c>
      <c r="AO163" s="85" t="s">
        <v>1095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3</v>
      </c>
      <c r="BD163" s="48">
        <v>1</v>
      </c>
      <c r="BE163" s="49">
        <v>7.6923076923076925</v>
      </c>
      <c r="BF163" s="48">
        <v>0</v>
      </c>
      <c r="BG163" s="49">
        <v>0</v>
      </c>
      <c r="BH163" s="48">
        <v>0</v>
      </c>
      <c r="BI163" s="49">
        <v>0</v>
      </c>
      <c r="BJ163" s="48">
        <v>12</v>
      </c>
      <c r="BK163" s="49">
        <v>92.3076923076923</v>
      </c>
      <c r="BL163" s="48">
        <v>13</v>
      </c>
    </row>
    <row r="164" spans="1:64" ht="15">
      <c r="A164" s="64" t="s">
        <v>261</v>
      </c>
      <c r="B164" s="64" t="s">
        <v>321</v>
      </c>
      <c r="C164" s="65" t="s">
        <v>3576</v>
      </c>
      <c r="D164" s="66">
        <v>6.5</v>
      </c>
      <c r="E164" s="67" t="s">
        <v>136</v>
      </c>
      <c r="F164" s="68">
        <v>23.5</v>
      </c>
      <c r="G164" s="65"/>
      <c r="H164" s="69"/>
      <c r="I164" s="70"/>
      <c r="J164" s="70"/>
      <c r="K164" s="34" t="s">
        <v>65</v>
      </c>
      <c r="L164" s="77">
        <v>164</v>
      </c>
      <c r="M164" s="77"/>
      <c r="N164" s="72"/>
      <c r="O164" s="79" t="s">
        <v>388</v>
      </c>
      <c r="P164" s="81">
        <v>43527.67024305555</v>
      </c>
      <c r="Q164" s="79" t="s">
        <v>440</v>
      </c>
      <c r="R164" s="82" t="s">
        <v>562</v>
      </c>
      <c r="S164" s="79" t="s">
        <v>619</v>
      </c>
      <c r="T164" s="79" t="s">
        <v>660</v>
      </c>
      <c r="U164" s="82" t="s">
        <v>708</v>
      </c>
      <c r="V164" s="82" t="s">
        <v>708</v>
      </c>
      <c r="W164" s="81">
        <v>43527.67024305555</v>
      </c>
      <c r="X164" s="82" t="s">
        <v>900</v>
      </c>
      <c r="Y164" s="79"/>
      <c r="Z164" s="79"/>
      <c r="AA164" s="85" t="s">
        <v>1096</v>
      </c>
      <c r="AB164" s="79"/>
      <c r="AC164" s="79" t="b">
        <v>0</v>
      </c>
      <c r="AD164" s="79">
        <v>5</v>
      </c>
      <c r="AE164" s="85" t="s">
        <v>1236</v>
      </c>
      <c r="AF164" s="79" t="b">
        <v>0</v>
      </c>
      <c r="AG164" s="79" t="s">
        <v>368</v>
      </c>
      <c r="AH164" s="79"/>
      <c r="AI164" s="85" t="s">
        <v>1236</v>
      </c>
      <c r="AJ164" s="79" t="b">
        <v>0</v>
      </c>
      <c r="AK164" s="79">
        <v>1</v>
      </c>
      <c r="AL164" s="85" t="s">
        <v>1236</v>
      </c>
      <c r="AM164" s="79" t="s">
        <v>1267</v>
      </c>
      <c r="AN164" s="79" t="b">
        <v>0</v>
      </c>
      <c r="AO164" s="85" t="s">
        <v>1096</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v>
      </c>
      <c r="BC164" s="78" t="str">
        <f>REPLACE(INDEX(GroupVertices[Group],MATCH(Edges[[#This Row],[Vertex 2]],GroupVertices[Vertex],0)),1,1,"")</f>
        <v>1</v>
      </c>
      <c r="BD164" s="48">
        <v>1</v>
      </c>
      <c r="BE164" s="49">
        <v>4.761904761904762</v>
      </c>
      <c r="BF164" s="48">
        <v>0</v>
      </c>
      <c r="BG164" s="49">
        <v>0</v>
      </c>
      <c r="BH164" s="48">
        <v>0</v>
      </c>
      <c r="BI164" s="49">
        <v>0</v>
      </c>
      <c r="BJ164" s="48">
        <v>20</v>
      </c>
      <c r="BK164" s="49">
        <v>95.23809523809524</v>
      </c>
      <c r="BL164" s="48">
        <v>21</v>
      </c>
    </row>
    <row r="165" spans="1:64" ht="15">
      <c r="A165" s="64" t="s">
        <v>261</v>
      </c>
      <c r="B165" s="64" t="s">
        <v>321</v>
      </c>
      <c r="C165" s="65" t="s">
        <v>3576</v>
      </c>
      <c r="D165" s="66">
        <v>6.5</v>
      </c>
      <c r="E165" s="67" t="s">
        <v>136</v>
      </c>
      <c r="F165" s="68">
        <v>23.5</v>
      </c>
      <c r="G165" s="65"/>
      <c r="H165" s="69"/>
      <c r="I165" s="70"/>
      <c r="J165" s="70"/>
      <c r="K165" s="34" t="s">
        <v>65</v>
      </c>
      <c r="L165" s="77">
        <v>165</v>
      </c>
      <c r="M165" s="77"/>
      <c r="N165" s="72"/>
      <c r="O165" s="79" t="s">
        <v>388</v>
      </c>
      <c r="P165" s="81">
        <v>43533.68413194444</v>
      </c>
      <c r="Q165" s="79" t="s">
        <v>441</v>
      </c>
      <c r="R165" s="82" t="s">
        <v>562</v>
      </c>
      <c r="S165" s="79" t="s">
        <v>619</v>
      </c>
      <c r="T165" s="79" t="s">
        <v>660</v>
      </c>
      <c r="U165" s="82" t="s">
        <v>709</v>
      </c>
      <c r="V165" s="82" t="s">
        <v>709</v>
      </c>
      <c r="W165" s="81">
        <v>43533.68413194444</v>
      </c>
      <c r="X165" s="82" t="s">
        <v>901</v>
      </c>
      <c r="Y165" s="79"/>
      <c r="Z165" s="79"/>
      <c r="AA165" s="85" t="s">
        <v>1097</v>
      </c>
      <c r="AB165" s="79"/>
      <c r="AC165" s="79" t="b">
        <v>0</v>
      </c>
      <c r="AD165" s="79">
        <v>0</v>
      </c>
      <c r="AE165" s="85" t="s">
        <v>1236</v>
      </c>
      <c r="AF165" s="79" t="b">
        <v>0</v>
      </c>
      <c r="AG165" s="79" t="s">
        <v>368</v>
      </c>
      <c r="AH165" s="79"/>
      <c r="AI165" s="85" t="s">
        <v>1236</v>
      </c>
      <c r="AJ165" s="79" t="b">
        <v>0</v>
      </c>
      <c r="AK165" s="79">
        <v>0</v>
      </c>
      <c r="AL165" s="85" t="s">
        <v>1236</v>
      </c>
      <c r="AM165" s="79" t="s">
        <v>1267</v>
      </c>
      <c r="AN165" s="79" t="b">
        <v>0</v>
      </c>
      <c r="AO165" s="85" t="s">
        <v>1097</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1</v>
      </c>
      <c r="BC165" s="78" t="str">
        <f>REPLACE(INDEX(GroupVertices[Group],MATCH(Edges[[#This Row],[Vertex 2]],GroupVertices[Vertex],0)),1,1,"")</f>
        <v>1</v>
      </c>
      <c r="BD165" s="48">
        <v>1</v>
      </c>
      <c r="BE165" s="49">
        <v>6.666666666666667</v>
      </c>
      <c r="BF165" s="48">
        <v>1</v>
      </c>
      <c r="BG165" s="49">
        <v>6.666666666666667</v>
      </c>
      <c r="BH165" s="48">
        <v>0</v>
      </c>
      <c r="BI165" s="49">
        <v>0</v>
      </c>
      <c r="BJ165" s="48">
        <v>13</v>
      </c>
      <c r="BK165" s="49">
        <v>86.66666666666667</v>
      </c>
      <c r="BL165" s="48">
        <v>15</v>
      </c>
    </row>
    <row r="166" spans="1:64" ht="15">
      <c r="A166" s="64" t="s">
        <v>262</v>
      </c>
      <c r="B166" s="64" t="s">
        <v>261</v>
      </c>
      <c r="C166" s="65" t="s">
        <v>3576</v>
      </c>
      <c r="D166" s="66">
        <v>6.5</v>
      </c>
      <c r="E166" s="67" t="s">
        <v>136</v>
      </c>
      <c r="F166" s="68">
        <v>23.5</v>
      </c>
      <c r="G166" s="65"/>
      <c r="H166" s="69"/>
      <c r="I166" s="70"/>
      <c r="J166" s="70"/>
      <c r="K166" s="34" t="s">
        <v>65</v>
      </c>
      <c r="L166" s="77">
        <v>166</v>
      </c>
      <c r="M166" s="77"/>
      <c r="N166" s="72"/>
      <c r="O166" s="79" t="s">
        <v>388</v>
      </c>
      <c r="P166" s="81">
        <v>43532.93472222222</v>
      </c>
      <c r="Q166" s="79" t="s">
        <v>442</v>
      </c>
      <c r="R166" s="79"/>
      <c r="S166" s="79"/>
      <c r="T166" s="79"/>
      <c r="U166" s="79"/>
      <c r="V166" s="82" t="s">
        <v>785</v>
      </c>
      <c r="W166" s="81">
        <v>43532.93472222222</v>
      </c>
      <c r="X166" s="82" t="s">
        <v>902</v>
      </c>
      <c r="Y166" s="79"/>
      <c r="Z166" s="79"/>
      <c r="AA166" s="85" t="s">
        <v>1098</v>
      </c>
      <c r="AB166" s="79"/>
      <c r="AC166" s="79" t="b">
        <v>0</v>
      </c>
      <c r="AD166" s="79">
        <v>0</v>
      </c>
      <c r="AE166" s="85" t="s">
        <v>1236</v>
      </c>
      <c r="AF166" s="79" t="b">
        <v>0</v>
      </c>
      <c r="AG166" s="79" t="s">
        <v>368</v>
      </c>
      <c r="AH166" s="79"/>
      <c r="AI166" s="85" t="s">
        <v>1236</v>
      </c>
      <c r="AJ166" s="79" t="b">
        <v>0</v>
      </c>
      <c r="AK166" s="79">
        <v>1</v>
      </c>
      <c r="AL166" s="85" t="s">
        <v>1096</v>
      </c>
      <c r="AM166" s="79" t="s">
        <v>1265</v>
      </c>
      <c r="AN166" s="79" t="b">
        <v>0</v>
      </c>
      <c r="AO166" s="85" t="s">
        <v>1096</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262</v>
      </c>
      <c r="B167" s="64" t="s">
        <v>261</v>
      </c>
      <c r="C167" s="65" t="s">
        <v>3576</v>
      </c>
      <c r="D167" s="66">
        <v>6.5</v>
      </c>
      <c r="E167" s="67" t="s">
        <v>136</v>
      </c>
      <c r="F167" s="68">
        <v>23.5</v>
      </c>
      <c r="G167" s="65"/>
      <c r="H167" s="69"/>
      <c r="I167" s="70"/>
      <c r="J167" s="70"/>
      <c r="K167" s="34" t="s">
        <v>65</v>
      </c>
      <c r="L167" s="77">
        <v>167</v>
      </c>
      <c r="M167" s="77"/>
      <c r="N167" s="72"/>
      <c r="O167" s="79" t="s">
        <v>388</v>
      </c>
      <c r="P167" s="81">
        <v>43534.10671296297</v>
      </c>
      <c r="Q167" s="79" t="s">
        <v>443</v>
      </c>
      <c r="R167" s="82" t="s">
        <v>562</v>
      </c>
      <c r="S167" s="79" t="s">
        <v>619</v>
      </c>
      <c r="T167" s="79"/>
      <c r="U167" s="79"/>
      <c r="V167" s="82" t="s">
        <v>785</v>
      </c>
      <c r="W167" s="81">
        <v>43534.10671296297</v>
      </c>
      <c r="X167" s="82" t="s">
        <v>903</v>
      </c>
      <c r="Y167" s="79"/>
      <c r="Z167" s="79"/>
      <c r="AA167" s="85" t="s">
        <v>1099</v>
      </c>
      <c r="AB167" s="79"/>
      <c r="AC167" s="79" t="b">
        <v>0</v>
      </c>
      <c r="AD167" s="79">
        <v>0</v>
      </c>
      <c r="AE167" s="85" t="s">
        <v>1236</v>
      </c>
      <c r="AF167" s="79" t="b">
        <v>0</v>
      </c>
      <c r="AG167" s="79" t="s">
        <v>368</v>
      </c>
      <c r="AH167" s="79"/>
      <c r="AI167" s="85" t="s">
        <v>1236</v>
      </c>
      <c r="AJ167" s="79" t="b">
        <v>0</v>
      </c>
      <c r="AK167" s="79">
        <v>0</v>
      </c>
      <c r="AL167" s="85" t="s">
        <v>1097</v>
      </c>
      <c r="AM167" s="79" t="s">
        <v>1276</v>
      </c>
      <c r="AN167" s="79" t="b">
        <v>0</v>
      </c>
      <c r="AO167" s="85" t="s">
        <v>1097</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262</v>
      </c>
      <c r="B168" s="64" t="s">
        <v>321</v>
      </c>
      <c r="C168" s="65" t="s">
        <v>3576</v>
      </c>
      <c r="D168" s="66">
        <v>6.5</v>
      </c>
      <c r="E168" s="67" t="s">
        <v>136</v>
      </c>
      <c r="F168" s="68">
        <v>23.5</v>
      </c>
      <c r="G168" s="65"/>
      <c r="H168" s="69"/>
      <c r="I168" s="70"/>
      <c r="J168" s="70"/>
      <c r="K168" s="34" t="s">
        <v>65</v>
      </c>
      <c r="L168" s="77">
        <v>168</v>
      </c>
      <c r="M168" s="77"/>
      <c r="N168" s="72"/>
      <c r="O168" s="79" t="s">
        <v>388</v>
      </c>
      <c r="P168" s="81">
        <v>43532.93472222222</v>
      </c>
      <c r="Q168" s="79" t="s">
        <v>442</v>
      </c>
      <c r="R168" s="79"/>
      <c r="S168" s="79"/>
      <c r="T168" s="79"/>
      <c r="U168" s="79"/>
      <c r="V168" s="82" t="s">
        <v>785</v>
      </c>
      <c r="W168" s="81">
        <v>43532.93472222222</v>
      </c>
      <c r="X168" s="82" t="s">
        <v>902</v>
      </c>
      <c r="Y168" s="79"/>
      <c r="Z168" s="79"/>
      <c r="AA168" s="85" t="s">
        <v>1098</v>
      </c>
      <c r="AB168" s="79"/>
      <c r="AC168" s="79" t="b">
        <v>0</v>
      </c>
      <c r="AD168" s="79">
        <v>0</v>
      </c>
      <c r="AE168" s="85" t="s">
        <v>1236</v>
      </c>
      <c r="AF168" s="79" t="b">
        <v>0</v>
      </c>
      <c r="AG168" s="79" t="s">
        <v>368</v>
      </c>
      <c r="AH168" s="79"/>
      <c r="AI168" s="85" t="s">
        <v>1236</v>
      </c>
      <c r="AJ168" s="79" t="b">
        <v>0</v>
      </c>
      <c r="AK168" s="79">
        <v>1</v>
      </c>
      <c r="AL168" s="85" t="s">
        <v>1096</v>
      </c>
      <c r="AM168" s="79" t="s">
        <v>1265</v>
      </c>
      <c r="AN168" s="79" t="b">
        <v>0</v>
      </c>
      <c r="AO168" s="85" t="s">
        <v>1096</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1</v>
      </c>
      <c r="BD168" s="48">
        <v>1</v>
      </c>
      <c r="BE168" s="49">
        <v>4.545454545454546</v>
      </c>
      <c r="BF168" s="48">
        <v>0</v>
      </c>
      <c r="BG168" s="49">
        <v>0</v>
      </c>
      <c r="BH168" s="48">
        <v>0</v>
      </c>
      <c r="BI168" s="49">
        <v>0</v>
      </c>
      <c r="BJ168" s="48">
        <v>21</v>
      </c>
      <c r="BK168" s="49">
        <v>95.45454545454545</v>
      </c>
      <c r="BL168" s="48">
        <v>22</v>
      </c>
    </row>
    <row r="169" spans="1:64" ht="15">
      <c r="A169" s="64" t="s">
        <v>262</v>
      </c>
      <c r="B169" s="64" t="s">
        <v>321</v>
      </c>
      <c r="C169" s="65" t="s">
        <v>3576</v>
      </c>
      <c r="D169" s="66">
        <v>6.5</v>
      </c>
      <c r="E169" s="67" t="s">
        <v>136</v>
      </c>
      <c r="F169" s="68">
        <v>23.5</v>
      </c>
      <c r="G169" s="65"/>
      <c r="H169" s="69"/>
      <c r="I169" s="70"/>
      <c r="J169" s="70"/>
      <c r="K169" s="34" t="s">
        <v>65</v>
      </c>
      <c r="L169" s="77">
        <v>169</v>
      </c>
      <c r="M169" s="77"/>
      <c r="N169" s="72"/>
      <c r="O169" s="79" t="s">
        <v>388</v>
      </c>
      <c r="P169" s="81">
        <v>43534.10671296297</v>
      </c>
      <c r="Q169" s="79" t="s">
        <v>443</v>
      </c>
      <c r="R169" s="82" t="s">
        <v>562</v>
      </c>
      <c r="S169" s="79" t="s">
        <v>619</v>
      </c>
      <c r="T169" s="79"/>
      <c r="U169" s="79"/>
      <c r="V169" s="82" t="s">
        <v>785</v>
      </c>
      <c r="W169" s="81">
        <v>43534.10671296297</v>
      </c>
      <c r="X169" s="82" t="s">
        <v>903</v>
      </c>
      <c r="Y169" s="79"/>
      <c r="Z169" s="79"/>
      <c r="AA169" s="85" t="s">
        <v>1099</v>
      </c>
      <c r="AB169" s="79"/>
      <c r="AC169" s="79" t="b">
        <v>0</v>
      </c>
      <c r="AD169" s="79">
        <v>0</v>
      </c>
      <c r="AE169" s="85" t="s">
        <v>1236</v>
      </c>
      <c r="AF169" s="79" t="b">
        <v>0</v>
      </c>
      <c r="AG169" s="79" t="s">
        <v>368</v>
      </c>
      <c r="AH169" s="79"/>
      <c r="AI169" s="85" t="s">
        <v>1236</v>
      </c>
      <c r="AJ169" s="79" t="b">
        <v>0</v>
      </c>
      <c r="AK169" s="79">
        <v>0</v>
      </c>
      <c r="AL169" s="85" t="s">
        <v>1097</v>
      </c>
      <c r="AM169" s="79" t="s">
        <v>1276</v>
      </c>
      <c r="AN169" s="79" t="b">
        <v>0</v>
      </c>
      <c r="AO169" s="85" t="s">
        <v>1097</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v>
      </c>
      <c r="BC169" s="78" t="str">
        <f>REPLACE(INDEX(GroupVertices[Group],MATCH(Edges[[#This Row],[Vertex 2]],GroupVertices[Vertex],0)),1,1,"")</f>
        <v>1</v>
      </c>
      <c r="BD169" s="48">
        <v>1</v>
      </c>
      <c r="BE169" s="49">
        <v>5.882352941176471</v>
      </c>
      <c r="BF169" s="48">
        <v>1</v>
      </c>
      <c r="BG169" s="49">
        <v>5.882352941176471</v>
      </c>
      <c r="BH169" s="48">
        <v>0</v>
      </c>
      <c r="BI169" s="49">
        <v>0</v>
      </c>
      <c r="BJ169" s="48">
        <v>15</v>
      </c>
      <c r="BK169" s="49">
        <v>88.23529411764706</v>
      </c>
      <c r="BL169" s="48">
        <v>17</v>
      </c>
    </row>
    <row r="170" spans="1:64" ht="15">
      <c r="A170" s="64" t="s">
        <v>263</v>
      </c>
      <c r="B170" s="64" t="s">
        <v>322</v>
      </c>
      <c r="C170" s="65" t="s">
        <v>3575</v>
      </c>
      <c r="D170" s="66">
        <v>3</v>
      </c>
      <c r="E170" s="67" t="s">
        <v>132</v>
      </c>
      <c r="F170" s="68">
        <v>35</v>
      </c>
      <c r="G170" s="65"/>
      <c r="H170" s="69"/>
      <c r="I170" s="70"/>
      <c r="J170" s="70"/>
      <c r="K170" s="34" t="s">
        <v>65</v>
      </c>
      <c r="L170" s="77">
        <v>170</v>
      </c>
      <c r="M170" s="77"/>
      <c r="N170" s="72"/>
      <c r="O170" s="79" t="s">
        <v>388</v>
      </c>
      <c r="P170" s="81">
        <v>43534.11224537037</v>
      </c>
      <c r="Q170" s="79" t="s">
        <v>432</v>
      </c>
      <c r="R170" s="79"/>
      <c r="S170" s="79"/>
      <c r="T170" s="79"/>
      <c r="U170" s="79"/>
      <c r="V170" s="82" t="s">
        <v>786</v>
      </c>
      <c r="W170" s="81">
        <v>43534.11224537037</v>
      </c>
      <c r="X170" s="82" t="s">
        <v>904</v>
      </c>
      <c r="Y170" s="79"/>
      <c r="Z170" s="79"/>
      <c r="AA170" s="85" t="s">
        <v>1100</v>
      </c>
      <c r="AB170" s="79"/>
      <c r="AC170" s="79" t="b">
        <v>0</v>
      </c>
      <c r="AD170" s="79">
        <v>0</v>
      </c>
      <c r="AE170" s="85" t="s">
        <v>1236</v>
      </c>
      <c r="AF170" s="79" t="b">
        <v>0</v>
      </c>
      <c r="AG170" s="79" t="s">
        <v>368</v>
      </c>
      <c r="AH170" s="79"/>
      <c r="AI170" s="85" t="s">
        <v>1236</v>
      </c>
      <c r="AJ170" s="79" t="b">
        <v>0</v>
      </c>
      <c r="AK170" s="79">
        <v>0</v>
      </c>
      <c r="AL170" s="85" t="s">
        <v>1103</v>
      </c>
      <c r="AM170" s="79" t="s">
        <v>1271</v>
      </c>
      <c r="AN170" s="79" t="b">
        <v>0</v>
      </c>
      <c r="AO170" s="85" t="s">
        <v>1103</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263</v>
      </c>
      <c r="B171" s="64" t="s">
        <v>321</v>
      </c>
      <c r="C171" s="65" t="s">
        <v>3575</v>
      </c>
      <c r="D171" s="66">
        <v>3</v>
      </c>
      <c r="E171" s="67" t="s">
        <v>132</v>
      </c>
      <c r="F171" s="68">
        <v>35</v>
      </c>
      <c r="G171" s="65"/>
      <c r="H171" s="69"/>
      <c r="I171" s="70"/>
      <c r="J171" s="70"/>
      <c r="K171" s="34" t="s">
        <v>65</v>
      </c>
      <c r="L171" s="77">
        <v>171</v>
      </c>
      <c r="M171" s="77"/>
      <c r="N171" s="72"/>
      <c r="O171" s="79" t="s">
        <v>388</v>
      </c>
      <c r="P171" s="81">
        <v>43534.11224537037</v>
      </c>
      <c r="Q171" s="79" t="s">
        <v>432</v>
      </c>
      <c r="R171" s="79"/>
      <c r="S171" s="79"/>
      <c r="T171" s="79"/>
      <c r="U171" s="79"/>
      <c r="V171" s="82" t="s">
        <v>786</v>
      </c>
      <c r="W171" s="81">
        <v>43534.11224537037</v>
      </c>
      <c r="X171" s="82" t="s">
        <v>904</v>
      </c>
      <c r="Y171" s="79"/>
      <c r="Z171" s="79"/>
      <c r="AA171" s="85" t="s">
        <v>1100</v>
      </c>
      <c r="AB171" s="79"/>
      <c r="AC171" s="79" t="b">
        <v>0</v>
      </c>
      <c r="AD171" s="79">
        <v>0</v>
      </c>
      <c r="AE171" s="85" t="s">
        <v>1236</v>
      </c>
      <c r="AF171" s="79" t="b">
        <v>0</v>
      </c>
      <c r="AG171" s="79" t="s">
        <v>368</v>
      </c>
      <c r="AH171" s="79"/>
      <c r="AI171" s="85" t="s">
        <v>1236</v>
      </c>
      <c r="AJ171" s="79" t="b">
        <v>0</v>
      </c>
      <c r="AK171" s="79">
        <v>0</v>
      </c>
      <c r="AL171" s="85" t="s">
        <v>1103</v>
      </c>
      <c r="AM171" s="79" t="s">
        <v>1271</v>
      </c>
      <c r="AN171" s="79" t="b">
        <v>0</v>
      </c>
      <c r="AO171" s="85" t="s">
        <v>1103</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1</v>
      </c>
      <c r="BD171" s="48"/>
      <c r="BE171" s="49"/>
      <c r="BF171" s="48"/>
      <c r="BG171" s="49"/>
      <c r="BH171" s="48"/>
      <c r="BI171" s="49"/>
      <c r="BJ171" s="48"/>
      <c r="BK171" s="49"/>
      <c r="BL171" s="48"/>
    </row>
    <row r="172" spans="1:64" ht="15">
      <c r="A172" s="64" t="s">
        <v>263</v>
      </c>
      <c r="B172" s="64" t="s">
        <v>267</v>
      </c>
      <c r="C172" s="65" t="s">
        <v>3575</v>
      </c>
      <c r="D172" s="66">
        <v>3</v>
      </c>
      <c r="E172" s="67" t="s">
        <v>132</v>
      </c>
      <c r="F172" s="68">
        <v>35</v>
      </c>
      <c r="G172" s="65"/>
      <c r="H172" s="69"/>
      <c r="I172" s="70"/>
      <c r="J172" s="70"/>
      <c r="K172" s="34" t="s">
        <v>65</v>
      </c>
      <c r="L172" s="77">
        <v>172</v>
      </c>
      <c r="M172" s="77"/>
      <c r="N172" s="72"/>
      <c r="O172" s="79" t="s">
        <v>388</v>
      </c>
      <c r="P172" s="81">
        <v>43534.11224537037</v>
      </c>
      <c r="Q172" s="79" t="s">
        <v>432</v>
      </c>
      <c r="R172" s="79"/>
      <c r="S172" s="79"/>
      <c r="T172" s="79"/>
      <c r="U172" s="79"/>
      <c r="V172" s="82" t="s">
        <v>786</v>
      </c>
      <c r="W172" s="81">
        <v>43534.11224537037</v>
      </c>
      <c r="X172" s="82" t="s">
        <v>904</v>
      </c>
      <c r="Y172" s="79"/>
      <c r="Z172" s="79"/>
      <c r="AA172" s="85" t="s">
        <v>1100</v>
      </c>
      <c r="AB172" s="79"/>
      <c r="AC172" s="79" t="b">
        <v>0</v>
      </c>
      <c r="AD172" s="79">
        <v>0</v>
      </c>
      <c r="AE172" s="85" t="s">
        <v>1236</v>
      </c>
      <c r="AF172" s="79" t="b">
        <v>0</v>
      </c>
      <c r="AG172" s="79" t="s">
        <v>368</v>
      </c>
      <c r="AH172" s="79"/>
      <c r="AI172" s="85" t="s">
        <v>1236</v>
      </c>
      <c r="AJ172" s="79" t="b">
        <v>0</v>
      </c>
      <c r="AK172" s="79">
        <v>0</v>
      </c>
      <c r="AL172" s="85" t="s">
        <v>1103</v>
      </c>
      <c r="AM172" s="79" t="s">
        <v>1271</v>
      </c>
      <c r="AN172" s="79" t="b">
        <v>0</v>
      </c>
      <c r="AO172" s="85" t="s">
        <v>1103</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263</v>
      </c>
      <c r="B173" s="64" t="s">
        <v>268</v>
      </c>
      <c r="C173" s="65" t="s">
        <v>3575</v>
      </c>
      <c r="D173" s="66">
        <v>3</v>
      </c>
      <c r="E173" s="67" t="s">
        <v>132</v>
      </c>
      <c r="F173" s="68">
        <v>35</v>
      </c>
      <c r="G173" s="65"/>
      <c r="H173" s="69"/>
      <c r="I173" s="70"/>
      <c r="J173" s="70"/>
      <c r="K173" s="34" t="s">
        <v>65</v>
      </c>
      <c r="L173" s="77">
        <v>173</v>
      </c>
      <c r="M173" s="77"/>
      <c r="N173" s="72"/>
      <c r="O173" s="79" t="s">
        <v>388</v>
      </c>
      <c r="P173" s="81">
        <v>43534.11224537037</v>
      </c>
      <c r="Q173" s="79" t="s">
        <v>432</v>
      </c>
      <c r="R173" s="79"/>
      <c r="S173" s="79"/>
      <c r="T173" s="79"/>
      <c r="U173" s="79"/>
      <c r="V173" s="82" t="s">
        <v>786</v>
      </c>
      <c r="W173" s="81">
        <v>43534.11224537037</v>
      </c>
      <c r="X173" s="82" t="s">
        <v>904</v>
      </c>
      <c r="Y173" s="79"/>
      <c r="Z173" s="79"/>
      <c r="AA173" s="85" t="s">
        <v>1100</v>
      </c>
      <c r="AB173" s="79"/>
      <c r="AC173" s="79" t="b">
        <v>0</v>
      </c>
      <c r="AD173" s="79">
        <v>0</v>
      </c>
      <c r="AE173" s="85" t="s">
        <v>1236</v>
      </c>
      <c r="AF173" s="79" t="b">
        <v>0</v>
      </c>
      <c r="AG173" s="79" t="s">
        <v>368</v>
      </c>
      <c r="AH173" s="79"/>
      <c r="AI173" s="85" t="s">
        <v>1236</v>
      </c>
      <c r="AJ173" s="79" t="b">
        <v>0</v>
      </c>
      <c r="AK173" s="79">
        <v>0</v>
      </c>
      <c r="AL173" s="85" t="s">
        <v>1103</v>
      </c>
      <c r="AM173" s="79" t="s">
        <v>1271</v>
      </c>
      <c r="AN173" s="79" t="b">
        <v>0</v>
      </c>
      <c r="AO173" s="85" t="s">
        <v>1103</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263</v>
      </c>
      <c r="B174" s="64" t="s">
        <v>362</v>
      </c>
      <c r="C174" s="65" t="s">
        <v>3575</v>
      </c>
      <c r="D174" s="66">
        <v>3</v>
      </c>
      <c r="E174" s="67" t="s">
        <v>132</v>
      </c>
      <c r="F174" s="68">
        <v>35</v>
      </c>
      <c r="G174" s="65"/>
      <c r="H174" s="69"/>
      <c r="I174" s="70"/>
      <c r="J174" s="70"/>
      <c r="K174" s="34" t="s">
        <v>65</v>
      </c>
      <c r="L174" s="77">
        <v>174</v>
      </c>
      <c r="M174" s="77"/>
      <c r="N174" s="72"/>
      <c r="O174" s="79" t="s">
        <v>388</v>
      </c>
      <c r="P174" s="81">
        <v>43534.11224537037</v>
      </c>
      <c r="Q174" s="79" t="s">
        <v>432</v>
      </c>
      <c r="R174" s="79"/>
      <c r="S174" s="79"/>
      <c r="T174" s="79"/>
      <c r="U174" s="79"/>
      <c r="V174" s="82" t="s">
        <v>786</v>
      </c>
      <c r="W174" s="81">
        <v>43534.11224537037</v>
      </c>
      <c r="X174" s="82" t="s">
        <v>904</v>
      </c>
      <c r="Y174" s="79"/>
      <c r="Z174" s="79"/>
      <c r="AA174" s="85" t="s">
        <v>1100</v>
      </c>
      <c r="AB174" s="79"/>
      <c r="AC174" s="79" t="b">
        <v>0</v>
      </c>
      <c r="AD174" s="79">
        <v>0</v>
      </c>
      <c r="AE174" s="85" t="s">
        <v>1236</v>
      </c>
      <c r="AF174" s="79" t="b">
        <v>0</v>
      </c>
      <c r="AG174" s="79" t="s">
        <v>368</v>
      </c>
      <c r="AH174" s="79"/>
      <c r="AI174" s="85" t="s">
        <v>1236</v>
      </c>
      <c r="AJ174" s="79" t="b">
        <v>0</v>
      </c>
      <c r="AK174" s="79">
        <v>0</v>
      </c>
      <c r="AL174" s="85" t="s">
        <v>1103</v>
      </c>
      <c r="AM174" s="79" t="s">
        <v>1271</v>
      </c>
      <c r="AN174" s="79" t="b">
        <v>0</v>
      </c>
      <c r="AO174" s="85" t="s">
        <v>1103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263</v>
      </c>
      <c r="B175" s="64" t="s">
        <v>266</v>
      </c>
      <c r="C175" s="65" t="s">
        <v>3575</v>
      </c>
      <c r="D175" s="66">
        <v>3</v>
      </c>
      <c r="E175" s="67" t="s">
        <v>132</v>
      </c>
      <c r="F175" s="68">
        <v>35</v>
      </c>
      <c r="G175" s="65"/>
      <c r="H175" s="69"/>
      <c r="I175" s="70"/>
      <c r="J175" s="70"/>
      <c r="K175" s="34" t="s">
        <v>65</v>
      </c>
      <c r="L175" s="77">
        <v>175</v>
      </c>
      <c r="M175" s="77"/>
      <c r="N175" s="72"/>
      <c r="O175" s="79" t="s">
        <v>388</v>
      </c>
      <c r="P175" s="81">
        <v>43534.11224537037</v>
      </c>
      <c r="Q175" s="79" t="s">
        <v>432</v>
      </c>
      <c r="R175" s="79"/>
      <c r="S175" s="79"/>
      <c r="T175" s="79"/>
      <c r="U175" s="79"/>
      <c r="V175" s="82" t="s">
        <v>786</v>
      </c>
      <c r="W175" s="81">
        <v>43534.11224537037</v>
      </c>
      <c r="X175" s="82" t="s">
        <v>904</v>
      </c>
      <c r="Y175" s="79"/>
      <c r="Z175" s="79"/>
      <c r="AA175" s="85" t="s">
        <v>1100</v>
      </c>
      <c r="AB175" s="79"/>
      <c r="AC175" s="79" t="b">
        <v>0</v>
      </c>
      <c r="AD175" s="79">
        <v>0</v>
      </c>
      <c r="AE175" s="85" t="s">
        <v>1236</v>
      </c>
      <c r="AF175" s="79" t="b">
        <v>0</v>
      </c>
      <c r="AG175" s="79" t="s">
        <v>368</v>
      </c>
      <c r="AH175" s="79"/>
      <c r="AI175" s="85" t="s">
        <v>1236</v>
      </c>
      <c r="AJ175" s="79" t="b">
        <v>0</v>
      </c>
      <c r="AK175" s="79">
        <v>0</v>
      </c>
      <c r="AL175" s="85" t="s">
        <v>1103</v>
      </c>
      <c r="AM175" s="79" t="s">
        <v>1271</v>
      </c>
      <c r="AN175" s="79" t="b">
        <v>0</v>
      </c>
      <c r="AO175" s="85" t="s">
        <v>1103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0</v>
      </c>
      <c r="BE175" s="49">
        <v>0</v>
      </c>
      <c r="BF175" s="48">
        <v>0</v>
      </c>
      <c r="BG175" s="49">
        <v>0</v>
      </c>
      <c r="BH175" s="48">
        <v>0</v>
      </c>
      <c r="BI175" s="49">
        <v>0</v>
      </c>
      <c r="BJ175" s="48">
        <v>19</v>
      </c>
      <c r="BK175" s="49">
        <v>100</v>
      </c>
      <c r="BL175" s="48">
        <v>19</v>
      </c>
    </row>
    <row r="176" spans="1:64" ht="15">
      <c r="A176" s="64" t="s">
        <v>264</v>
      </c>
      <c r="B176" s="64" t="s">
        <v>368</v>
      </c>
      <c r="C176" s="65" t="s">
        <v>3575</v>
      </c>
      <c r="D176" s="66">
        <v>3</v>
      </c>
      <c r="E176" s="67" t="s">
        <v>132</v>
      </c>
      <c r="F176" s="68">
        <v>35</v>
      </c>
      <c r="G176" s="65"/>
      <c r="H176" s="69"/>
      <c r="I176" s="70"/>
      <c r="J176" s="70"/>
      <c r="K176" s="34" t="s">
        <v>65</v>
      </c>
      <c r="L176" s="77">
        <v>176</v>
      </c>
      <c r="M176" s="77"/>
      <c r="N176" s="72"/>
      <c r="O176" s="79" t="s">
        <v>388</v>
      </c>
      <c r="P176" s="81">
        <v>43532.70203703704</v>
      </c>
      <c r="Q176" s="79" t="s">
        <v>444</v>
      </c>
      <c r="R176" s="82" t="s">
        <v>563</v>
      </c>
      <c r="S176" s="79" t="s">
        <v>620</v>
      </c>
      <c r="T176" s="79"/>
      <c r="U176" s="79"/>
      <c r="V176" s="82" t="s">
        <v>787</v>
      </c>
      <c r="W176" s="81">
        <v>43532.70203703704</v>
      </c>
      <c r="X176" s="82" t="s">
        <v>905</v>
      </c>
      <c r="Y176" s="79"/>
      <c r="Z176" s="79"/>
      <c r="AA176" s="85" t="s">
        <v>1101</v>
      </c>
      <c r="AB176" s="79"/>
      <c r="AC176" s="79" t="b">
        <v>0</v>
      </c>
      <c r="AD176" s="79">
        <v>0</v>
      </c>
      <c r="AE176" s="85" t="s">
        <v>1236</v>
      </c>
      <c r="AF176" s="79" t="b">
        <v>0</v>
      </c>
      <c r="AG176" s="79" t="s">
        <v>368</v>
      </c>
      <c r="AH176" s="79"/>
      <c r="AI176" s="85" t="s">
        <v>1236</v>
      </c>
      <c r="AJ176" s="79" t="b">
        <v>0</v>
      </c>
      <c r="AK176" s="79">
        <v>1</v>
      </c>
      <c r="AL176" s="85" t="s">
        <v>1201</v>
      </c>
      <c r="AM176" s="79" t="s">
        <v>1277</v>
      </c>
      <c r="AN176" s="79" t="b">
        <v>0</v>
      </c>
      <c r="AO176" s="85" t="s">
        <v>1201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10</v>
      </c>
      <c r="BC176" s="78" t="str">
        <f>REPLACE(INDEX(GroupVertices[Group],MATCH(Edges[[#This Row],[Vertex 2]],GroupVertices[Vertex],0)),1,1,"")</f>
        <v>10</v>
      </c>
      <c r="BD176" s="48"/>
      <c r="BE176" s="49"/>
      <c r="BF176" s="48"/>
      <c r="BG176" s="49"/>
      <c r="BH176" s="48"/>
      <c r="BI176" s="49"/>
      <c r="BJ176" s="48"/>
      <c r="BK176" s="49"/>
      <c r="BL176" s="48"/>
    </row>
    <row r="177" spans="1:64" ht="15">
      <c r="A177" s="64" t="s">
        <v>265</v>
      </c>
      <c r="B177" s="64" t="s">
        <v>368</v>
      </c>
      <c r="C177" s="65" t="s">
        <v>3575</v>
      </c>
      <c r="D177" s="66">
        <v>3</v>
      </c>
      <c r="E177" s="67" t="s">
        <v>132</v>
      </c>
      <c r="F177" s="68">
        <v>35</v>
      </c>
      <c r="G177" s="65"/>
      <c r="H177" s="69"/>
      <c r="I177" s="70"/>
      <c r="J177" s="70"/>
      <c r="K177" s="34" t="s">
        <v>65</v>
      </c>
      <c r="L177" s="77">
        <v>177</v>
      </c>
      <c r="M177" s="77"/>
      <c r="N177" s="72"/>
      <c r="O177" s="79" t="s">
        <v>388</v>
      </c>
      <c r="P177" s="81">
        <v>43534.11886574074</v>
      </c>
      <c r="Q177" s="79" t="s">
        <v>444</v>
      </c>
      <c r="R177" s="82" t="s">
        <v>563</v>
      </c>
      <c r="S177" s="79" t="s">
        <v>620</v>
      </c>
      <c r="T177" s="79"/>
      <c r="U177" s="79"/>
      <c r="V177" s="82" t="s">
        <v>788</v>
      </c>
      <c r="W177" s="81">
        <v>43534.11886574074</v>
      </c>
      <c r="X177" s="82" t="s">
        <v>906</v>
      </c>
      <c r="Y177" s="79"/>
      <c r="Z177" s="79"/>
      <c r="AA177" s="85" t="s">
        <v>1102</v>
      </c>
      <c r="AB177" s="79"/>
      <c r="AC177" s="79" t="b">
        <v>0</v>
      </c>
      <c r="AD177" s="79">
        <v>0</v>
      </c>
      <c r="AE177" s="85" t="s">
        <v>1236</v>
      </c>
      <c r="AF177" s="79" t="b">
        <v>0</v>
      </c>
      <c r="AG177" s="79" t="s">
        <v>368</v>
      </c>
      <c r="AH177" s="79"/>
      <c r="AI177" s="85" t="s">
        <v>1236</v>
      </c>
      <c r="AJ177" s="79" t="b">
        <v>0</v>
      </c>
      <c r="AK177" s="79">
        <v>0</v>
      </c>
      <c r="AL177" s="85" t="s">
        <v>1201</v>
      </c>
      <c r="AM177" s="79" t="s">
        <v>1265</v>
      </c>
      <c r="AN177" s="79" t="b">
        <v>0</v>
      </c>
      <c r="AO177" s="85" t="s">
        <v>1201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10</v>
      </c>
      <c r="BC177" s="78" t="str">
        <f>REPLACE(INDEX(GroupVertices[Group],MATCH(Edges[[#This Row],[Vertex 2]],GroupVertices[Vertex],0)),1,1,"")</f>
        <v>10</v>
      </c>
      <c r="BD177" s="48"/>
      <c r="BE177" s="49"/>
      <c r="BF177" s="48"/>
      <c r="BG177" s="49"/>
      <c r="BH177" s="48"/>
      <c r="BI177" s="49"/>
      <c r="BJ177" s="48"/>
      <c r="BK177" s="49"/>
      <c r="BL177" s="48"/>
    </row>
    <row r="178" spans="1:64" ht="15">
      <c r="A178" s="64" t="s">
        <v>265</v>
      </c>
      <c r="B178" s="64" t="s">
        <v>369</v>
      </c>
      <c r="C178" s="65" t="s">
        <v>3575</v>
      </c>
      <c r="D178" s="66">
        <v>3</v>
      </c>
      <c r="E178" s="67" t="s">
        <v>132</v>
      </c>
      <c r="F178" s="68">
        <v>35</v>
      </c>
      <c r="G178" s="65"/>
      <c r="H178" s="69"/>
      <c r="I178" s="70"/>
      <c r="J178" s="70"/>
      <c r="K178" s="34" t="s">
        <v>65</v>
      </c>
      <c r="L178" s="77">
        <v>178</v>
      </c>
      <c r="M178" s="77"/>
      <c r="N178" s="72"/>
      <c r="O178" s="79" t="s">
        <v>388</v>
      </c>
      <c r="P178" s="81">
        <v>43534.11886574074</v>
      </c>
      <c r="Q178" s="79" t="s">
        <v>444</v>
      </c>
      <c r="R178" s="82" t="s">
        <v>563</v>
      </c>
      <c r="S178" s="79" t="s">
        <v>620</v>
      </c>
      <c r="T178" s="79"/>
      <c r="U178" s="79"/>
      <c r="V178" s="82" t="s">
        <v>788</v>
      </c>
      <c r="W178" s="81">
        <v>43534.11886574074</v>
      </c>
      <c r="X178" s="82" t="s">
        <v>906</v>
      </c>
      <c r="Y178" s="79"/>
      <c r="Z178" s="79"/>
      <c r="AA178" s="85" t="s">
        <v>1102</v>
      </c>
      <c r="AB178" s="79"/>
      <c r="AC178" s="79" t="b">
        <v>0</v>
      </c>
      <c r="AD178" s="79">
        <v>0</v>
      </c>
      <c r="AE178" s="85" t="s">
        <v>1236</v>
      </c>
      <c r="AF178" s="79" t="b">
        <v>0</v>
      </c>
      <c r="AG178" s="79" t="s">
        <v>368</v>
      </c>
      <c r="AH178" s="79"/>
      <c r="AI178" s="85" t="s">
        <v>1236</v>
      </c>
      <c r="AJ178" s="79" t="b">
        <v>0</v>
      </c>
      <c r="AK178" s="79">
        <v>0</v>
      </c>
      <c r="AL178" s="85" t="s">
        <v>1201</v>
      </c>
      <c r="AM178" s="79" t="s">
        <v>1265</v>
      </c>
      <c r="AN178" s="79" t="b">
        <v>0</v>
      </c>
      <c r="AO178" s="85" t="s">
        <v>1201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10</v>
      </c>
      <c r="BC178" s="78" t="str">
        <f>REPLACE(INDEX(GroupVertices[Group],MATCH(Edges[[#This Row],[Vertex 2]],GroupVertices[Vertex],0)),1,1,"")</f>
        <v>10</v>
      </c>
      <c r="BD178" s="48">
        <v>0</v>
      </c>
      <c r="BE178" s="49">
        <v>0</v>
      </c>
      <c r="BF178" s="48">
        <v>1</v>
      </c>
      <c r="BG178" s="49">
        <v>5.555555555555555</v>
      </c>
      <c r="BH178" s="48">
        <v>0</v>
      </c>
      <c r="BI178" s="49">
        <v>0</v>
      </c>
      <c r="BJ178" s="48">
        <v>17</v>
      </c>
      <c r="BK178" s="49">
        <v>94.44444444444444</v>
      </c>
      <c r="BL178" s="48">
        <v>18</v>
      </c>
    </row>
    <row r="179" spans="1:64" ht="15">
      <c r="A179" s="64" t="s">
        <v>265</v>
      </c>
      <c r="B179" s="64" t="s">
        <v>321</v>
      </c>
      <c r="C179" s="65" t="s">
        <v>3575</v>
      </c>
      <c r="D179" s="66">
        <v>3</v>
      </c>
      <c r="E179" s="67" t="s">
        <v>132</v>
      </c>
      <c r="F179" s="68">
        <v>35</v>
      </c>
      <c r="G179" s="65"/>
      <c r="H179" s="69"/>
      <c r="I179" s="70"/>
      <c r="J179" s="70"/>
      <c r="K179" s="34" t="s">
        <v>65</v>
      </c>
      <c r="L179" s="77">
        <v>179</v>
      </c>
      <c r="M179" s="77"/>
      <c r="N179" s="72"/>
      <c r="O179" s="79" t="s">
        <v>388</v>
      </c>
      <c r="P179" s="81">
        <v>43534.11886574074</v>
      </c>
      <c r="Q179" s="79" t="s">
        <v>444</v>
      </c>
      <c r="R179" s="82" t="s">
        <v>563</v>
      </c>
      <c r="S179" s="79" t="s">
        <v>620</v>
      </c>
      <c r="T179" s="79"/>
      <c r="U179" s="79"/>
      <c r="V179" s="82" t="s">
        <v>788</v>
      </c>
      <c r="W179" s="81">
        <v>43534.11886574074</v>
      </c>
      <c r="X179" s="82" t="s">
        <v>906</v>
      </c>
      <c r="Y179" s="79"/>
      <c r="Z179" s="79"/>
      <c r="AA179" s="85" t="s">
        <v>1102</v>
      </c>
      <c r="AB179" s="79"/>
      <c r="AC179" s="79" t="b">
        <v>0</v>
      </c>
      <c r="AD179" s="79">
        <v>0</v>
      </c>
      <c r="AE179" s="85" t="s">
        <v>1236</v>
      </c>
      <c r="AF179" s="79" t="b">
        <v>0</v>
      </c>
      <c r="AG179" s="79" t="s">
        <v>368</v>
      </c>
      <c r="AH179" s="79"/>
      <c r="AI179" s="85" t="s">
        <v>1236</v>
      </c>
      <c r="AJ179" s="79" t="b">
        <v>0</v>
      </c>
      <c r="AK179" s="79">
        <v>0</v>
      </c>
      <c r="AL179" s="85" t="s">
        <v>1201</v>
      </c>
      <c r="AM179" s="79" t="s">
        <v>1265</v>
      </c>
      <c r="AN179" s="79" t="b">
        <v>0</v>
      </c>
      <c r="AO179" s="85" t="s">
        <v>1201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10</v>
      </c>
      <c r="BC179" s="78" t="str">
        <f>REPLACE(INDEX(GroupVertices[Group],MATCH(Edges[[#This Row],[Vertex 2]],GroupVertices[Vertex],0)),1,1,"")</f>
        <v>1</v>
      </c>
      <c r="BD179" s="48"/>
      <c r="BE179" s="49"/>
      <c r="BF179" s="48"/>
      <c r="BG179" s="49"/>
      <c r="BH179" s="48"/>
      <c r="BI179" s="49"/>
      <c r="BJ179" s="48"/>
      <c r="BK179" s="49"/>
      <c r="BL179" s="48"/>
    </row>
    <row r="180" spans="1:64" ht="15">
      <c r="A180" s="64" t="s">
        <v>266</v>
      </c>
      <c r="B180" s="64" t="s">
        <v>267</v>
      </c>
      <c r="C180" s="65" t="s">
        <v>3575</v>
      </c>
      <c r="D180" s="66">
        <v>3</v>
      </c>
      <c r="E180" s="67" t="s">
        <v>132</v>
      </c>
      <c r="F180" s="68">
        <v>35</v>
      </c>
      <c r="G180" s="65"/>
      <c r="H180" s="69"/>
      <c r="I180" s="70"/>
      <c r="J180" s="70"/>
      <c r="K180" s="34" t="s">
        <v>66</v>
      </c>
      <c r="L180" s="77">
        <v>180</v>
      </c>
      <c r="M180" s="77"/>
      <c r="N180" s="72"/>
      <c r="O180" s="79" t="s">
        <v>388</v>
      </c>
      <c r="P180" s="81">
        <v>43533.17524305556</v>
      </c>
      <c r="Q180" s="79" t="s">
        <v>445</v>
      </c>
      <c r="R180" s="79"/>
      <c r="S180" s="79"/>
      <c r="T180" s="79" t="s">
        <v>266</v>
      </c>
      <c r="U180" s="82" t="s">
        <v>710</v>
      </c>
      <c r="V180" s="82" t="s">
        <v>710</v>
      </c>
      <c r="W180" s="81">
        <v>43533.17524305556</v>
      </c>
      <c r="X180" s="82" t="s">
        <v>907</v>
      </c>
      <c r="Y180" s="79"/>
      <c r="Z180" s="79"/>
      <c r="AA180" s="85" t="s">
        <v>1103</v>
      </c>
      <c r="AB180" s="79"/>
      <c r="AC180" s="79" t="b">
        <v>0</v>
      </c>
      <c r="AD180" s="79">
        <v>10</v>
      </c>
      <c r="AE180" s="85" t="s">
        <v>1236</v>
      </c>
      <c r="AF180" s="79" t="b">
        <v>0</v>
      </c>
      <c r="AG180" s="79" t="s">
        <v>368</v>
      </c>
      <c r="AH180" s="79"/>
      <c r="AI180" s="85" t="s">
        <v>1236</v>
      </c>
      <c r="AJ180" s="79" t="b">
        <v>0</v>
      </c>
      <c r="AK180" s="79">
        <v>2</v>
      </c>
      <c r="AL180" s="85" t="s">
        <v>1236</v>
      </c>
      <c r="AM180" s="79" t="s">
        <v>1265</v>
      </c>
      <c r="AN180" s="79" t="b">
        <v>0</v>
      </c>
      <c r="AO180" s="85" t="s">
        <v>1103</v>
      </c>
      <c r="AP180" s="79" t="s">
        <v>176</v>
      </c>
      <c r="AQ180" s="79">
        <v>0</v>
      </c>
      <c r="AR180" s="79">
        <v>0</v>
      </c>
      <c r="AS180" s="79" t="s">
        <v>1290</v>
      </c>
      <c r="AT180" s="79" t="s">
        <v>1292</v>
      </c>
      <c r="AU180" s="79" t="s">
        <v>1293</v>
      </c>
      <c r="AV180" s="79" t="s">
        <v>1297</v>
      </c>
      <c r="AW180" s="79" t="s">
        <v>1302</v>
      </c>
      <c r="AX180" s="79" t="s">
        <v>1297</v>
      </c>
      <c r="AY180" s="79" t="s">
        <v>1307</v>
      </c>
      <c r="AZ180" s="82" t="s">
        <v>1313</v>
      </c>
      <c r="BA180">
        <v>1</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267</v>
      </c>
      <c r="B181" s="64" t="s">
        <v>322</v>
      </c>
      <c r="C181" s="65" t="s">
        <v>3575</v>
      </c>
      <c r="D181" s="66">
        <v>3</v>
      </c>
      <c r="E181" s="67" t="s">
        <v>132</v>
      </c>
      <c r="F181" s="68">
        <v>35</v>
      </c>
      <c r="G181" s="65"/>
      <c r="H181" s="69"/>
      <c r="I181" s="70"/>
      <c r="J181" s="70"/>
      <c r="K181" s="34" t="s">
        <v>65</v>
      </c>
      <c r="L181" s="77">
        <v>181</v>
      </c>
      <c r="M181" s="77"/>
      <c r="N181" s="72"/>
      <c r="O181" s="79" t="s">
        <v>388</v>
      </c>
      <c r="P181" s="81">
        <v>43533.184375</v>
      </c>
      <c r="Q181" s="79" t="s">
        <v>432</v>
      </c>
      <c r="R181" s="79"/>
      <c r="S181" s="79"/>
      <c r="T181" s="79"/>
      <c r="U181" s="79"/>
      <c r="V181" s="82" t="s">
        <v>789</v>
      </c>
      <c r="W181" s="81">
        <v>43533.184375</v>
      </c>
      <c r="X181" s="82" t="s">
        <v>908</v>
      </c>
      <c r="Y181" s="79"/>
      <c r="Z181" s="79"/>
      <c r="AA181" s="85" t="s">
        <v>1104</v>
      </c>
      <c r="AB181" s="79"/>
      <c r="AC181" s="79" t="b">
        <v>0</v>
      </c>
      <c r="AD181" s="79">
        <v>0</v>
      </c>
      <c r="AE181" s="85" t="s">
        <v>1236</v>
      </c>
      <c r="AF181" s="79" t="b">
        <v>0</v>
      </c>
      <c r="AG181" s="79" t="s">
        <v>368</v>
      </c>
      <c r="AH181" s="79"/>
      <c r="AI181" s="85" t="s">
        <v>1236</v>
      </c>
      <c r="AJ181" s="79" t="b">
        <v>0</v>
      </c>
      <c r="AK181" s="79">
        <v>2</v>
      </c>
      <c r="AL181" s="85" t="s">
        <v>1103</v>
      </c>
      <c r="AM181" s="79" t="s">
        <v>1275</v>
      </c>
      <c r="AN181" s="79" t="b">
        <v>0</v>
      </c>
      <c r="AO181" s="85" t="s">
        <v>1103</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267</v>
      </c>
      <c r="B182" s="64" t="s">
        <v>321</v>
      </c>
      <c r="C182" s="65" t="s">
        <v>3575</v>
      </c>
      <c r="D182" s="66">
        <v>3</v>
      </c>
      <c r="E182" s="67" t="s">
        <v>132</v>
      </c>
      <c r="F182" s="68">
        <v>35</v>
      </c>
      <c r="G182" s="65"/>
      <c r="H182" s="69"/>
      <c r="I182" s="70"/>
      <c r="J182" s="70"/>
      <c r="K182" s="34" t="s">
        <v>65</v>
      </c>
      <c r="L182" s="77">
        <v>182</v>
      </c>
      <c r="M182" s="77"/>
      <c r="N182" s="72"/>
      <c r="O182" s="79" t="s">
        <v>388</v>
      </c>
      <c r="P182" s="81">
        <v>43533.184375</v>
      </c>
      <c r="Q182" s="79" t="s">
        <v>432</v>
      </c>
      <c r="R182" s="79"/>
      <c r="S182" s="79"/>
      <c r="T182" s="79"/>
      <c r="U182" s="79"/>
      <c r="V182" s="82" t="s">
        <v>789</v>
      </c>
      <c r="W182" s="81">
        <v>43533.184375</v>
      </c>
      <c r="X182" s="82" t="s">
        <v>908</v>
      </c>
      <c r="Y182" s="79"/>
      <c r="Z182" s="79"/>
      <c r="AA182" s="85" t="s">
        <v>1104</v>
      </c>
      <c r="AB182" s="79"/>
      <c r="AC182" s="79" t="b">
        <v>0</v>
      </c>
      <c r="AD182" s="79">
        <v>0</v>
      </c>
      <c r="AE182" s="85" t="s">
        <v>1236</v>
      </c>
      <c r="AF182" s="79" t="b">
        <v>0</v>
      </c>
      <c r="AG182" s="79" t="s">
        <v>368</v>
      </c>
      <c r="AH182" s="79"/>
      <c r="AI182" s="85" t="s">
        <v>1236</v>
      </c>
      <c r="AJ182" s="79" t="b">
        <v>0</v>
      </c>
      <c r="AK182" s="79">
        <v>2</v>
      </c>
      <c r="AL182" s="85" t="s">
        <v>1103</v>
      </c>
      <c r="AM182" s="79" t="s">
        <v>1275</v>
      </c>
      <c r="AN182" s="79" t="b">
        <v>0</v>
      </c>
      <c r="AO182" s="85" t="s">
        <v>1103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1</v>
      </c>
      <c r="BD182" s="48"/>
      <c r="BE182" s="49"/>
      <c r="BF182" s="48"/>
      <c r="BG182" s="49"/>
      <c r="BH182" s="48"/>
      <c r="BI182" s="49"/>
      <c r="BJ182" s="48"/>
      <c r="BK182" s="49"/>
      <c r="BL182" s="48"/>
    </row>
    <row r="183" spans="1:64" ht="15">
      <c r="A183" s="64" t="s">
        <v>267</v>
      </c>
      <c r="B183" s="64" t="s">
        <v>268</v>
      </c>
      <c r="C183" s="65" t="s">
        <v>3575</v>
      </c>
      <c r="D183" s="66">
        <v>3</v>
      </c>
      <c r="E183" s="67" t="s">
        <v>132</v>
      </c>
      <c r="F183" s="68">
        <v>35</v>
      </c>
      <c r="G183" s="65"/>
      <c r="H183" s="69"/>
      <c r="I183" s="70"/>
      <c r="J183" s="70"/>
      <c r="K183" s="34" t="s">
        <v>66</v>
      </c>
      <c r="L183" s="77">
        <v>183</v>
      </c>
      <c r="M183" s="77"/>
      <c r="N183" s="72"/>
      <c r="O183" s="79" t="s">
        <v>388</v>
      </c>
      <c r="P183" s="81">
        <v>43533.184375</v>
      </c>
      <c r="Q183" s="79" t="s">
        <v>432</v>
      </c>
      <c r="R183" s="79"/>
      <c r="S183" s="79"/>
      <c r="T183" s="79"/>
      <c r="U183" s="79"/>
      <c r="V183" s="82" t="s">
        <v>789</v>
      </c>
      <c r="W183" s="81">
        <v>43533.184375</v>
      </c>
      <c r="X183" s="82" t="s">
        <v>908</v>
      </c>
      <c r="Y183" s="79"/>
      <c r="Z183" s="79"/>
      <c r="AA183" s="85" t="s">
        <v>1104</v>
      </c>
      <c r="AB183" s="79"/>
      <c r="AC183" s="79" t="b">
        <v>0</v>
      </c>
      <c r="AD183" s="79">
        <v>0</v>
      </c>
      <c r="AE183" s="85" t="s">
        <v>1236</v>
      </c>
      <c r="AF183" s="79" t="b">
        <v>0</v>
      </c>
      <c r="AG183" s="79" t="s">
        <v>368</v>
      </c>
      <c r="AH183" s="79"/>
      <c r="AI183" s="85" t="s">
        <v>1236</v>
      </c>
      <c r="AJ183" s="79" t="b">
        <v>0</v>
      </c>
      <c r="AK183" s="79">
        <v>2</v>
      </c>
      <c r="AL183" s="85" t="s">
        <v>1103</v>
      </c>
      <c r="AM183" s="79" t="s">
        <v>1275</v>
      </c>
      <c r="AN183" s="79" t="b">
        <v>0</v>
      </c>
      <c r="AO183" s="85" t="s">
        <v>1103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267</v>
      </c>
      <c r="B184" s="64" t="s">
        <v>362</v>
      </c>
      <c r="C184" s="65" t="s">
        <v>3575</v>
      </c>
      <c r="D184" s="66">
        <v>3</v>
      </c>
      <c r="E184" s="67" t="s">
        <v>132</v>
      </c>
      <c r="F184" s="68">
        <v>35</v>
      </c>
      <c r="G184" s="65"/>
      <c r="H184" s="69"/>
      <c r="I184" s="70"/>
      <c r="J184" s="70"/>
      <c r="K184" s="34" t="s">
        <v>65</v>
      </c>
      <c r="L184" s="77">
        <v>184</v>
      </c>
      <c r="M184" s="77"/>
      <c r="N184" s="72"/>
      <c r="O184" s="79" t="s">
        <v>388</v>
      </c>
      <c r="P184" s="81">
        <v>43533.184375</v>
      </c>
      <c r="Q184" s="79" t="s">
        <v>432</v>
      </c>
      <c r="R184" s="79"/>
      <c r="S184" s="79"/>
      <c r="T184" s="79"/>
      <c r="U184" s="79"/>
      <c r="V184" s="82" t="s">
        <v>789</v>
      </c>
      <c r="W184" s="81">
        <v>43533.184375</v>
      </c>
      <c r="X184" s="82" t="s">
        <v>908</v>
      </c>
      <c r="Y184" s="79"/>
      <c r="Z184" s="79"/>
      <c r="AA184" s="85" t="s">
        <v>1104</v>
      </c>
      <c r="AB184" s="79"/>
      <c r="AC184" s="79" t="b">
        <v>0</v>
      </c>
      <c r="AD184" s="79">
        <v>0</v>
      </c>
      <c r="AE184" s="85" t="s">
        <v>1236</v>
      </c>
      <c r="AF184" s="79" t="b">
        <v>0</v>
      </c>
      <c r="AG184" s="79" t="s">
        <v>368</v>
      </c>
      <c r="AH184" s="79"/>
      <c r="AI184" s="85" t="s">
        <v>1236</v>
      </c>
      <c r="AJ184" s="79" t="b">
        <v>0</v>
      </c>
      <c r="AK184" s="79">
        <v>2</v>
      </c>
      <c r="AL184" s="85" t="s">
        <v>1103</v>
      </c>
      <c r="AM184" s="79" t="s">
        <v>1275</v>
      </c>
      <c r="AN184" s="79" t="b">
        <v>0</v>
      </c>
      <c r="AO184" s="85" t="s">
        <v>1103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267</v>
      </c>
      <c r="B185" s="64" t="s">
        <v>266</v>
      </c>
      <c r="C185" s="65" t="s">
        <v>3575</v>
      </c>
      <c r="D185" s="66">
        <v>3</v>
      </c>
      <c r="E185" s="67" t="s">
        <v>132</v>
      </c>
      <c r="F185" s="68">
        <v>35</v>
      </c>
      <c r="G185" s="65"/>
      <c r="H185" s="69"/>
      <c r="I185" s="70"/>
      <c r="J185" s="70"/>
      <c r="K185" s="34" t="s">
        <v>66</v>
      </c>
      <c r="L185" s="77">
        <v>185</v>
      </c>
      <c r="M185" s="77"/>
      <c r="N185" s="72"/>
      <c r="O185" s="79" t="s">
        <v>388</v>
      </c>
      <c r="P185" s="81">
        <v>43533.184375</v>
      </c>
      <c r="Q185" s="79" t="s">
        <v>432</v>
      </c>
      <c r="R185" s="79"/>
      <c r="S185" s="79"/>
      <c r="T185" s="79"/>
      <c r="U185" s="79"/>
      <c r="V185" s="82" t="s">
        <v>789</v>
      </c>
      <c r="W185" s="81">
        <v>43533.184375</v>
      </c>
      <c r="X185" s="82" t="s">
        <v>908</v>
      </c>
      <c r="Y185" s="79"/>
      <c r="Z185" s="79"/>
      <c r="AA185" s="85" t="s">
        <v>1104</v>
      </c>
      <c r="AB185" s="79"/>
      <c r="AC185" s="79" t="b">
        <v>0</v>
      </c>
      <c r="AD185" s="79">
        <v>0</v>
      </c>
      <c r="AE185" s="85" t="s">
        <v>1236</v>
      </c>
      <c r="AF185" s="79" t="b">
        <v>0</v>
      </c>
      <c r="AG185" s="79" t="s">
        <v>368</v>
      </c>
      <c r="AH185" s="79"/>
      <c r="AI185" s="85" t="s">
        <v>1236</v>
      </c>
      <c r="AJ185" s="79" t="b">
        <v>0</v>
      </c>
      <c r="AK185" s="79">
        <v>2</v>
      </c>
      <c r="AL185" s="85" t="s">
        <v>1103</v>
      </c>
      <c r="AM185" s="79" t="s">
        <v>1275</v>
      </c>
      <c r="AN185" s="79" t="b">
        <v>0</v>
      </c>
      <c r="AO185" s="85" t="s">
        <v>1103</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v>0</v>
      </c>
      <c r="BE185" s="49">
        <v>0</v>
      </c>
      <c r="BF185" s="48">
        <v>0</v>
      </c>
      <c r="BG185" s="49">
        <v>0</v>
      </c>
      <c r="BH185" s="48">
        <v>0</v>
      </c>
      <c r="BI185" s="49">
        <v>0</v>
      </c>
      <c r="BJ185" s="48">
        <v>19</v>
      </c>
      <c r="BK185" s="49">
        <v>100</v>
      </c>
      <c r="BL185" s="48">
        <v>19</v>
      </c>
    </row>
    <row r="186" spans="1:64" ht="15">
      <c r="A186" s="64" t="s">
        <v>268</v>
      </c>
      <c r="B186" s="64" t="s">
        <v>267</v>
      </c>
      <c r="C186" s="65" t="s">
        <v>3575</v>
      </c>
      <c r="D186" s="66">
        <v>3</v>
      </c>
      <c r="E186" s="67" t="s">
        <v>132</v>
      </c>
      <c r="F186" s="68">
        <v>35</v>
      </c>
      <c r="G186" s="65"/>
      <c r="H186" s="69"/>
      <c r="I186" s="70"/>
      <c r="J186" s="70"/>
      <c r="K186" s="34" t="s">
        <v>66</v>
      </c>
      <c r="L186" s="77">
        <v>186</v>
      </c>
      <c r="M186" s="77"/>
      <c r="N186" s="72"/>
      <c r="O186" s="79" t="s">
        <v>388</v>
      </c>
      <c r="P186" s="81">
        <v>43533.437789351854</v>
      </c>
      <c r="Q186" s="79" t="s">
        <v>432</v>
      </c>
      <c r="R186" s="79"/>
      <c r="S186" s="79"/>
      <c r="T186" s="79"/>
      <c r="U186" s="79"/>
      <c r="V186" s="82" t="s">
        <v>790</v>
      </c>
      <c r="W186" s="81">
        <v>43533.437789351854</v>
      </c>
      <c r="X186" s="82" t="s">
        <v>909</v>
      </c>
      <c r="Y186" s="79"/>
      <c r="Z186" s="79"/>
      <c r="AA186" s="85" t="s">
        <v>1105</v>
      </c>
      <c r="AB186" s="79"/>
      <c r="AC186" s="79" t="b">
        <v>0</v>
      </c>
      <c r="AD186" s="79">
        <v>0</v>
      </c>
      <c r="AE186" s="85" t="s">
        <v>1236</v>
      </c>
      <c r="AF186" s="79" t="b">
        <v>0</v>
      </c>
      <c r="AG186" s="79" t="s">
        <v>368</v>
      </c>
      <c r="AH186" s="79"/>
      <c r="AI186" s="85" t="s">
        <v>1236</v>
      </c>
      <c r="AJ186" s="79" t="b">
        <v>0</v>
      </c>
      <c r="AK186" s="79">
        <v>14</v>
      </c>
      <c r="AL186" s="85" t="s">
        <v>1103</v>
      </c>
      <c r="AM186" s="79" t="s">
        <v>1263</v>
      </c>
      <c r="AN186" s="79" t="b">
        <v>0</v>
      </c>
      <c r="AO186" s="85" t="s">
        <v>1103</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269</v>
      </c>
      <c r="B187" s="64" t="s">
        <v>267</v>
      </c>
      <c r="C187" s="65" t="s">
        <v>3575</v>
      </c>
      <c r="D187" s="66">
        <v>3</v>
      </c>
      <c r="E187" s="67" t="s">
        <v>132</v>
      </c>
      <c r="F187" s="68">
        <v>35</v>
      </c>
      <c r="G187" s="65"/>
      <c r="H187" s="69"/>
      <c r="I187" s="70"/>
      <c r="J187" s="70"/>
      <c r="K187" s="34" t="s">
        <v>65</v>
      </c>
      <c r="L187" s="77">
        <v>187</v>
      </c>
      <c r="M187" s="77"/>
      <c r="N187" s="72"/>
      <c r="O187" s="79" t="s">
        <v>388</v>
      </c>
      <c r="P187" s="81">
        <v>43534.21865740741</v>
      </c>
      <c r="Q187" s="79" t="s">
        <v>432</v>
      </c>
      <c r="R187" s="79"/>
      <c r="S187" s="79"/>
      <c r="T187" s="79"/>
      <c r="U187" s="79"/>
      <c r="V187" s="82" t="s">
        <v>791</v>
      </c>
      <c r="W187" s="81">
        <v>43534.21865740741</v>
      </c>
      <c r="X187" s="82" t="s">
        <v>910</v>
      </c>
      <c r="Y187" s="79"/>
      <c r="Z187" s="79"/>
      <c r="AA187" s="85" t="s">
        <v>1106</v>
      </c>
      <c r="AB187" s="79"/>
      <c r="AC187" s="79" t="b">
        <v>0</v>
      </c>
      <c r="AD187" s="79">
        <v>0</v>
      </c>
      <c r="AE187" s="85" t="s">
        <v>1236</v>
      </c>
      <c r="AF187" s="79" t="b">
        <v>0</v>
      </c>
      <c r="AG187" s="79" t="s">
        <v>368</v>
      </c>
      <c r="AH187" s="79"/>
      <c r="AI187" s="85" t="s">
        <v>1236</v>
      </c>
      <c r="AJ187" s="79" t="b">
        <v>0</v>
      </c>
      <c r="AK187" s="79">
        <v>0</v>
      </c>
      <c r="AL187" s="85" t="s">
        <v>1103</v>
      </c>
      <c r="AM187" s="79" t="s">
        <v>1271</v>
      </c>
      <c r="AN187" s="79" t="b">
        <v>0</v>
      </c>
      <c r="AO187" s="85" t="s">
        <v>1103</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266</v>
      </c>
      <c r="B188" s="64" t="s">
        <v>268</v>
      </c>
      <c r="C188" s="65" t="s">
        <v>3575</v>
      </c>
      <c r="D188" s="66">
        <v>3</v>
      </c>
      <c r="E188" s="67" t="s">
        <v>132</v>
      </c>
      <c r="F188" s="68">
        <v>35</v>
      </c>
      <c r="G188" s="65"/>
      <c r="H188" s="69"/>
      <c r="I188" s="70"/>
      <c r="J188" s="70"/>
      <c r="K188" s="34" t="s">
        <v>66</v>
      </c>
      <c r="L188" s="77">
        <v>188</v>
      </c>
      <c r="M188" s="77"/>
      <c r="N188" s="72"/>
      <c r="O188" s="79" t="s">
        <v>388</v>
      </c>
      <c r="P188" s="81">
        <v>43533.17524305556</v>
      </c>
      <c r="Q188" s="79" t="s">
        <v>445</v>
      </c>
      <c r="R188" s="79"/>
      <c r="S188" s="79"/>
      <c r="T188" s="79" t="s">
        <v>266</v>
      </c>
      <c r="U188" s="82" t="s">
        <v>710</v>
      </c>
      <c r="V188" s="82" t="s">
        <v>710</v>
      </c>
      <c r="W188" s="81">
        <v>43533.17524305556</v>
      </c>
      <c r="X188" s="82" t="s">
        <v>907</v>
      </c>
      <c r="Y188" s="79"/>
      <c r="Z188" s="79"/>
      <c r="AA188" s="85" t="s">
        <v>1103</v>
      </c>
      <c r="AB188" s="79"/>
      <c r="AC188" s="79" t="b">
        <v>0</v>
      </c>
      <c r="AD188" s="79">
        <v>10</v>
      </c>
      <c r="AE188" s="85" t="s">
        <v>1236</v>
      </c>
      <c r="AF188" s="79" t="b">
        <v>0</v>
      </c>
      <c r="AG188" s="79" t="s">
        <v>368</v>
      </c>
      <c r="AH188" s="79"/>
      <c r="AI188" s="85" t="s">
        <v>1236</v>
      </c>
      <c r="AJ188" s="79" t="b">
        <v>0</v>
      </c>
      <c r="AK188" s="79">
        <v>2</v>
      </c>
      <c r="AL188" s="85" t="s">
        <v>1236</v>
      </c>
      <c r="AM188" s="79" t="s">
        <v>1265</v>
      </c>
      <c r="AN188" s="79" t="b">
        <v>0</v>
      </c>
      <c r="AO188" s="85" t="s">
        <v>1103</v>
      </c>
      <c r="AP188" s="79" t="s">
        <v>176</v>
      </c>
      <c r="AQ188" s="79">
        <v>0</v>
      </c>
      <c r="AR188" s="79">
        <v>0</v>
      </c>
      <c r="AS188" s="79" t="s">
        <v>1290</v>
      </c>
      <c r="AT188" s="79" t="s">
        <v>1292</v>
      </c>
      <c r="AU188" s="79" t="s">
        <v>1293</v>
      </c>
      <c r="AV188" s="79" t="s">
        <v>1297</v>
      </c>
      <c r="AW188" s="79" t="s">
        <v>1302</v>
      </c>
      <c r="AX188" s="79" t="s">
        <v>1297</v>
      </c>
      <c r="AY188" s="79" t="s">
        <v>1307</v>
      </c>
      <c r="AZ188" s="82" t="s">
        <v>1313</v>
      </c>
      <c r="BA188">
        <v>1</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268</v>
      </c>
      <c r="B189" s="64" t="s">
        <v>322</v>
      </c>
      <c r="C189" s="65" t="s">
        <v>3575</v>
      </c>
      <c r="D189" s="66">
        <v>3</v>
      </c>
      <c r="E189" s="67" t="s">
        <v>132</v>
      </c>
      <c r="F189" s="68">
        <v>35</v>
      </c>
      <c r="G189" s="65"/>
      <c r="H189" s="69"/>
      <c r="I189" s="70"/>
      <c r="J189" s="70"/>
      <c r="K189" s="34" t="s">
        <v>65</v>
      </c>
      <c r="L189" s="77">
        <v>189</v>
      </c>
      <c r="M189" s="77"/>
      <c r="N189" s="72"/>
      <c r="O189" s="79" t="s">
        <v>388</v>
      </c>
      <c r="P189" s="81">
        <v>43533.437789351854</v>
      </c>
      <c r="Q189" s="79" t="s">
        <v>432</v>
      </c>
      <c r="R189" s="79"/>
      <c r="S189" s="79"/>
      <c r="T189" s="79"/>
      <c r="U189" s="79"/>
      <c r="V189" s="82" t="s">
        <v>790</v>
      </c>
      <c r="W189" s="81">
        <v>43533.437789351854</v>
      </c>
      <c r="X189" s="82" t="s">
        <v>909</v>
      </c>
      <c r="Y189" s="79"/>
      <c r="Z189" s="79"/>
      <c r="AA189" s="85" t="s">
        <v>1105</v>
      </c>
      <c r="AB189" s="79"/>
      <c r="AC189" s="79" t="b">
        <v>0</v>
      </c>
      <c r="AD189" s="79">
        <v>0</v>
      </c>
      <c r="AE189" s="85" t="s">
        <v>1236</v>
      </c>
      <c r="AF189" s="79" t="b">
        <v>0</v>
      </c>
      <c r="AG189" s="79" t="s">
        <v>368</v>
      </c>
      <c r="AH189" s="79"/>
      <c r="AI189" s="85" t="s">
        <v>1236</v>
      </c>
      <c r="AJ189" s="79" t="b">
        <v>0</v>
      </c>
      <c r="AK189" s="79">
        <v>14</v>
      </c>
      <c r="AL189" s="85" t="s">
        <v>1103</v>
      </c>
      <c r="AM189" s="79" t="s">
        <v>1263</v>
      </c>
      <c r="AN189" s="79" t="b">
        <v>0</v>
      </c>
      <c r="AO189" s="85" t="s">
        <v>1103</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268</v>
      </c>
      <c r="B190" s="64" t="s">
        <v>321</v>
      </c>
      <c r="C190" s="65" t="s">
        <v>3575</v>
      </c>
      <c r="D190" s="66">
        <v>3</v>
      </c>
      <c r="E190" s="67" t="s">
        <v>132</v>
      </c>
      <c r="F190" s="68">
        <v>35</v>
      </c>
      <c r="G190" s="65"/>
      <c r="H190" s="69"/>
      <c r="I190" s="70"/>
      <c r="J190" s="70"/>
      <c r="K190" s="34" t="s">
        <v>65</v>
      </c>
      <c r="L190" s="77">
        <v>190</v>
      </c>
      <c r="M190" s="77"/>
      <c r="N190" s="72"/>
      <c r="O190" s="79" t="s">
        <v>388</v>
      </c>
      <c r="P190" s="81">
        <v>43533.437789351854</v>
      </c>
      <c r="Q190" s="79" t="s">
        <v>432</v>
      </c>
      <c r="R190" s="79"/>
      <c r="S190" s="79"/>
      <c r="T190" s="79"/>
      <c r="U190" s="79"/>
      <c r="V190" s="82" t="s">
        <v>790</v>
      </c>
      <c r="W190" s="81">
        <v>43533.437789351854</v>
      </c>
      <c r="X190" s="82" t="s">
        <v>909</v>
      </c>
      <c r="Y190" s="79"/>
      <c r="Z190" s="79"/>
      <c r="AA190" s="85" t="s">
        <v>1105</v>
      </c>
      <c r="AB190" s="79"/>
      <c r="AC190" s="79" t="b">
        <v>0</v>
      </c>
      <c r="AD190" s="79">
        <v>0</v>
      </c>
      <c r="AE190" s="85" t="s">
        <v>1236</v>
      </c>
      <c r="AF190" s="79" t="b">
        <v>0</v>
      </c>
      <c r="AG190" s="79" t="s">
        <v>368</v>
      </c>
      <c r="AH190" s="79"/>
      <c r="AI190" s="85" t="s">
        <v>1236</v>
      </c>
      <c r="AJ190" s="79" t="b">
        <v>0</v>
      </c>
      <c r="AK190" s="79">
        <v>14</v>
      </c>
      <c r="AL190" s="85" t="s">
        <v>1103</v>
      </c>
      <c r="AM190" s="79" t="s">
        <v>1263</v>
      </c>
      <c r="AN190" s="79" t="b">
        <v>0</v>
      </c>
      <c r="AO190" s="85" t="s">
        <v>1103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1</v>
      </c>
      <c r="BD190" s="48"/>
      <c r="BE190" s="49"/>
      <c r="BF190" s="48"/>
      <c r="BG190" s="49"/>
      <c r="BH190" s="48"/>
      <c r="BI190" s="49"/>
      <c r="BJ190" s="48"/>
      <c r="BK190" s="49"/>
      <c r="BL190" s="48"/>
    </row>
    <row r="191" spans="1:64" ht="15">
      <c r="A191" s="64" t="s">
        <v>268</v>
      </c>
      <c r="B191" s="64" t="s">
        <v>362</v>
      </c>
      <c r="C191" s="65" t="s">
        <v>3575</v>
      </c>
      <c r="D191" s="66">
        <v>3</v>
      </c>
      <c r="E191" s="67" t="s">
        <v>132</v>
      </c>
      <c r="F191" s="68">
        <v>35</v>
      </c>
      <c r="G191" s="65"/>
      <c r="H191" s="69"/>
      <c r="I191" s="70"/>
      <c r="J191" s="70"/>
      <c r="K191" s="34" t="s">
        <v>65</v>
      </c>
      <c r="L191" s="77">
        <v>191</v>
      </c>
      <c r="M191" s="77"/>
      <c r="N191" s="72"/>
      <c r="O191" s="79" t="s">
        <v>388</v>
      </c>
      <c r="P191" s="81">
        <v>43533.437789351854</v>
      </c>
      <c r="Q191" s="79" t="s">
        <v>432</v>
      </c>
      <c r="R191" s="79"/>
      <c r="S191" s="79"/>
      <c r="T191" s="79"/>
      <c r="U191" s="79"/>
      <c r="V191" s="82" t="s">
        <v>790</v>
      </c>
      <c r="W191" s="81">
        <v>43533.437789351854</v>
      </c>
      <c r="X191" s="82" t="s">
        <v>909</v>
      </c>
      <c r="Y191" s="79"/>
      <c r="Z191" s="79"/>
      <c r="AA191" s="85" t="s">
        <v>1105</v>
      </c>
      <c r="AB191" s="79"/>
      <c r="AC191" s="79" t="b">
        <v>0</v>
      </c>
      <c r="AD191" s="79">
        <v>0</v>
      </c>
      <c r="AE191" s="85" t="s">
        <v>1236</v>
      </c>
      <c r="AF191" s="79" t="b">
        <v>0</v>
      </c>
      <c r="AG191" s="79" t="s">
        <v>368</v>
      </c>
      <c r="AH191" s="79"/>
      <c r="AI191" s="85" t="s">
        <v>1236</v>
      </c>
      <c r="AJ191" s="79" t="b">
        <v>0</v>
      </c>
      <c r="AK191" s="79">
        <v>14</v>
      </c>
      <c r="AL191" s="85" t="s">
        <v>1103</v>
      </c>
      <c r="AM191" s="79" t="s">
        <v>1263</v>
      </c>
      <c r="AN191" s="79" t="b">
        <v>0</v>
      </c>
      <c r="AO191" s="85" t="s">
        <v>1103</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268</v>
      </c>
      <c r="B192" s="64" t="s">
        <v>266</v>
      </c>
      <c r="C192" s="65" t="s">
        <v>3575</v>
      </c>
      <c r="D192" s="66">
        <v>3</v>
      </c>
      <c r="E192" s="67" t="s">
        <v>132</v>
      </c>
      <c r="F192" s="68">
        <v>35</v>
      </c>
      <c r="G192" s="65"/>
      <c r="H192" s="69"/>
      <c r="I192" s="70"/>
      <c r="J192" s="70"/>
      <c r="K192" s="34" t="s">
        <v>66</v>
      </c>
      <c r="L192" s="77">
        <v>192</v>
      </c>
      <c r="M192" s="77"/>
      <c r="N192" s="72"/>
      <c r="O192" s="79" t="s">
        <v>388</v>
      </c>
      <c r="P192" s="81">
        <v>43533.437789351854</v>
      </c>
      <c r="Q192" s="79" t="s">
        <v>432</v>
      </c>
      <c r="R192" s="79"/>
      <c r="S192" s="79"/>
      <c r="T192" s="79"/>
      <c r="U192" s="79"/>
      <c r="V192" s="82" t="s">
        <v>790</v>
      </c>
      <c r="W192" s="81">
        <v>43533.437789351854</v>
      </c>
      <c r="X192" s="82" t="s">
        <v>909</v>
      </c>
      <c r="Y192" s="79"/>
      <c r="Z192" s="79"/>
      <c r="AA192" s="85" t="s">
        <v>1105</v>
      </c>
      <c r="AB192" s="79"/>
      <c r="AC192" s="79" t="b">
        <v>0</v>
      </c>
      <c r="AD192" s="79">
        <v>0</v>
      </c>
      <c r="AE192" s="85" t="s">
        <v>1236</v>
      </c>
      <c r="AF192" s="79" t="b">
        <v>0</v>
      </c>
      <c r="AG192" s="79" t="s">
        <v>368</v>
      </c>
      <c r="AH192" s="79"/>
      <c r="AI192" s="85" t="s">
        <v>1236</v>
      </c>
      <c r="AJ192" s="79" t="b">
        <v>0</v>
      </c>
      <c r="AK192" s="79">
        <v>14</v>
      </c>
      <c r="AL192" s="85" t="s">
        <v>1103</v>
      </c>
      <c r="AM192" s="79" t="s">
        <v>1263</v>
      </c>
      <c r="AN192" s="79" t="b">
        <v>0</v>
      </c>
      <c r="AO192" s="85" t="s">
        <v>1103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0</v>
      </c>
      <c r="BE192" s="49">
        <v>0</v>
      </c>
      <c r="BF192" s="48">
        <v>0</v>
      </c>
      <c r="BG192" s="49">
        <v>0</v>
      </c>
      <c r="BH192" s="48">
        <v>0</v>
      </c>
      <c r="BI192" s="49">
        <v>0</v>
      </c>
      <c r="BJ192" s="48">
        <v>19</v>
      </c>
      <c r="BK192" s="49">
        <v>100</v>
      </c>
      <c r="BL192" s="48">
        <v>19</v>
      </c>
    </row>
    <row r="193" spans="1:64" ht="15">
      <c r="A193" s="64" t="s">
        <v>269</v>
      </c>
      <c r="B193" s="64" t="s">
        <v>268</v>
      </c>
      <c r="C193" s="65" t="s">
        <v>3575</v>
      </c>
      <c r="D193" s="66">
        <v>3</v>
      </c>
      <c r="E193" s="67" t="s">
        <v>132</v>
      </c>
      <c r="F193" s="68">
        <v>35</v>
      </c>
      <c r="G193" s="65"/>
      <c r="H193" s="69"/>
      <c r="I193" s="70"/>
      <c r="J193" s="70"/>
      <c r="K193" s="34" t="s">
        <v>65</v>
      </c>
      <c r="L193" s="77">
        <v>193</v>
      </c>
      <c r="M193" s="77"/>
      <c r="N193" s="72"/>
      <c r="O193" s="79" t="s">
        <v>388</v>
      </c>
      <c r="P193" s="81">
        <v>43534.21865740741</v>
      </c>
      <c r="Q193" s="79" t="s">
        <v>432</v>
      </c>
      <c r="R193" s="79"/>
      <c r="S193" s="79"/>
      <c r="T193" s="79"/>
      <c r="U193" s="79"/>
      <c r="V193" s="82" t="s">
        <v>791</v>
      </c>
      <c r="W193" s="81">
        <v>43534.21865740741</v>
      </c>
      <c r="X193" s="82" t="s">
        <v>910</v>
      </c>
      <c r="Y193" s="79"/>
      <c r="Z193" s="79"/>
      <c r="AA193" s="85" t="s">
        <v>1106</v>
      </c>
      <c r="AB193" s="79"/>
      <c r="AC193" s="79" t="b">
        <v>0</v>
      </c>
      <c r="AD193" s="79">
        <v>0</v>
      </c>
      <c r="AE193" s="85" t="s">
        <v>1236</v>
      </c>
      <c r="AF193" s="79" t="b">
        <v>0</v>
      </c>
      <c r="AG193" s="79" t="s">
        <v>368</v>
      </c>
      <c r="AH193" s="79"/>
      <c r="AI193" s="85" t="s">
        <v>1236</v>
      </c>
      <c r="AJ193" s="79" t="b">
        <v>0</v>
      </c>
      <c r="AK193" s="79">
        <v>0</v>
      </c>
      <c r="AL193" s="85" t="s">
        <v>1103</v>
      </c>
      <c r="AM193" s="79" t="s">
        <v>1271</v>
      </c>
      <c r="AN193" s="79" t="b">
        <v>0</v>
      </c>
      <c r="AO193" s="85" t="s">
        <v>1103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266</v>
      </c>
      <c r="B194" s="64" t="s">
        <v>362</v>
      </c>
      <c r="C194" s="65" t="s">
        <v>3575</v>
      </c>
      <c r="D194" s="66">
        <v>3</v>
      </c>
      <c r="E194" s="67" t="s">
        <v>132</v>
      </c>
      <c r="F194" s="68">
        <v>35</v>
      </c>
      <c r="G194" s="65"/>
      <c r="H194" s="69"/>
      <c r="I194" s="70"/>
      <c r="J194" s="70"/>
      <c r="K194" s="34" t="s">
        <v>65</v>
      </c>
      <c r="L194" s="77">
        <v>194</v>
      </c>
      <c r="M194" s="77"/>
      <c r="N194" s="72"/>
      <c r="O194" s="79" t="s">
        <v>388</v>
      </c>
      <c r="P194" s="81">
        <v>43533.17524305556</v>
      </c>
      <c r="Q194" s="79" t="s">
        <v>445</v>
      </c>
      <c r="R194" s="79"/>
      <c r="S194" s="79"/>
      <c r="T194" s="79" t="s">
        <v>266</v>
      </c>
      <c r="U194" s="82" t="s">
        <v>710</v>
      </c>
      <c r="V194" s="82" t="s">
        <v>710</v>
      </c>
      <c r="W194" s="81">
        <v>43533.17524305556</v>
      </c>
      <c r="X194" s="82" t="s">
        <v>907</v>
      </c>
      <c r="Y194" s="79"/>
      <c r="Z194" s="79"/>
      <c r="AA194" s="85" t="s">
        <v>1103</v>
      </c>
      <c r="AB194" s="79"/>
      <c r="AC194" s="79" t="b">
        <v>0</v>
      </c>
      <c r="AD194" s="79">
        <v>10</v>
      </c>
      <c r="AE194" s="85" t="s">
        <v>1236</v>
      </c>
      <c r="AF194" s="79" t="b">
        <v>0</v>
      </c>
      <c r="AG194" s="79" t="s">
        <v>368</v>
      </c>
      <c r="AH194" s="79"/>
      <c r="AI194" s="85" t="s">
        <v>1236</v>
      </c>
      <c r="AJ194" s="79" t="b">
        <v>0</v>
      </c>
      <c r="AK194" s="79">
        <v>2</v>
      </c>
      <c r="AL194" s="85" t="s">
        <v>1236</v>
      </c>
      <c r="AM194" s="79" t="s">
        <v>1265</v>
      </c>
      <c r="AN194" s="79" t="b">
        <v>0</v>
      </c>
      <c r="AO194" s="85" t="s">
        <v>1103</v>
      </c>
      <c r="AP194" s="79" t="s">
        <v>176</v>
      </c>
      <c r="AQ194" s="79">
        <v>0</v>
      </c>
      <c r="AR194" s="79">
        <v>0</v>
      </c>
      <c r="AS194" s="79" t="s">
        <v>1290</v>
      </c>
      <c r="AT194" s="79" t="s">
        <v>1292</v>
      </c>
      <c r="AU194" s="79" t="s">
        <v>1293</v>
      </c>
      <c r="AV194" s="79" t="s">
        <v>1297</v>
      </c>
      <c r="AW194" s="79" t="s">
        <v>1302</v>
      </c>
      <c r="AX194" s="79" t="s">
        <v>1297</v>
      </c>
      <c r="AY194" s="79" t="s">
        <v>1307</v>
      </c>
      <c r="AZ194" s="82" t="s">
        <v>1313</v>
      </c>
      <c r="BA194">
        <v>1</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269</v>
      </c>
      <c r="B195" s="64" t="s">
        <v>362</v>
      </c>
      <c r="C195" s="65" t="s">
        <v>3575</v>
      </c>
      <c r="D195" s="66">
        <v>3</v>
      </c>
      <c r="E195" s="67" t="s">
        <v>132</v>
      </c>
      <c r="F195" s="68">
        <v>35</v>
      </c>
      <c r="G195" s="65"/>
      <c r="H195" s="69"/>
      <c r="I195" s="70"/>
      <c r="J195" s="70"/>
      <c r="K195" s="34" t="s">
        <v>65</v>
      </c>
      <c r="L195" s="77">
        <v>195</v>
      </c>
      <c r="M195" s="77"/>
      <c r="N195" s="72"/>
      <c r="O195" s="79" t="s">
        <v>388</v>
      </c>
      <c r="P195" s="81">
        <v>43534.21865740741</v>
      </c>
      <c r="Q195" s="79" t="s">
        <v>432</v>
      </c>
      <c r="R195" s="79"/>
      <c r="S195" s="79"/>
      <c r="T195" s="79"/>
      <c r="U195" s="79"/>
      <c r="V195" s="82" t="s">
        <v>791</v>
      </c>
      <c r="W195" s="81">
        <v>43534.21865740741</v>
      </c>
      <c r="X195" s="82" t="s">
        <v>910</v>
      </c>
      <c r="Y195" s="79"/>
      <c r="Z195" s="79"/>
      <c r="AA195" s="85" t="s">
        <v>1106</v>
      </c>
      <c r="AB195" s="79"/>
      <c r="AC195" s="79" t="b">
        <v>0</v>
      </c>
      <c r="AD195" s="79">
        <v>0</v>
      </c>
      <c r="AE195" s="85" t="s">
        <v>1236</v>
      </c>
      <c r="AF195" s="79" t="b">
        <v>0</v>
      </c>
      <c r="AG195" s="79" t="s">
        <v>368</v>
      </c>
      <c r="AH195" s="79"/>
      <c r="AI195" s="85" t="s">
        <v>1236</v>
      </c>
      <c r="AJ195" s="79" t="b">
        <v>0</v>
      </c>
      <c r="AK195" s="79">
        <v>0</v>
      </c>
      <c r="AL195" s="85" t="s">
        <v>1103</v>
      </c>
      <c r="AM195" s="79" t="s">
        <v>1271</v>
      </c>
      <c r="AN195" s="79" t="b">
        <v>0</v>
      </c>
      <c r="AO195" s="85" t="s">
        <v>1103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266</v>
      </c>
      <c r="B196" s="64" t="s">
        <v>322</v>
      </c>
      <c r="C196" s="65" t="s">
        <v>3575</v>
      </c>
      <c r="D196" s="66">
        <v>3</v>
      </c>
      <c r="E196" s="67" t="s">
        <v>132</v>
      </c>
      <c r="F196" s="68">
        <v>35</v>
      </c>
      <c r="G196" s="65"/>
      <c r="H196" s="69"/>
      <c r="I196" s="70"/>
      <c r="J196" s="70"/>
      <c r="K196" s="34" t="s">
        <v>65</v>
      </c>
      <c r="L196" s="77">
        <v>196</v>
      </c>
      <c r="M196" s="77"/>
      <c r="N196" s="72"/>
      <c r="O196" s="79" t="s">
        <v>388</v>
      </c>
      <c r="P196" s="81">
        <v>43533.17524305556</v>
      </c>
      <c r="Q196" s="79" t="s">
        <v>445</v>
      </c>
      <c r="R196" s="79"/>
      <c r="S196" s="79"/>
      <c r="T196" s="79" t="s">
        <v>266</v>
      </c>
      <c r="U196" s="82" t="s">
        <v>710</v>
      </c>
      <c r="V196" s="82" t="s">
        <v>710</v>
      </c>
      <c r="W196" s="81">
        <v>43533.17524305556</v>
      </c>
      <c r="X196" s="82" t="s">
        <v>907</v>
      </c>
      <c r="Y196" s="79"/>
      <c r="Z196" s="79"/>
      <c r="AA196" s="85" t="s">
        <v>1103</v>
      </c>
      <c r="AB196" s="79"/>
      <c r="AC196" s="79" t="b">
        <v>0</v>
      </c>
      <c r="AD196" s="79">
        <v>10</v>
      </c>
      <c r="AE196" s="85" t="s">
        <v>1236</v>
      </c>
      <c r="AF196" s="79" t="b">
        <v>0</v>
      </c>
      <c r="AG196" s="79" t="s">
        <v>368</v>
      </c>
      <c r="AH196" s="79"/>
      <c r="AI196" s="85" t="s">
        <v>1236</v>
      </c>
      <c r="AJ196" s="79" t="b">
        <v>0</v>
      </c>
      <c r="AK196" s="79">
        <v>2</v>
      </c>
      <c r="AL196" s="85" t="s">
        <v>1236</v>
      </c>
      <c r="AM196" s="79" t="s">
        <v>1265</v>
      </c>
      <c r="AN196" s="79" t="b">
        <v>0</v>
      </c>
      <c r="AO196" s="85" t="s">
        <v>1103</v>
      </c>
      <c r="AP196" s="79" t="s">
        <v>176</v>
      </c>
      <c r="AQ196" s="79">
        <v>0</v>
      </c>
      <c r="AR196" s="79">
        <v>0</v>
      </c>
      <c r="AS196" s="79" t="s">
        <v>1290</v>
      </c>
      <c r="AT196" s="79" t="s">
        <v>1292</v>
      </c>
      <c r="AU196" s="79" t="s">
        <v>1293</v>
      </c>
      <c r="AV196" s="79" t="s">
        <v>1297</v>
      </c>
      <c r="AW196" s="79" t="s">
        <v>1302</v>
      </c>
      <c r="AX196" s="79" t="s">
        <v>1297</v>
      </c>
      <c r="AY196" s="79" t="s">
        <v>1307</v>
      </c>
      <c r="AZ196" s="82" t="s">
        <v>1313</v>
      </c>
      <c r="BA196">
        <v>1</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266</v>
      </c>
      <c r="B197" s="64" t="s">
        <v>321</v>
      </c>
      <c r="C197" s="65" t="s">
        <v>3575</v>
      </c>
      <c r="D197" s="66">
        <v>3</v>
      </c>
      <c r="E197" s="67" t="s">
        <v>132</v>
      </c>
      <c r="F197" s="68">
        <v>35</v>
      </c>
      <c r="G197" s="65"/>
      <c r="H197" s="69"/>
      <c r="I197" s="70"/>
      <c r="J197" s="70"/>
      <c r="K197" s="34" t="s">
        <v>65</v>
      </c>
      <c r="L197" s="77">
        <v>197</v>
      </c>
      <c r="M197" s="77"/>
      <c r="N197" s="72"/>
      <c r="O197" s="79" t="s">
        <v>388</v>
      </c>
      <c r="P197" s="81">
        <v>43533.17524305556</v>
      </c>
      <c r="Q197" s="79" t="s">
        <v>445</v>
      </c>
      <c r="R197" s="79"/>
      <c r="S197" s="79"/>
      <c r="T197" s="79" t="s">
        <v>266</v>
      </c>
      <c r="U197" s="82" t="s">
        <v>710</v>
      </c>
      <c r="V197" s="82" t="s">
        <v>710</v>
      </c>
      <c r="W197" s="81">
        <v>43533.17524305556</v>
      </c>
      <c r="X197" s="82" t="s">
        <v>907</v>
      </c>
      <c r="Y197" s="79"/>
      <c r="Z197" s="79"/>
      <c r="AA197" s="85" t="s">
        <v>1103</v>
      </c>
      <c r="AB197" s="79"/>
      <c r="AC197" s="79" t="b">
        <v>0</v>
      </c>
      <c r="AD197" s="79">
        <v>10</v>
      </c>
      <c r="AE197" s="85" t="s">
        <v>1236</v>
      </c>
      <c r="AF197" s="79" t="b">
        <v>0</v>
      </c>
      <c r="AG197" s="79" t="s">
        <v>368</v>
      </c>
      <c r="AH197" s="79"/>
      <c r="AI197" s="85" t="s">
        <v>1236</v>
      </c>
      <c r="AJ197" s="79" t="b">
        <v>0</v>
      </c>
      <c r="AK197" s="79">
        <v>2</v>
      </c>
      <c r="AL197" s="85" t="s">
        <v>1236</v>
      </c>
      <c r="AM197" s="79" t="s">
        <v>1265</v>
      </c>
      <c r="AN197" s="79" t="b">
        <v>0</v>
      </c>
      <c r="AO197" s="85" t="s">
        <v>1103</v>
      </c>
      <c r="AP197" s="79" t="s">
        <v>176</v>
      </c>
      <c r="AQ197" s="79">
        <v>0</v>
      </c>
      <c r="AR197" s="79">
        <v>0</v>
      </c>
      <c r="AS197" s="79" t="s">
        <v>1290</v>
      </c>
      <c r="AT197" s="79" t="s">
        <v>1292</v>
      </c>
      <c r="AU197" s="79" t="s">
        <v>1293</v>
      </c>
      <c r="AV197" s="79" t="s">
        <v>1297</v>
      </c>
      <c r="AW197" s="79" t="s">
        <v>1302</v>
      </c>
      <c r="AX197" s="79" t="s">
        <v>1297</v>
      </c>
      <c r="AY197" s="79" t="s">
        <v>1307</v>
      </c>
      <c r="AZ197" s="82" t="s">
        <v>1313</v>
      </c>
      <c r="BA197">
        <v>1</v>
      </c>
      <c r="BB197" s="78" t="str">
        <f>REPLACE(INDEX(GroupVertices[Group],MATCH(Edges[[#This Row],[Vertex 1]],GroupVertices[Vertex],0)),1,1,"")</f>
        <v>2</v>
      </c>
      <c r="BC197" s="78" t="str">
        <f>REPLACE(INDEX(GroupVertices[Group],MATCH(Edges[[#This Row],[Vertex 2]],GroupVertices[Vertex],0)),1,1,"")</f>
        <v>1</v>
      </c>
      <c r="BD197" s="48">
        <v>0</v>
      </c>
      <c r="BE197" s="49">
        <v>0</v>
      </c>
      <c r="BF197" s="48">
        <v>0</v>
      </c>
      <c r="BG197" s="49">
        <v>0</v>
      </c>
      <c r="BH197" s="48">
        <v>0</v>
      </c>
      <c r="BI197" s="49">
        <v>0</v>
      </c>
      <c r="BJ197" s="48">
        <v>17</v>
      </c>
      <c r="BK197" s="49">
        <v>100</v>
      </c>
      <c r="BL197" s="48">
        <v>17</v>
      </c>
    </row>
    <row r="198" spans="1:64" ht="15">
      <c r="A198" s="64" t="s">
        <v>269</v>
      </c>
      <c r="B198" s="64" t="s">
        <v>266</v>
      </c>
      <c r="C198" s="65" t="s">
        <v>3575</v>
      </c>
      <c r="D198" s="66">
        <v>3</v>
      </c>
      <c r="E198" s="67" t="s">
        <v>132</v>
      </c>
      <c r="F198" s="68">
        <v>35</v>
      </c>
      <c r="G198" s="65"/>
      <c r="H198" s="69"/>
      <c r="I198" s="70"/>
      <c r="J198" s="70"/>
      <c r="K198" s="34" t="s">
        <v>65</v>
      </c>
      <c r="L198" s="77">
        <v>198</v>
      </c>
      <c r="M198" s="77"/>
      <c r="N198" s="72"/>
      <c r="O198" s="79" t="s">
        <v>388</v>
      </c>
      <c r="P198" s="81">
        <v>43534.21865740741</v>
      </c>
      <c r="Q198" s="79" t="s">
        <v>432</v>
      </c>
      <c r="R198" s="79"/>
      <c r="S198" s="79"/>
      <c r="T198" s="79"/>
      <c r="U198" s="79"/>
      <c r="V198" s="82" t="s">
        <v>791</v>
      </c>
      <c r="W198" s="81">
        <v>43534.21865740741</v>
      </c>
      <c r="X198" s="82" t="s">
        <v>910</v>
      </c>
      <c r="Y198" s="79"/>
      <c r="Z198" s="79"/>
      <c r="AA198" s="85" t="s">
        <v>1106</v>
      </c>
      <c r="AB198" s="79"/>
      <c r="AC198" s="79" t="b">
        <v>0</v>
      </c>
      <c r="AD198" s="79">
        <v>0</v>
      </c>
      <c r="AE198" s="85" t="s">
        <v>1236</v>
      </c>
      <c r="AF198" s="79" t="b">
        <v>0</v>
      </c>
      <c r="AG198" s="79" t="s">
        <v>368</v>
      </c>
      <c r="AH198" s="79"/>
      <c r="AI198" s="85" t="s">
        <v>1236</v>
      </c>
      <c r="AJ198" s="79" t="b">
        <v>0</v>
      </c>
      <c r="AK198" s="79">
        <v>0</v>
      </c>
      <c r="AL198" s="85" t="s">
        <v>1103</v>
      </c>
      <c r="AM198" s="79" t="s">
        <v>1271</v>
      </c>
      <c r="AN198" s="79" t="b">
        <v>0</v>
      </c>
      <c r="AO198" s="85" t="s">
        <v>1103</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269</v>
      </c>
      <c r="B199" s="64" t="s">
        <v>322</v>
      </c>
      <c r="C199" s="65" t="s">
        <v>3575</v>
      </c>
      <c r="D199" s="66">
        <v>3</v>
      </c>
      <c r="E199" s="67" t="s">
        <v>132</v>
      </c>
      <c r="F199" s="68">
        <v>35</v>
      </c>
      <c r="G199" s="65"/>
      <c r="H199" s="69"/>
      <c r="I199" s="70"/>
      <c r="J199" s="70"/>
      <c r="K199" s="34" t="s">
        <v>65</v>
      </c>
      <c r="L199" s="77">
        <v>199</v>
      </c>
      <c r="M199" s="77"/>
      <c r="N199" s="72"/>
      <c r="O199" s="79" t="s">
        <v>388</v>
      </c>
      <c r="P199" s="81">
        <v>43534.21865740741</v>
      </c>
      <c r="Q199" s="79" t="s">
        <v>432</v>
      </c>
      <c r="R199" s="79"/>
      <c r="S199" s="79"/>
      <c r="T199" s="79"/>
      <c r="U199" s="79"/>
      <c r="V199" s="82" t="s">
        <v>791</v>
      </c>
      <c r="W199" s="81">
        <v>43534.21865740741</v>
      </c>
      <c r="X199" s="82" t="s">
        <v>910</v>
      </c>
      <c r="Y199" s="79"/>
      <c r="Z199" s="79"/>
      <c r="AA199" s="85" t="s">
        <v>1106</v>
      </c>
      <c r="AB199" s="79"/>
      <c r="AC199" s="79" t="b">
        <v>0</v>
      </c>
      <c r="AD199" s="79">
        <v>0</v>
      </c>
      <c r="AE199" s="85" t="s">
        <v>1236</v>
      </c>
      <c r="AF199" s="79" t="b">
        <v>0</v>
      </c>
      <c r="AG199" s="79" t="s">
        <v>368</v>
      </c>
      <c r="AH199" s="79"/>
      <c r="AI199" s="85" t="s">
        <v>1236</v>
      </c>
      <c r="AJ199" s="79" t="b">
        <v>0</v>
      </c>
      <c r="AK199" s="79">
        <v>0</v>
      </c>
      <c r="AL199" s="85" t="s">
        <v>1103</v>
      </c>
      <c r="AM199" s="79" t="s">
        <v>1271</v>
      </c>
      <c r="AN199" s="79" t="b">
        <v>0</v>
      </c>
      <c r="AO199" s="85" t="s">
        <v>1103</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269</v>
      </c>
      <c r="B200" s="64" t="s">
        <v>321</v>
      </c>
      <c r="C200" s="65" t="s">
        <v>3575</v>
      </c>
      <c r="D200" s="66">
        <v>3</v>
      </c>
      <c r="E200" s="67" t="s">
        <v>132</v>
      </c>
      <c r="F200" s="68">
        <v>35</v>
      </c>
      <c r="G200" s="65"/>
      <c r="H200" s="69"/>
      <c r="I200" s="70"/>
      <c r="J200" s="70"/>
      <c r="K200" s="34" t="s">
        <v>65</v>
      </c>
      <c r="L200" s="77">
        <v>200</v>
      </c>
      <c r="M200" s="77"/>
      <c r="N200" s="72"/>
      <c r="O200" s="79" t="s">
        <v>388</v>
      </c>
      <c r="P200" s="81">
        <v>43534.21865740741</v>
      </c>
      <c r="Q200" s="79" t="s">
        <v>432</v>
      </c>
      <c r="R200" s="79"/>
      <c r="S200" s="79"/>
      <c r="T200" s="79"/>
      <c r="U200" s="79"/>
      <c r="V200" s="82" t="s">
        <v>791</v>
      </c>
      <c r="W200" s="81">
        <v>43534.21865740741</v>
      </c>
      <c r="X200" s="82" t="s">
        <v>910</v>
      </c>
      <c r="Y200" s="79"/>
      <c r="Z200" s="79"/>
      <c r="AA200" s="85" t="s">
        <v>1106</v>
      </c>
      <c r="AB200" s="79"/>
      <c r="AC200" s="79" t="b">
        <v>0</v>
      </c>
      <c r="AD200" s="79">
        <v>0</v>
      </c>
      <c r="AE200" s="85" t="s">
        <v>1236</v>
      </c>
      <c r="AF200" s="79" t="b">
        <v>0</v>
      </c>
      <c r="AG200" s="79" t="s">
        <v>368</v>
      </c>
      <c r="AH200" s="79"/>
      <c r="AI200" s="85" t="s">
        <v>1236</v>
      </c>
      <c r="AJ200" s="79" t="b">
        <v>0</v>
      </c>
      <c r="AK200" s="79">
        <v>0</v>
      </c>
      <c r="AL200" s="85" t="s">
        <v>1103</v>
      </c>
      <c r="AM200" s="79" t="s">
        <v>1271</v>
      </c>
      <c r="AN200" s="79" t="b">
        <v>0</v>
      </c>
      <c r="AO200" s="85" t="s">
        <v>1103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1</v>
      </c>
      <c r="BD200" s="48">
        <v>0</v>
      </c>
      <c r="BE200" s="49">
        <v>0</v>
      </c>
      <c r="BF200" s="48">
        <v>0</v>
      </c>
      <c r="BG200" s="49">
        <v>0</v>
      </c>
      <c r="BH200" s="48">
        <v>0</v>
      </c>
      <c r="BI200" s="49">
        <v>0</v>
      </c>
      <c r="BJ200" s="48">
        <v>19</v>
      </c>
      <c r="BK200" s="49">
        <v>100</v>
      </c>
      <c r="BL200" s="48">
        <v>19</v>
      </c>
    </row>
    <row r="201" spans="1:64" ht="15">
      <c r="A201" s="64" t="s">
        <v>270</v>
      </c>
      <c r="B201" s="64" t="s">
        <v>321</v>
      </c>
      <c r="C201" s="65" t="s">
        <v>3575</v>
      </c>
      <c r="D201" s="66">
        <v>3</v>
      </c>
      <c r="E201" s="67" t="s">
        <v>132</v>
      </c>
      <c r="F201" s="68">
        <v>35</v>
      </c>
      <c r="G201" s="65"/>
      <c r="H201" s="69"/>
      <c r="I201" s="70"/>
      <c r="J201" s="70"/>
      <c r="K201" s="34" t="s">
        <v>65</v>
      </c>
      <c r="L201" s="77">
        <v>201</v>
      </c>
      <c r="M201" s="77"/>
      <c r="N201" s="72"/>
      <c r="O201" s="79" t="s">
        <v>388</v>
      </c>
      <c r="P201" s="81">
        <v>43534.85554398148</v>
      </c>
      <c r="Q201" s="79" t="s">
        <v>446</v>
      </c>
      <c r="R201" s="79"/>
      <c r="S201" s="79"/>
      <c r="T201" s="79"/>
      <c r="U201" s="79"/>
      <c r="V201" s="82" t="s">
        <v>792</v>
      </c>
      <c r="W201" s="81">
        <v>43534.85554398148</v>
      </c>
      <c r="X201" s="82" t="s">
        <v>911</v>
      </c>
      <c r="Y201" s="79"/>
      <c r="Z201" s="79"/>
      <c r="AA201" s="85" t="s">
        <v>1107</v>
      </c>
      <c r="AB201" s="85" t="s">
        <v>1127</v>
      </c>
      <c r="AC201" s="79" t="b">
        <v>0</v>
      </c>
      <c r="AD201" s="79">
        <v>0</v>
      </c>
      <c r="AE201" s="85" t="s">
        <v>1249</v>
      </c>
      <c r="AF201" s="79" t="b">
        <v>0</v>
      </c>
      <c r="AG201" s="79" t="s">
        <v>368</v>
      </c>
      <c r="AH201" s="79"/>
      <c r="AI201" s="85" t="s">
        <v>1236</v>
      </c>
      <c r="AJ201" s="79" t="b">
        <v>0</v>
      </c>
      <c r="AK201" s="79">
        <v>0</v>
      </c>
      <c r="AL201" s="85" t="s">
        <v>1236</v>
      </c>
      <c r="AM201" s="79" t="s">
        <v>1263</v>
      </c>
      <c r="AN201" s="79" t="b">
        <v>0</v>
      </c>
      <c r="AO201" s="85" t="s">
        <v>1127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270</v>
      </c>
      <c r="B202" s="64" t="s">
        <v>283</v>
      </c>
      <c r="C202" s="65" t="s">
        <v>3575</v>
      </c>
      <c r="D202" s="66">
        <v>3</v>
      </c>
      <c r="E202" s="67" t="s">
        <v>132</v>
      </c>
      <c r="F202" s="68">
        <v>35</v>
      </c>
      <c r="G202" s="65"/>
      <c r="H202" s="69"/>
      <c r="I202" s="70"/>
      <c r="J202" s="70"/>
      <c r="K202" s="34" t="s">
        <v>65</v>
      </c>
      <c r="L202" s="77">
        <v>202</v>
      </c>
      <c r="M202" s="77"/>
      <c r="N202" s="72"/>
      <c r="O202" s="79" t="s">
        <v>389</v>
      </c>
      <c r="P202" s="81">
        <v>43534.85554398148</v>
      </c>
      <c r="Q202" s="79" t="s">
        <v>446</v>
      </c>
      <c r="R202" s="79"/>
      <c r="S202" s="79"/>
      <c r="T202" s="79"/>
      <c r="U202" s="79"/>
      <c r="V202" s="82" t="s">
        <v>792</v>
      </c>
      <c r="W202" s="81">
        <v>43534.85554398148</v>
      </c>
      <c r="X202" s="82" t="s">
        <v>911</v>
      </c>
      <c r="Y202" s="79"/>
      <c r="Z202" s="79"/>
      <c r="AA202" s="85" t="s">
        <v>1107</v>
      </c>
      <c r="AB202" s="85" t="s">
        <v>1127</v>
      </c>
      <c r="AC202" s="79" t="b">
        <v>0</v>
      </c>
      <c r="AD202" s="79">
        <v>0</v>
      </c>
      <c r="AE202" s="85" t="s">
        <v>1249</v>
      </c>
      <c r="AF202" s="79" t="b">
        <v>0</v>
      </c>
      <c r="AG202" s="79" t="s">
        <v>368</v>
      </c>
      <c r="AH202" s="79"/>
      <c r="AI202" s="85" t="s">
        <v>1236</v>
      </c>
      <c r="AJ202" s="79" t="b">
        <v>0</v>
      </c>
      <c r="AK202" s="79">
        <v>0</v>
      </c>
      <c r="AL202" s="85" t="s">
        <v>1236</v>
      </c>
      <c r="AM202" s="79" t="s">
        <v>1263</v>
      </c>
      <c r="AN202" s="79" t="b">
        <v>0</v>
      </c>
      <c r="AO202" s="85" t="s">
        <v>1127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7</v>
      </c>
      <c r="BK202" s="49">
        <v>100</v>
      </c>
      <c r="BL202" s="48">
        <v>7</v>
      </c>
    </row>
    <row r="203" spans="1:64" ht="15">
      <c r="A203" s="64" t="s">
        <v>271</v>
      </c>
      <c r="B203" s="64" t="s">
        <v>370</v>
      </c>
      <c r="C203" s="65" t="s">
        <v>3575</v>
      </c>
      <c r="D203" s="66">
        <v>3</v>
      </c>
      <c r="E203" s="67" t="s">
        <v>132</v>
      </c>
      <c r="F203" s="68">
        <v>35</v>
      </c>
      <c r="G203" s="65"/>
      <c r="H203" s="69"/>
      <c r="I203" s="70"/>
      <c r="J203" s="70"/>
      <c r="K203" s="34" t="s">
        <v>65</v>
      </c>
      <c r="L203" s="77">
        <v>203</v>
      </c>
      <c r="M203" s="77"/>
      <c r="N203" s="72"/>
      <c r="O203" s="79" t="s">
        <v>388</v>
      </c>
      <c r="P203" s="81">
        <v>43535.02527777778</v>
      </c>
      <c r="Q203" s="79" t="s">
        <v>447</v>
      </c>
      <c r="R203" s="82" t="s">
        <v>564</v>
      </c>
      <c r="S203" s="79" t="s">
        <v>621</v>
      </c>
      <c r="T203" s="79" t="s">
        <v>661</v>
      </c>
      <c r="U203" s="79"/>
      <c r="V203" s="82" t="s">
        <v>793</v>
      </c>
      <c r="W203" s="81">
        <v>43535.02527777778</v>
      </c>
      <c r="X203" s="82" t="s">
        <v>912</v>
      </c>
      <c r="Y203" s="79"/>
      <c r="Z203" s="79"/>
      <c r="AA203" s="85" t="s">
        <v>1108</v>
      </c>
      <c r="AB203" s="79"/>
      <c r="AC203" s="79" t="b">
        <v>0</v>
      </c>
      <c r="AD203" s="79">
        <v>0</v>
      </c>
      <c r="AE203" s="85" t="s">
        <v>1236</v>
      </c>
      <c r="AF203" s="79" t="b">
        <v>0</v>
      </c>
      <c r="AG203" s="79" t="s">
        <v>368</v>
      </c>
      <c r="AH203" s="79"/>
      <c r="AI203" s="85" t="s">
        <v>1236</v>
      </c>
      <c r="AJ203" s="79" t="b">
        <v>0</v>
      </c>
      <c r="AK203" s="79">
        <v>0</v>
      </c>
      <c r="AL203" s="85" t="s">
        <v>1236</v>
      </c>
      <c r="AM203" s="79" t="s">
        <v>1276</v>
      </c>
      <c r="AN203" s="79" t="b">
        <v>0</v>
      </c>
      <c r="AO203" s="85" t="s">
        <v>1108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16</v>
      </c>
      <c r="BC203" s="78" t="str">
        <f>REPLACE(INDEX(GroupVertices[Group],MATCH(Edges[[#This Row],[Vertex 2]],GroupVertices[Vertex],0)),1,1,"")</f>
        <v>16</v>
      </c>
      <c r="BD203" s="48">
        <v>1</v>
      </c>
      <c r="BE203" s="49">
        <v>10</v>
      </c>
      <c r="BF203" s="48">
        <v>0</v>
      </c>
      <c r="BG203" s="49">
        <v>0</v>
      </c>
      <c r="BH203" s="48">
        <v>0</v>
      </c>
      <c r="BI203" s="49">
        <v>0</v>
      </c>
      <c r="BJ203" s="48">
        <v>9</v>
      </c>
      <c r="BK203" s="49">
        <v>90</v>
      </c>
      <c r="BL203" s="48">
        <v>10</v>
      </c>
    </row>
    <row r="204" spans="1:64" ht="15">
      <c r="A204" s="64" t="s">
        <v>272</v>
      </c>
      <c r="B204" s="64" t="s">
        <v>371</v>
      </c>
      <c r="C204" s="65" t="s">
        <v>3575</v>
      </c>
      <c r="D204" s="66">
        <v>3</v>
      </c>
      <c r="E204" s="67" t="s">
        <v>132</v>
      </c>
      <c r="F204" s="68">
        <v>35</v>
      </c>
      <c r="G204" s="65"/>
      <c r="H204" s="69"/>
      <c r="I204" s="70"/>
      <c r="J204" s="70"/>
      <c r="K204" s="34" t="s">
        <v>65</v>
      </c>
      <c r="L204" s="77">
        <v>204</v>
      </c>
      <c r="M204" s="77"/>
      <c r="N204" s="72"/>
      <c r="O204" s="79" t="s">
        <v>388</v>
      </c>
      <c r="P204" s="81">
        <v>43535.221875</v>
      </c>
      <c r="Q204" s="79" t="s">
        <v>448</v>
      </c>
      <c r="R204" s="82" t="s">
        <v>565</v>
      </c>
      <c r="S204" s="79" t="s">
        <v>615</v>
      </c>
      <c r="T204" s="79"/>
      <c r="U204" s="79"/>
      <c r="V204" s="82" t="s">
        <v>794</v>
      </c>
      <c r="W204" s="81">
        <v>43535.221875</v>
      </c>
      <c r="X204" s="82" t="s">
        <v>913</v>
      </c>
      <c r="Y204" s="79"/>
      <c r="Z204" s="79"/>
      <c r="AA204" s="85" t="s">
        <v>1109</v>
      </c>
      <c r="AB204" s="79"/>
      <c r="AC204" s="79" t="b">
        <v>0</v>
      </c>
      <c r="AD204" s="79">
        <v>0</v>
      </c>
      <c r="AE204" s="85" t="s">
        <v>1236</v>
      </c>
      <c r="AF204" s="79" t="b">
        <v>0</v>
      </c>
      <c r="AG204" s="79" t="s">
        <v>368</v>
      </c>
      <c r="AH204" s="79"/>
      <c r="AI204" s="85" t="s">
        <v>1236</v>
      </c>
      <c r="AJ204" s="79" t="b">
        <v>0</v>
      </c>
      <c r="AK204" s="79">
        <v>0</v>
      </c>
      <c r="AL204" s="85" t="s">
        <v>1236</v>
      </c>
      <c r="AM204" s="79" t="s">
        <v>1265</v>
      </c>
      <c r="AN204" s="79" t="b">
        <v>1</v>
      </c>
      <c r="AO204" s="85" t="s">
        <v>1109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7</v>
      </c>
      <c r="BC204" s="78" t="str">
        <f>REPLACE(INDEX(GroupVertices[Group],MATCH(Edges[[#This Row],[Vertex 2]],GroupVertices[Vertex],0)),1,1,"")</f>
        <v>7</v>
      </c>
      <c r="BD204" s="48">
        <v>2</v>
      </c>
      <c r="BE204" s="49">
        <v>11.11111111111111</v>
      </c>
      <c r="BF204" s="48">
        <v>0</v>
      </c>
      <c r="BG204" s="49">
        <v>0</v>
      </c>
      <c r="BH204" s="48">
        <v>0</v>
      </c>
      <c r="BI204" s="49">
        <v>0</v>
      </c>
      <c r="BJ204" s="48">
        <v>16</v>
      </c>
      <c r="BK204" s="49">
        <v>88.88888888888889</v>
      </c>
      <c r="BL204" s="48">
        <v>18</v>
      </c>
    </row>
    <row r="205" spans="1:64" ht="15">
      <c r="A205" s="64" t="s">
        <v>273</v>
      </c>
      <c r="B205" s="64" t="s">
        <v>372</v>
      </c>
      <c r="C205" s="65" t="s">
        <v>3576</v>
      </c>
      <c r="D205" s="66">
        <v>6.5</v>
      </c>
      <c r="E205" s="67" t="s">
        <v>136</v>
      </c>
      <c r="F205" s="68">
        <v>23.5</v>
      </c>
      <c r="G205" s="65"/>
      <c r="H205" s="69"/>
      <c r="I205" s="70"/>
      <c r="J205" s="70"/>
      <c r="K205" s="34" t="s">
        <v>65</v>
      </c>
      <c r="L205" s="77">
        <v>205</v>
      </c>
      <c r="M205" s="77"/>
      <c r="N205" s="72"/>
      <c r="O205" s="79" t="s">
        <v>388</v>
      </c>
      <c r="P205" s="81">
        <v>43533.000023148146</v>
      </c>
      <c r="Q205" s="79" t="s">
        <v>449</v>
      </c>
      <c r="R205" s="82" t="s">
        <v>566</v>
      </c>
      <c r="S205" s="79" t="s">
        <v>622</v>
      </c>
      <c r="T205" s="79" t="s">
        <v>662</v>
      </c>
      <c r="U205" s="82" t="s">
        <v>711</v>
      </c>
      <c r="V205" s="82" t="s">
        <v>711</v>
      </c>
      <c r="W205" s="81">
        <v>43533.000023148146</v>
      </c>
      <c r="X205" s="82" t="s">
        <v>914</v>
      </c>
      <c r="Y205" s="79"/>
      <c r="Z205" s="79"/>
      <c r="AA205" s="85" t="s">
        <v>1110</v>
      </c>
      <c r="AB205" s="79"/>
      <c r="AC205" s="79" t="b">
        <v>0</v>
      </c>
      <c r="AD205" s="79">
        <v>0</v>
      </c>
      <c r="AE205" s="85" t="s">
        <v>1236</v>
      </c>
      <c r="AF205" s="79" t="b">
        <v>0</v>
      </c>
      <c r="AG205" s="79" t="s">
        <v>368</v>
      </c>
      <c r="AH205" s="79"/>
      <c r="AI205" s="85" t="s">
        <v>1236</v>
      </c>
      <c r="AJ205" s="79" t="b">
        <v>0</v>
      </c>
      <c r="AK205" s="79">
        <v>0</v>
      </c>
      <c r="AL205" s="85" t="s">
        <v>1236</v>
      </c>
      <c r="AM205" s="79" t="s">
        <v>1278</v>
      </c>
      <c r="AN205" s="79" t="b">
        <v>0</v>
      </c>
      <c r="AO205" s="85" t="s">
        <v>1110</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15</v>
      </c>
      <c r="BC205" s="78" t="str">
        <f>REPLACE(INDEX(GroupVertices[Group],MATCH(Edges[[#This Row],[Vertex 2]],GroupVertices[Vertex],0)),1,1,"")</f>
        <v>15</v>
      </c>
      <c r="BD205" s="48">
        <v>3</v>
      </c>
      <c r="BE205" s="49">
        <v>7.894736842105263</v>
      </c>
      <c r="BF205" s="48">
        <v>0</v>
      </c>
      <c r="BG205" s="49">
        <v>0</v>
      </c>
      <c r="BH205" s="48">
        <v>0</v>
      </c>
      <c r="BI205" s="49">
        <v>0</v>
      </c>
      <c r="BJ205" s="48">
        <v>35</v>
      </c>
      <c r="BK205" s="49">
        <v>92.10526315789474</v>
      </c>
      <c r="BL205" s="48">
        <v>38</v>
      </c>
    </row>
    <row r="206" spans="1:64" ht="15">
      <c r="A206" s="64" t="s">
        <v>273</v>
      </c>
      <c r="B206" s="64" t="s">
        <v>372</v>
      </c>
      <c r="C206" s="65" t="s">
        <v>3576</v>
      </c>
      <c r="D206" s="66">
        <v>6.5</v>
      </c>
      <c r="E206" s="67" t="s">
        <v>136</v>
      </c>
      <c r="F206" s="68">
        <v>23.5</v>
      </c>
      <c r="G206" s="65"/>
      <c r="H206" s="69"/>
      <c r="I206" s="70"/>
      <c r="J206" s="70"/>
      <c r="K206" s="34" t="s">
        <v>65</v>
      </c>
      <c r="L206" s="77">
        <v>206</v>
      </c>
      <c r="M206" s="77"/>
      <c r="N206" s="72"/>
      <c r="O206" s="79" t="s">
        <v>388</v>
      </c>
      <c r="P206" s="81">
        <v>43535.58353009259</v>
      </c>
      <c r="Q206" s="79" t="s">
        <v>450</v>
      </c>
      <c r="R206" s="82" t="s">
        <v>566</v>
      </c>
      <c r="S206" s="79" t="s">
        <v>622</v>
      </c>
      <c r="T206" s="79" t="s">
        <v>662</v>
      </c>
      <c r="U206" s="82" t="s">
        <v>712</v>
      </c>
      <c r="V206" s="82" t="s">
        <v>712</v>
      </c>
      <c r="W206" s="81">
        <v>43535.58353009259</v>
      </c>
      <c r="X206" s="82" t="s">
        <v>915</v>
      </c>
      <c r="Y206" s="79"/>
      <c r="Z206" s="79"/>
      <c r="AA206" s="85" t="s">
        <v>1111</v>
      </c>
      <c r="AB206" s="79"/>
      <c r="AC206" s="79" t="b">
        <v>0</v>
      </c>
      <c r="AD206" s="79">
        <v>2</v>
      </c>
      <c r="AE206" s="85" t="s">
        <v>1236</v>
      </c>
      <c r="AF206" s="79" t="b">
        <v>0</v>
      </c>
      <c r="AG206" s="79" t="s">
        <v>368</v>
      </c>
      <c r="AH206" s="79"/>
      <c r="AI206" s="85" t="s">
        <v>1236</v>
      </c>
      <c r="AJ206" s="79" t="b">
        <v>0</v>
      </c>
      <c r="AK206" s="79">
        <v>0</v>
      </c>
      <c r="AL206" s="85" t="s">
        <v>1236</v>
      </c>
      <c r="AM206" s="79" t="s">
        <v>1278</v>
      </c>
      <c r="AN206" s="79" t="b">
        <v>0</v>
      </c>
      <c r="AO206" s="85" t="s">
        <v>1111</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15</v>
      </c>
      <c r="BC206" s="78" t="str">
        <f>REPLACE(INDEX(GroupVertices[Group],MATCH(Edges[[#This Row],[Vertex 2]],GroupVertices[Vertex],0)),1,1,"")</f>
        <v>15</v>
      </c>
      <c r="BD206" s="48">
        <v>3</v>
      </c>
      <c r="BE206" s="49">
        <v>7.894736842105263</v>
      </c>
      <c r="BF206" s="48">
        <v>0</v>
      </c>
      <c r="BG206" s="49">
        <v>0</v>
      </c>
      <c r="BH206" s="48">
        <v>0</v>
      </c>
      <c r="BI206" s="49">
        <v>0</v>
      </c>
      <c r="BJ206" s="48">
        <v>35</v>
      </c>
      <c r="BK206" s="49">
        <v>92.10526315789474</v>
      </c>
      <c r="BL206" s="48">
        <v>38</v>
      </c>
    </row>
    <row r="207" spans="1:64" ht="15">
      <c r="A207" s="64" t="s">
        <v>274</v>
      </c>
      <c r="B207" s="64" t="s">
        <v>321</v>
      </c>
      <c r="C207" s="65" t="s">
        <v>3575</v>
      </c>
      <c r="D207" s="66">
        <v>3</v>
      </c>
      <c r="E207" s="67" t="s">
        <v>132</v>
      </c>
      <c r="F207" s="68">
        <v>35</v>
      </c>
      <c r="G207" s="65"/>
      <c r="H207" s="69"/>
      <c r="I207" s="70"/>
      <c r="J207" s="70"/>
      <c r="K207" s="34" t="s">
        <v>65</v>
      </c>
      <c r="L207" s="77">
        <v>207</v>
      </c>
      <c r="M207" s="77"/>
      <c r="N207" s="72"/>
      <c r="O207" s="79" t="s">
        <v>388</v>
      </c>
      <c r="P207" s="81">
        <v>43535.71842592592</v>
      </c>
      <c r="Q207" s="79" t="s">
        <v>451</v>
      </c>
      <c r="R207" s="82" t="s">
        <v>567</v>
      </c>
      <c r="S207" s="79" t="s">
        <v>623</v>
      </c>
      <c r="T207" s="79" t="s">
        <v>663</v>
      </c>
      <c r="U207" s="82" t="s">
        <v>713</v>
      </c>
      <c r="V207" s="82" t="s">
        <v>713</v>
      </c>
      <c r="W207" s="81">
        <v>43535.71842592592</v>
      </c>
      <c r="X207" s="82" t="s">
        <v>916</v>
      </c>
      <c r="Y207" s="79"/>
      <c r="Z207" s="79"/>
      <c r="AA207" s="85" t="s">
        <v>1112</v>
      </c>
      <c r="AB207" s="79"/>
      <c r="AC207" s="79" t="b">
        <v>0</v>
      </c>
      <c r="AD207" s="79">
        <v>0</v>
      </c>
      <c r="AE207" s="85" t="s">
        <v>1236</v>
      </c>
      <c r="AF207" s="79" t="b">
        <v>0</v>
      </c>
      <c r="AG207" s="79" t="s">
        <v>368</v>
      </c>
      <c r="AH207" s="79"/>
      <c r="AI207" s="85" t="s">
        <v>1236</v>
      </c>
      <c r="AJ207" s="79" t="b">
        <v>0</v>
      </c>
      <c r="AK207" s="79">
        <v>0</v>
      </c>
      <c r="AL207" s="85" t="s">
        <v>1219</v>
      </c>
      <c r="AM207" s="79" t="s">
        <v>1275</v>
      </c>
      <c r="AN207" s="79" t="b">
        <v>0</v>
      </c>
      <c r="AO207" s="85" t="s">
        <v>1219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16</v>
      </c>
      <c r="BK207" s="49">
        <v>100</v>
      </c>
      <c r="BL207" s="48">
        <v>16</v>
      </c>
    </row>
    <row r="208" spans="1:64" ht="15">
      <c r="A208" s="64" t="s">
        <v>275</v>
      </c>
      <c r="B208" s="64" t="s">
        <v>321</v>
      </c>
      <c r="C208" s="65" t="s">
        <v>3575</v>
      </c>
      <c r="D208" s="66">
        <v>3</v>
      </c>
      <c r="E208" s="67" t="s">
        <v>132</v>
      </c>
      <c r="F208" s="68">
        <v>35</v>
      </c>
      <c r="G208" s="65"/>
      <c r="H208" s="69"/>
      <c r="I208" s="70"/>
      <c r="J208" s="70"/>
      <c r="K208" s="34" t="s">
        <v>65</v>
      </c>
      <c r="L208" s="77">
        <v>208</v>
      </c>
      <c r="M208" s="77"/>
      <c r="N208" s="72"/>
      <c r="O208" s="79" t="s">
        <v>388</v>
      </c>
      <c r="P208" s="81">
        <v>43535.72357638889</v>
      </c>
      <c r="Q208" s="79" t="s">
        <v>451</v>
      </c>
      <c r="R208" s="82" t="s">
        <v>567</v>
      </c>
      <c r="S208" s="79" t="s">
        <v>623</v>
      </c>
      <c r="T208" s="79" t="s">
        <v>663</v>
      </c>
      <c r="U208" s="82" t="s">
        <v>713</v>
      </c>
      <c r="V208" s="82" t="s">
        <v>713</v>
      </c>
      <c r="W208" s="81">
        <v>43535.72357638889</v>
      </c>
      <c r="X208" s="82" t="s">
        <v>917</v>
      </c>
      <c r="Y208" s="79"/>
      <c r="Z208" s="79"/>
      <c r="AA208" s="85" t="s">
        <v>1113</v>
      </c>
      <c r="AB208" s="79"/>
      <c r="AC208" s="79" t="b">
        <v>0</v>
      </c>
      <c r="AD208" s="79">
        <v>0</v>
      </c>
      <c r="AE208" s="85" t="s">
        <v>1236</v>
      </c>
      <c r="AF208" s="79" t="b">
        <v>0</v>
      </c>
      <c r="AG208" s="79" t="s">
        <v>368</v>
      </c>
      <c r="AH208" s="79"/>
      <c r="AI208" s="85" t="s">
        <v>1236</v>
      </c>
      <c r="AJ208" s="79" t="b">
        <v>0</v>
      </c>
      <c r="AK208" s="79">
        <v>0</v>
      </c>
      <c r="AL208" s="85" t="s">
        <v>1219</v>
      </c>
      <c r="AM208" s="79" t="s">
        <v>1265</v>
      </c>
      <c r="AN208" s="79" t="b">
        <v>0</v>
      </c>
      <c r="AO208" s="85" t="s">
        <v>1219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16</v>
      </c>
      <c r="BK208" s="49">
        <v>100</v>
      </c>
      <c r="BL208" s="48">
        <v>16</v>
      </c>
    </row>
    <row r="209" spans="1:64" ht="15">
      <c r="A209" s="64" t="s">
        <v>276</v>
      </c>
      <c r="B209" s="64" t="s">
        <v>373</v>
      </c>
      <c r="C209" s="65" t="s">
        <v>3575</v>
      </c>
      <c r="D209" s="66">
        <v>3</v>
      </c>
      <c r="E209" s="67" t="s">
        <v>132</v>
      </c>
      <c r="F209" s="68">
        <v>35</v>
      </c>
      <c r="G209" s="65"/>
      <c r="H209" s="69"/>
      <c r="I209" s="70"/>
      <c r="J209" s="70"/>
      <c r="K209" s="34" t="s">
        <v>65</v>
      </c>
      <c r="L209" s="77">
        <v>209</v>
      </c>
      <c r="M209" s="77"/>
      <c r="N209" s="72"/>
      <c r="O209" s="79" t="s">
        <v>388</v>
      </c>
      <c r="P209" s="81">
        <v>43535.72689814815</v>
      </c>
      <c r="Q209" s="79" t="s">
        <v>452</v>
      </c>
      <c r="R209" s="79"/>
      <c r="S209" s="79"/>
      <c r="T209" s="79"/>
      <c r="U209" s="79"/>
      <c r="V209" s="82" t="s">
        <v>795</v>
      </c>
      <c r="W209" s="81">
        <v>43535.72689814815</v>
      </c>
      <c r="X209" s="82" t="s">
        <v>918</v>
      </c>
      <c r="Y209" s="79"/>
      <c r="Z209" s="79"/>
      <c r="AA209" s="85" t="s">
        <v>1114</v>
      </c>
      <c r="AB209" s="85" t="s">
        <v>1121</v>
      </c>
      <c r="AC209" s="79" t="b">
        <v>0</v>
      </c>
      <c r="AD209" s="79">
        <v>0</v>
      </c>
      <c r="AE209" s="85" t="s">
        <v>1250</v>
      </c>
      <c r="AF209" s="79" t="b">
        <v>0</v>
      </c>
      <c r="AG209" s="79" t="s">
        <v>368</v>
      </c>
      <c r="AH209" s="79"/>
      <c r="AI209" s="85" t="s">
        <v>1236</v>
      </c>
      <c r="AJ209" s="79" t="b">
        <v>0</v>
      </c>
      <c r="AK209" s="79">
        <v>0</v>
      </c>
      <c r="AL209" s="85" t="s">
        <v>1236</v>
      </c>
      <c r="AM209" s="79" t="s">
        <v>1269</v>
      </c>
      <c r="AN209" s="79" t="b">
        <v>0</v>
      </c>
      <c r="AO209" s="85" t="s">
        <v>1121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9</v>
      </c>
      <c r="BC209" s="78" t="str">
        <f>REPLACE(INDEX(GroupVertices[Group],MATCH(Edges[[#This Row],[Vertex 2]],GroupVertices[Vertex],0)),1,1,"")</f>
        <v>9</v>
      </c>
      <c r="BD209" s="48"/>
      <c r="BE209" s="49"/>
      <c r="BF209" s="48"/>
      <c r="BG209" s="49"/>
      <c r="BH209" s="48"/>
      <c r="BI209" s="49"/>
      <c r="BJ209" s="48"/>
      <c r="BK209" s="49"/>
      <c r="BL209" s="48"/>
    </row>
    <row r="210" spans="1:64" ht="15">
      <c r="A210" s="64" t="s">
        <v>277</v>
      </c>
      <c r="B210" s="64" t="s">
        <v>374</v>
      </c>
      <c r="C210" s="65" t="s">
        <v>3575</v>
      </c>
      <c r="D210" s="66">
        <v>3</v>
      </c>
      <c r="E210" s="67" t="s">
        <v>132</v>
      </c>
      <c r="F210" s="68">
        <v>35</v>
      </c>
      <c r="G210" s="65"/>
      <c r="H210" s="69"/>
      <c r="I210" s="70"/>
      <c r="J210" s="70"/>
      <c r="K210" s="34" t="s">
        <v>65</v>
      </c>
      <c r="L210" s="77">
        <v>210</v>
      </c>
      <c r="M210" s="77"/>
      <c r="N210" s="72"/>
      <c r="O210" s="79" t="s">
        <v>388</v>
      </c>
      <c r="P210" s="81">
        <v>43535.766377314816</v>
      </c>
      <c r="Q210" s="79" t="s">
        <v>453</v>
      </c>
      <c r="R210" s="79"/>
      <c r="S210" s="79"/>
      <c r="T210" s="79"/>
      <c r="U210" s="79"/>
      <c r="V210" s="82" t="s">
        <v>796</v>
      </c>
      <c r="W210" s="81">
        <v>43535.766377314816</v>
      </c>
      <c r="X210" s="82" t="s">
        <v>919</v>
      </c>
      <c r="Y210" s="79"/>
      <c r="Z210" s="79"/>
      <c r="AA210" s="85" t="s">
        <v>1115</v>
      </c>
      <c r="AB210" s="85" t="s">
        <v>1219</v>
      </c>
      <c r="AC210" s="79" t="b">
        <v>0</v>
      </c>
      <c r="AD210" s="79">
        <v>0</v>
      </c>
      <c r="AE210" s="85" t="s">
        <v>1237</v>
      </c>
      <c r="AF210" s="79" t="b">
        <v>0</v>
      </c>
      <c r="AG210" s="79" t="s">
        <v>1260</v>
      </c>
      <c r="AH210" s="79"/>
      <c r="AI210" s="85" t="s">
        <v>1236</v>
      </c>
      <c r="AJ210" s="79" t="b">
        <v>0</v>
      </c>
      <c r="AK210" s="79">
        <v>0</v>
      </c>
      <c r="AL210" s="85" t="s">
        <v>1236</v>
      </c>
      <c r="AM210" s="79" t="s">
        <v>1265</v>
      </c>
      <c r="AN210" s="79" t="b">
        <v>0</v>
      </c>
      <c r="AO210" s="85" t="s">
        <v>1219</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14</v>
      </c>
      <c r="BC210" s="78" t="str">
        <f>REPLACE(INDEX(GroupVertices[Group],MATCH(Edges[[#This Row],[Vertex 2]],GroupVertices[Vertex],0)),1,1,"")</f>
        <v>14</v>
      </c>
      <c r="BD210" s="48">
        <v>0</v>
      </c>
      <c r="BE210" s="49">
        <v>0</v>
      </c>
      <c r="BF210" s="48">
        <v>0</v>
      </c>
      <c r="BG210" s="49">
        <v>0</v>
      </c>
      <c r="BH210" s="48">
        <v>0</v>
      </c>
      <c r="BI210" s="49">
        <v>0</v>
      </c>
      <c r="BJ210" s="48">
        <v>2</v>
      </c>
      <c r="BK210" s="49">
        <v>100</v>
      </c>
      <c r="BL210" s="48">
        <v>2</v>
      </c>
    </row>
    <row r="211" spans="1:64" ht="15">
      <c r="A211" s="64" t="s">
        <v>277</v>
      </c>
      <c r="B211" s="64" t="s">
        <v>321</v>
      </c>
      <c r="C211" s="65" t="s">
        <v>3575</v>
      </c>
      <c r="D211" s="66">
        <v>3</v>
      </c>
      <c r="E211" s="67" t="s">
        <v>132</v>
      </c>
      <c r="F211" s="68">
        <v>35</v>
      </c>
      <c r="G211" s="65"/>
      <c r="H211" s="69"/>
      <c r="I211" s="70"/>
      <c r="J211" s="70"/>
      <c r="K211" s="34" t="s">
        <v>65</v>
      </c>
      <c r="L211" s="77">
        <v>211</v>
      </c>
      <c r="M211" s="77"/>
      <c r="N211" s="72"/>
      <c r="O211" s="79" t="s">
        <v>389</v>
      </c>
      <c r="P211" s="81">
        <v>43535.766377314816</v>
      </c>
      <c r="Q211" s="79" t="s">
        <v>453</v>
      </c>
      <c r="R211" s="79"/>
      <c r="S211" s="79"/>
      <c r="T211" s="79"/>
      <c r="U211" s="79"/>
      <c r="V211" s="82" t="s">
        <v>796</v>
      </c>
      <c r="W211" s="81">
        <v>43535.766377314816</v>
      </c>
      <c r="X211" s="82" t="s">
        <v>919</v>
      </c>
      <c r="Y211" s="79"/>
      <c r="Z211" s="79"/>
      <c r="AA211" s="85" t="s">
        <v>1115</v>
      </c>
      <c r="AB211" s="85" t="s">
        <v>1219</v>
      </c>
      <c r="AC211" s="79" t="b">
        <v>0</v>
      </c>
      <c r="AD211" s="79">
        <v>0</v>
      </c>
      <c r="AE211" s="85" t="s">
        <v>1237</v>
      </c>
      <c r="AF211" s="79" t="b">
        <v>0</v>
      </c>
      <c r="AG211" s="79" t="s">
        <v>1260</v>
      </c>
      <c r="AH211" s="79"/>
      <c r="AI211" s="85" t="s">
        <v>1236</v>
      </c>
      <c r="AJ211" s="79" t="b">
        <v>0</v>
      </c>
      <c r="AK211" s="79">
        <v>0</v>
      </c>
      <c r="AL211" s="85" t="s">
        <v>1236</v>
      </c>
      <c r="AM211" s="79" t="s">
        <v>1265</v>
      </c>
      <c r="AN211" s="79" t="b">
        <v>0</v>
      </c>
      <c r="AO211" s="85" t="s">
        <v>1219</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14</v>
      </c>
      <c r="BC211" s="78" t="str">
        <f>REPLACE(INDEX(GroupVertices[Group],MATCH(Edges[[#This Row],[Vertex 2]],GroupVertices[Vertex],0)),1,1,"")</f>
        <v>1</v>
      </c>
      <c r="BD211" s="48"/>
      <c r="BE211" s="49"/>
      <c r="BF211" s="48"/>
      <c r="BG211" s="49"/>
      <c r="BH211" s="48"/>
      <c r="BI211" s="49"/>
      <c r="BJ211" s="48"/>
      <c r="BK211" s="49"/>
      <c r="BL211" s="48"/>
    </row>
    <row r="212" spans="1:64" ht="15">
      <c r="A212" s="64" t="s">
        <v>278</v>
      </c>
      <c r="B212" s="64" t="s">
        <v>375</v>
      </c>
      <c r="C212" s="65" t="s">
        <v>3575</v>
      </c>
      <c r="D212" s="66">
        <v>3</v>
      </c>
      <c r="E212" s="67" t="s">
        <v>132</v>
      </c>
      <c r="F212" s="68">
        <v>35</v>
      </c>
      <c r="G212" s="65"/>
      <c r="H212" s="69"/>
      <c r="I212" s="70"/>
      <c r="J212" s="70"/>
      <c r="K212" s="34" t="s">
        <v>65</v>
      </c>
      <c r="L212" s="77">
        <v>212</v>
      </c>
      <c r="M212" s="77"/>
      <c r="N212" s="72"/>
      <c r="O212" s="79" t="s">
        <v>388</v>
      </c>
      <c r="P212" s="81">
        <v>43535.8119212963</v>
      </c>
      <c r="Q212" s="79" t="s">
        <v>454</v>
      </c>
      <c r="R212" s="82" t="s">
        <v>568</v>
      </c>
      <c r="S212" s="79" t="s">
        <v>624</v>
      </c>
      <c r="T212" s="79"/>
      <c r="U212" s="79"/>
      <c r="V212" s="82" t="s">
        <v>797</v>
      </c>
      <c r="W212" s="81">
        <v>43535.8119212963</v>
      </c>
      <c r="X212" s="82" t="s">
        <v>920</v>
      </c>
      <c r="Y212" s="79"/>
      <c r="Z212" s="79"/>
      <c r="AA212" s="85" t="s">
        <v>1116</v>
      </c>
      <c r="AB212" s="79"/>
      <c r="AC212" s="79" t="b">
        <v>0</v>
      </c>
      <c r="AD212" s="79">
        <v>0</v>
      </c>
      <c r="AE212" s="85" t="s">
        <v>1236</v>
      </c>
      <c r="AF212" s="79" t="b">
        <v>0</v>
      </c>
      <c r="AG212" s="79" t="s">
        <v>368</v>
      </c>
      <c r="AH212" s="79"/>
      <c r="AI212" s="85" t="s">
        <v>1236</v>
      </c>
      <c r="AJ212" s="79" t="b">
        <v>0</v>
      </c>
      <c r="AK212" s="79">
        <v>0</v>
      </c>
      <c r="AL212" s="85" t="s">
        <v>1202</v>
      </c>
      <c r="AM212" s="79" t="s">
        <v>1263</v>
      </c>
      <c r="AN212" s="79" t="b">
        <v>0</v>
      </c>
      <c r="AO212" s="85" t="s">
        <v>1202</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1</v>
      </c>
      <c r="BE212" s="49">
        <v>5</v>
      </c>
      <c r="BF212" s="48">
        <v>0</v>
      </c>
      <c r="BG212" s="49">
        <v>0</v>
      </c>
      <c r="BH212" s="48">
        <v>0</v>
      </c>
      <c r="BI212" s="49">
        <v>0</v>
      </c>
      <c r="BJ212" s="48">
        <v>19</v>
      </c>
      <c r="BK212" s="49">
        <v>95</v>
      </c>
      <c r="BL212" s="48">
        <v>20</v>
      </c>
    </row>
    <row r="213" spans="1:64" ht="15">
      <c r="A213" s="64" t="s">
        <v>278</v>
      </c>
      <c r="B213" s="64" t="s">
        <v>321</v>
      </c>
      <c r="C213" s="65" t="s">
        <v>3575</v>
      </c>
      <c r="D213" s="66">
        <v>3</v>
      </c>
      <c r="E213" s="67" t="s">
        <v>132</v>
      </c>
      <c r="F213" s="68">
        <v>35</v>
      </c>
      <c r="G213" s="65"/>
      <c r="H213" s="69"/>
      <c r="I213" s="70"/>
      <c r="J213" s="70"/>
      <c r="K213" s="34" t="s">
        <v>65</v>
      </c>
      <c r="L213" s="77">
        <v>213</v>
      </c>
      <c r="M213" s="77"/>
      <c r="N213" s="72"/>
      <c r="O213" s="79" t="s">
        <v>388</v>
      </c>
      <c r="P213" s="81">
        <v>43535.8119212963</v>
      </c>
      <c r="Q213" s="79" t="s">
        <v>454</v>
      </c>
      <c r="R213" s="82" t="s">
        <v>568</v>
      </c>
      <c r="S213" s="79" t="s">
        <v>624</v>
      </c>
      <c r="T213" s="79"/>
      <c r="U213" s="79"/>
      <c r="V213" s="82" t="s">
        <v>797</v>
      </c>
      <c r="W213" s="81">
        <v>43535.8119212963</v>
      </c>
      <c r="X213" s="82" t="s">
        <v>920</v>
      </c>
      <c r="Y213" s="79"/>
      <c r="Z213" s="79"/>
      <c r="AA213" s="85" t="s">
        <v>1116</v>
      </c>
      <c r="AB213" s="79"/>
      <c r="AC213" s="79" t="b">
        <v>0</v>
      </c>
      <c r="AD213" s="79">
        <v>0</v>
      </c>
      <c r="AE213" s="85" t="s">
        <v>1236</v>
      </c>
      <c r="AF213" s="79" t="b">
        <v>0</v>
      </c>
      <c r="AG213" s="79" t="s">
        <v>368</v>
      </c>
      <c r="AH213" s="79"/>
      <c r="AI213" s="85" t="s">
        <v>1236</v>
      </c>
      <c r="AJ213" s="79" t="b">
        <v>0</v>
      </c>
      <c r="AK213" s="79">
        <v>0</v>
      </c>
      <c r="AL213" s="85" t="s">
        <v>1202</v>
      </c>
      <c r="AM213" s="79" t="s">
        <v>1263</v>
      </c>
      <c r="AN213" s="79" t="b">
        <v>0</v>
      </c>
      <c r="AO213" s="85" t="s">
        <v>1202</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279</v>
      </c>
      <c r="B214" s="64" t="s">
        <v>279</v>
      </c>
      <c r="C214" s="65" t="s">
        <v>3575</v>
      </c>
      <c r="D214" s="66">
        <v>3</v>
      </c>
      <c r="E214" s="67" t="s">
        <v>132</v>
      </c>
      <c r="F214" s="68">
        <v>35</v>
      </c>
      <c r="G214" s="65"/>
      <c r="H214" s="69"/>
      <c r="I214" s="70"/>
      <c r="J214" s="70"/>
      <c r="K214" s="34" t="s">
        <v>65</v>
      </c>
      <c r="L214" s="77">
        <v>214</v>
      </c>
      <c r="M214" s="77"/>
      <c r="N214" s="72"/>
      <c r="O214" s="79" t="s">
        <v>176</v>
      </c>
      <c r="P214" s="81">
        <v>43535.834641203706</v>
      </c>
      <c r="Q214" s="79" t="s">
        <v>455</v>
      </c>
      <c r="R214" s="82" t="s">
        <v>569</v>
      </c>
      <c r="S214" s="79" t="s">
        <v>615</v>
      </c>
      <c r="T214" s="79" t="s">
        <v>664</v>
      </c>
      <c r="U214" s="79"/>
      <c r="V214" s="82" t="s">
        <v>798</v>
      </c>
      <c r="W214" s="81">
        <v>43535.834641203706</v>
      </c>
      <c r="X214" s="82" t="s">
        <v>921</v>
      </c>
      <c r="Y214" s="79"/>
      <c r="Z214" s="79"/>
      <c r="AA214" s="85" t="s">
        <v>1117</v>
      </c>
      <c r="AB214" s="79"/>
      <c r="AC214" s="79" t="b">
        <v>0</v>
      </c>
      <c r="AD214" s="79">
        <v>3</v>
      </c>
      <c r="AE214" s="85" t="s">
        <v>1236</v>
      </c>
      <c r="AF214" s="79" t="b">
        <v>1</v>
      </c>
      <c r="AG214" s="79" t="s">
        <v>1260</v>
      </c>
      <c r="AH214" s="79"/>
      <c r="AI214" s="85" t="s">
        <v>1202</v>
      </c>
      <c r="AJ214" s="79" t="b">
        <v>0</v>
      </c>
      <c r="AK214" s="79">
        <v>0</v>
      </c>
      <c r="AL214" s="85" t="s">
        <v>1236</v>
      </c>
      <c r="AM214" s="79" t="s">
        <v>1265</v>
      </c>
      <c r="AN214" s="79" t="b">
        <v>0</v>
      </c>
      <c r="AO214" s="85" t="s">
        <v>1117</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3</v>
      </c>
      <c r="BD214" s="48">
        <v>0</v>
      </c>
      <c r="BE214" s="49">
        <v>0</v>
      </c>
      <c r="BF214" s="48">
        <v>0</v>
      </c>
      <c r="BG214" s="49">
        <v>0</v>
      </c>
      <c r="BH214" s="48">
        <v>0</v>
      </c>
      <c r="BI214" s="49">
        <v>0</v>
      </c>
      <c r="BJ214" s="48">
        <v>1</v>
      </c>
      <c r="BK214" s="49">
        <v>100</v>
      </c>
      <c r="BL214" s="48">
        <v>1</v>
      </c>
    </row>
    <row r="215" spans="1:64" ht="15">
      <c r="A215" s="64" t="s">
        <v>280</v>
      </c>
      <c r="B215" s="64" t="s">
        <v>321</v>
      </c>
      <c r="C215" s="65" t="s">
        <v>3576</v>
      </c>
      <c r="D215" s="66">
        <v>6.5</v>
      </c>
      <c r="E215" s="67" t="s">
        <v>136</v>
      </c>
      <c r="F215" s="68">
        <v>23.5</v>
      </c>
      <c r="G215" s="65"/>
      <c r="H215" s="69"/>
      <c r="I215" s="70"/>
      <c r="J215" s="70"/>
      <c r="K215" s="34" t="s">
        <v>65</v>
      </c>
      <c r="L215" s="77">
        <v>215</v>
      </c>
      <c r="M215" s="77"/>
      <c r="N215" s="72"/>
      <c r="O215" s="79" t="s">
        <v>388</v>
      </c>
      <c r="P215" s="81">
        <v>43527.20140046296</v>
      </c>
      <c r="Q215" s="79" t="s">
        <v>402</v>
      </c>
      <c r="R215" s="79"/>
      <c r="S215" s="79"/>
      <c r="T215" s="79"/>
      <c r="U215" s="79"/>
      <c r="V215" s="82" t="s">
        <v>799</v>
      </c>
      <c r="W215" s="81">
        <v>43527.20140046296</v>
      </c>
      <c r="X215" s="82" t="s">
        <v>922</v>
      </c>
      <c r="Y215" s="79"/>
      <c r="Z215" s="79"/>
      <c r="AA215" s="85" t="s">
        <v>1118</v>
      </c>
      <c r="AB215" s="79"/>
      <c r="AC215" s="79" t="b">
        <v>0</v>
      </c>
      <c r="AD215" s="79">
        <v>0</v>
      </c>
      <c r="AE215" s="85" t="s">
        <v>1236</v>
      </c>
      <c r="AF215" s="79" t="b">
        <v>0</v>
      </c>
      <c r="AG215" s="79" t="s">
        <v>368</v>
      </c>
      <c r="AH215" s="79"/>
      <c r="AI215" s="85" t="s">
        <v>1236</v>
      </c>
      <c r="AJ215" s="79" t="b">
        <v>0</v>
      </c>
      <c r="AK215" s="79">
        <v>9</v>
      </c>
      <c r="AL215" s="85" t="s">
        <v>1215</v>
      </c>
      <c r="AM215" s="79" t="s">
        <v>1268</v>
      </c>
      <c r="AN215" s="79" t="b">
        <v>0</v>
      </c>
      <c r="AO215" s="85" t="s">
        <v>1215</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1</v>
      </c>
      <c r="BC215" s="78" t="str">
        <f>REPLACE(INDEX(GroupVertices[Group],MATCH(Edges[[#This Row],[Vertex 2]],GroupVertices[Vertex],0)),1,1,"")</f>
        <v>1</v>
      </c>
      <c r="BD215" s="48">
        <v>2</v>
      </c>
      <c r="BE215" s="49">
        <v>7.142857142857143</v>
      </c>
      <c r="BF215" s="48">
        <v>0</v>
      </c>
      <c r="BG215" s="49">
        <v>0</v>
      </c>
      <c r="BH215" s="48">
        <v>0</v>
      </c>
      <c r="BI215" s="49">
        <v>0</v>
      </c>
      <c r="BJ215" s="48">
        <v>26</v>
      </c>
      <c r="BK215" s="49">
        <v>92.85714285714286</v>
      </c>
      <c r="BL215" s="48">
        <v>28</v>
      </c>
    </row>
    <row r="216" spans="1:64" ht="15">
      <c r="A216" s="64" t="s">
        <v>280</v>
      </c>
      <c r="B216" s="64" t="s">
        <v>321</v>
      </c>
      <c r="C216" s="65" t="s">
        <v>3576</v>
      </c>
      <c r="D216" s="66">
        <v>6.5</v>
      </c>
      <c r="E216" s="67" t="s">
        <v>136</v>
      </c>
      <c r="F216" s="68">
        <v>23.5</v>
      </c>
      <c r="G216" s="65"/>
      <c r="H216" s="69"/>
      <c r="I216" s="70"/>
      <c r="J216" s="70"/>
      <c r="K216" s="34" t="s">
        <v>65</v>
      </c>
      <c r="L216" s="77">
        <v>216</v>
      </c>
      <c r="M216" s="77"/>
      <c r="N216" s="72"/>
      <c r="O216" s="79" t="s">
        <v>388</v>
      </c>
      <c r="P216" s="81">
        <v>43535.85208333333</v>
      </c>
      <c r="Q216" s="79" t="s">
        <v>451</v>
      </c>
      <c r="R216" s="82" t="s">
        <v>567</v>
      </c>
      <c r="S216" s="79" t="s">
        <v>623</v>
      </c>
      <c r="T216" s="79" t="s">
        <v>663</v>
      </c>
      <c r="U216" s="82" t="s">
        <v>713</v>
      </c>
      <c r="V216" s="82" t="s">
        <v>713</v>
      </c>
      <c r="W216" s="81">
        <v>43535.85208333333</v>
      </c>
      <c r="X216" s="82" t="s">
        <v>923</v>
      </c>
      <c r="Y216" s="79"/>
      <c r="Z216" s="79"/>
      <c r="AA216" s="85" t="s">
        <v>1119</v>
      </c>
      <c r="AB216" s="79"/>
      <c r="AC216" s="79" t="b">
        <v>0</v>
      </c>
      <c r="AD216" s="79">
        <v>0</v>
      </c>
      <c r="AE216" s="85" t="s">
        <v>1236</v>
      </c>
      <c r="AF216" s="79" t="b">
        <v>0</v>
      </c>
      <c r="AG216" s="79" t="s">
        <v>368</v>
      </c>
      <c r="AH216" s="79"/>
      <c r="AI216" s="85" t="s">
        <v>1236</v>
      </c>
      <c r="AJ216" s="79" t="b">
        <v>0</v>
      </c>
      <c r="AK216" s="79">
        <v>4</v>
      </c>
      <c r="AL216" s="85" t="s">
        <v>1219</v>
      </c>
      <c r="AM216" s="79" t="s">
        <v>1268</v>
      </c>
      <c r="AN216" s="79" t="b">
        <v>0</v>
      </c>
      <c r="AO216" s="85" t="s">
        <v>1219</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16</v>
      </c>
      <c r="BK216" s="49">
        <v>100</v>
      </c>
      <c r="BL216" s="48">
        <v>16</v>
      </c>
    </row>
    <row r="217" spans="1:64" ht="15">
      <c r="A217" s="64" t="s">
        <v>281</v>
      </c>
      <c r="B217" s="64" t="s">
        <v>376</v>
      </c>
      <c r="C217" s="65" t="s">
        <v>3575</v>
      </c>
      <c r="D217" s="66">
        <v>3</v>
      </c>
      <c r="E217" s="67" t="s">
        <v>132</v>
      </c>
      <c r="F217" s="68">
        <v>35</v>
      </c>
      <c r="G217" s="65"/>
      <c r="H217" s="69"/>
      <c r="I217" s="70"/>
      <c r="J217" s="70"/>
      <c r="K217" s="34" t="s">
        <v>65</v>
      </c>
      <c r="L217" s="77">
        <v>217</v>
      </c>
      <c r="M217" s="77"/>
      <c r="N217" s="72"/>
      <c r="O217" s="79" t="s">
        <v>388</v>
      </c>
      <c r="P217" s="81">
        <v>43535.86912037037</v>
      </c>
      <c r="Q217" s="79" t="s">
        <v>456</v>
      </c>
      <c r="R217" s="79"/>
      <c r="S217" s="79"/>
      <c r="T217" s="79"/>
      <c r="U217" s="79"/>
      <c r="V217" s="82" t="s">
        <v>800</v>
      </c>
      <c r="W217" s="81">
        <v>43535.86912037037</v>
      </c>
      <c r="X217" s="82" t="s">
        <v>924</v>
      </c>
      <c r="Y217" s="79"/>
      <c r="Z217" s="79"/>
      <c r="AA217" s="85" t="s">
        <v>1120</v>
      </c>
      <c r="AB217" s="79"/>
      <c r="AC217" s="79" t="b">
        <v>0</v>
      </c>
      <c r="AD217" s="79">
        <v>0</v>
      </c>
      <c r="AE217" s="85" t="s">
        <v>1236</v>
      </c>
      <c r="AF217" s="79" t="b">
        <v>0</v>
      </c>
      <c r="AG217" s="79" t="s">
        <v>368</v>
      </c>
      <c r="AH217" s="79"/>
      <c r="AI217" s="85" t="s">
        <v>1236</v>
      </c>
      <c r="AJ217" s="79" t="b">
        <v>0</v>
      </c>
      <c r="AK217" s="79">
        <v>0</v>
      </c>
      <c r="AL217" s="85" t="s">
        <v>1121</v>
      </c>
      <c r="AM217" s="79" t="s">
        <v>1263</v>
      </c>
      <c r="AN217" s="79" t="b">
        <v>0</v>
      </c>
      <c r="AO217" s="85" t="s">
        <v>1121</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9</v>
      </c>
      <c r="BC217" s="78" t="str">
        <f>REPLACE(INDEX(GroupVertices[Group],MATCH(Edges[[#This Row],[Vertex 2]],GroupVertices[Vertex],0)),1,1,"")</f>
        <v>9</v>
      </c>
      <c r="BD217" s="48"/>
      <c r="BE217" s="49"/>
      <c r="BF217" s="48"/>
      <c r="BG217" s="49"/>
      <c r="BH217" s="48"/>
      <c r="BI217" s="49"/>
      <c r="BJ217" s="48"/>
      <c r="BK217" s="49"/>
      <c r="BL217" s="48"/>
    </row>
    <row r="218" spans="1:64" ht="15">
      <c r="A218" s="64" t="s">
        <v>282</v>
      </c>
      <c r="B218" s="64" t="s">
        <v>377</v>
      </c>
      <c r="C218" s="65" t="s">
        <v>3575</v>
      </c>
      <c r="D218" s="66">
        <v>3</v>
      </c>
      <c r="E218" s="67" t="s">
        <v>132</v>
      </c>
      <c r="F218" s="68">
        <v>35</v>
      </c>
      <c r="G218" s="65"/>
      <c r="H218" s="69"/>
      <c r="I218" s="70"/>
      <c r="J218" s="70"/>
      <c r="K218" s="34" t="s">
        <v>65</v>
      </c>
      <c r="L218" s="77">
        <v>218</v>
      </c>
      <c r="M218" s="77"/>
      <c r="N218" s="72"/>
      <c r="O218" s="79" t="s">
        <v>388</v>
      </c>
      <c r="P218" s="81">
        <v>43535.69699074074</v>
      </c>
      <c r="Q218" s="79" t="s">
        <v>457</v>
      </c>
      <c r="R218" s="82" t="s">
        <v>570</v>
      </c>
      <c r="S218" s="79" t="s">
        <v>615</v>
      </c>
      <c r="T218" s="79"/>
      <c r="U218" s="79"/>
      <c r="V218" s="82" t="s">
        <v>801</v>
      </c>
      <c r="W218" s="81">
        <v>43535.69699074074</v>
      </c>
      <c r="X218" s="82" t="s">
        <v>925</v>
      </c>
      <c r="Y218" s="79"/>
      <c r="Z218" s="79"/>
      <c r="AA218" s="85" t="s">
        <v>1121</v>
      </c>
      <c r="AB218" s="85" t="s">
        <v>1231</v>
      </c>
      <c r="AC218" s="79" t="b">
        <v>0</v>
      </c>
      <c r="AD218" s="79">
        <v>0</v>
      </c>
      <c r="AE218" s="85" t="s">
        <v>1251</v>
      </c>
      <c r="AF218" s="79" t="b">
        <v>0</v>
      </c>
      <c r="AG218" s="79" t="s">
        <v>368</v>
      </c>
      <c r="AH218" s="79"/>
      <c r="AI218" s="85" t="s">
        <v>1236</v>
      </c>
      <c r="AJ218" s="79" t="b">
        <v>0</v>
      </c>
      <c r="AK218" s="79">
        <v>0</v>
      </c>
      <c r="AL218" s="85" t="s">
        <v>1236</v>
      </c>
      <c r="AM218" s="79" t="s">
        <v>1265</v>
      </c>
      <c r="AN218" s="79" t="b">
        <v>1</v>
      </c>
      <c r="AO218" s="85" t="s">
        <v>1231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9</v>
      </c>
      <c r="BC218" s="78" t="str">
        <f>REPLACE(INDEX(GroupVertices[Group],MATCH(Edges[[#This Row],[Vertex 2]],GroupVertices[Vertex],0)),1,1,"")</f>
        <v>9</v>
      </c>
      <c r="BD218" s="48">
        <v>1</v>
      </c>
      <c r="BE218" s="49">
        <v>6.666666666666667</v>
      </c>
      <c r="BF218" s="48">
        <v>0</v>
      </c>
      <c r="BG218" s="49">
        <v>0</v>
      </c>
      <c r="BH218" s="48">
        <v>0</v>
      </c>
      <c r="BI218" s="49">
        <v>0</v>
      </c>
      <c r="BJ218" s="48">
        <v>14</v>
      </c>
      <c r="BK218" s="49">
        <v>93.33333333333333</v>
      </c>
      <c r="BL218" s="48">
        <v>15</v>
      </c>
    </row>
    <row r="219" spans="1:64" ht="15">
      <c r="A219" s="64" t="s">
        <v>276</v>
      </c>
      <c r="B219" s="64" t="s">
        <v>377</v>
      </c>
      <c r="C219" s="65" t="s">
        <v>3575</v>
      </c>
      <c r="D219" s="66">
        <v>3</v>
      </c>
      <c r="E219" s="67" t="s">
        <v>132</v>
      </c>
      <c r="F219" s="68">
        <v>35</v>
      </c>
      <c r="G219" s="65"/>
      <c r="H219" s="69"/>
      <c r="I219" s="70"/>
      <c r="J219" s="70"/>
      <c r="K219" s="34" t="s">
        <v>65</v>
      </c>
      <c r="L219" s="77">
        <v>219</v>
      </c>
      <c r="M219" s="77"/>
      <c r="N219" s="72"/>
      <c r="O219" s="79" t="s">
        <v>388</v>
      </c>
      <c r="P219" s="81">
        <v>43535.72689814815</v>
      </c>
      <c r="Q219" s="79" t="s">
        <v>452</v>
      </c>
      <c r="R219" s="79"/>
      <c r="S219" s="79"/>
      <c r="T219" s="79"/>
      <c r="U219" s="79"/>
      <c r="V219" s="82" t="s">
        <v>795</v>
      </c>
      <c r="W219" s="81">
        <v>43535.72689814815</v>
      </c>
      <c r="X219" s="82" t="s">
        <v>918</v>
      </c>
      <c r="Y219" s="79"/>
      <c r="Z219" s="79"/>
      <c r="AA219" s="85" t="s">
        <v>1114</v>
      </c>
      <c r="AB219" s="85" t="s">
        <v>1121</v>
      </c>
      <c r="AC219" s="79" t="b">
        <v>0</v>
      </c>
      <c r="AD219" s="79">
        <v>0</v>
      </c>
      <c r="AE219" s="85" t="s">
        <v>1250</v>
      </c>
      <c r="AF219" s="79" t="b">
        <v>0</v>
      </c>
      <c r="AG219" s="79" t="s">
        <v>368</v>
      </c>
      <c r="AH219" s="79"/>
      <c r="AI219" s="85" t="s">
        <v>1236</v>
      </c>
      <c r="AJ219" s="79" t="b">
        <v>0</v>
      </c>
      <c r="AK219" s="79">
        <v>0</v>
      </c>
      <c r="AL219" s="85" t="s">
        <v>1236</v>
      </c>
      <c r="AM219" s="79" t="s">
        <v>1269</v>
      </c>
      <c r="AN219" s="79" t="b">
        <v>0</v>
      </c>
      <c r="AO219" s="85" t="s">
        <v>1121</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9</v>
      </c>
      <c r="BC219" s="78" t="str">
        <f>REPLACE(INDEX(GroupVertices[Group],MATCH(Edges[[#This Row],[Vertex 2]],GroupVertices[Vertex],0)),1,1,"")</f>
        <v>9</v>
      </c>
      <c r="BD219" s="48">
        <v>1</v>
      </c>
      <c r="BE219" s="49">
        <v>7.142857142857143</v>
      </c>
      <c r="BF219" s="48">
        <v>0</v>
      </c>
      <c r="BG219" s="49">
        <v>0</v>
      </c>
      <c r="BH219" s="48">
        <v>0</v>
      </c>
      <c r="BI219" s="49">
        <v>0</v>
      </c>
      <c r="BJ219" s="48">
        <v>13</v>
      </c>
      <c r="BK219" s="49">
        <v>92.85714285714286</v>
      </c>
      <c r="BL219" s="48">
        <v>14</v>
      </c>
    </row>
    <row r="220" spans="1:64" ht="15">
      <c r="A220" s="64" t="s">
        <v>281</v>
      </c>
      <c r="B220" s="64" t="s">
        <v>377</v>
      </c>
      <c r="C220" s="65" t="s">
        <v>3575</v>
      </c>
      <c r="D220" s="66">
        <v>3</v>
      </c>
      <c r="E220" s="67" t="s">
        <v>132</v>
      </c>
      <c r="F220" s="68">
        <v>35</v>
      </c>
      <c r="G220" s="65"/>
      <c r="H220" s="69"/>
      <c r="I220" s="70"/>
      <c r="J220" s="70"/>
      <c r="K220" s="34" t="s">
        <v>65</v>
      </c>
      <c r="L220" s="77">
        <v>220</v>
      </c>
      <c r="M220" s="77"/>
      <c r="N220" s="72"/>
      <c r="O220" s="79" t="s">
        <v>388</v>
      </c>
      <c r="P220" s="81">
        <v>43535.86912037037</v>
      </c>
      <c r="Q220" s="79" t="s">
        <v>456</v>
      </c>
      <c r="R220" s="79"/>
      <c r="S220" s="79"/>
      <c r="T220" s="79"/>
      <c r="U220" s="79"/>
      <c r="V220" s="82" t="s">
        <v>800</v>
      </c>
      <c r="W220" s="81">
        <v>43535.86912037037</v>
      </c>
      <c r="X220" s="82" t="s">
        <v>924</v>
      </c>
      <c r="Y220" s="79"/>
      <c r="Z220" s="79"/>
      <c r="AA220" s="85" t="s">
        <v>1120</v>
      </c>
      <c r="AB220" s="79"/>
      <c r="AC220" s="79" t="b">
        <v>0</v>
      </c>
      <c r="AD220" s="79">
        <v>0</v>
      </c>
      <c r="AE220" s="85" t="s">
        <v>1236</v>
      </c>
      <c r="AF220" s="79" t="b">
        <v>0</v>
      </c>
      <c r="AG220" s="79" t="s">
        <v>368</v>
      </c>
      <c r="AH220" s="79"/>
      <c r="AI220" s="85" t="s">
        <v>1236</v>
      </c>
      <c r="AJ220" s="79" t="b">
        <v>0</v>
      </c>
      <c r="AK220" s="79">
        <v>0</v>
      </c>
      <c r="AL220" s="85" t="s">
        <v>1121</v>
      </c>
      <c r="AM220" s="79" t="s">
        <v>1263</v>
      </c>
      <c r="AN220" s="79" t="b">
        <v>0</v>
      </c>
      <c r="AO220" s="85" t="s">
        <v>1121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9</v>
      </c>
      <c r="BC220" s="78" t="str">
        <f>REPLACE(INDEX(GroupVertices[Group],MATCH(Edges[[#This Row],[Vertex 2]],GroupVertices[Vertex],0)),1,1,"")</f>
        <v>9</v>
      </c>
      <c r="BD220" s="48">
        <v>1</v>
      </c>
      <c r="BE220" s="49">
        <v>5.555555555555555</v>
      </c>
      <c r="BF220" s="48">
        <v>0</v>
      </c>
      <c r="BG220" s="49">
        <v>0</v>
      </c>
      <c r="BH220" s="48">
        <v>0</v>
      </c>
      <c r="BI220" s="49">
        <v>0</v>
      </c>
      <c r="BJ220" s="48">
        <v>17</v>
      </c>
      <c r="BK220" s="49">
        <v>94.44444444444444</v>
      </c>
      <c r="BL220" s="48">
        <v>18</v>
      </c>
    </row>
    <row r="221" spans="1:64" ht="15">
      <c r="A221" s="64" t="s">
        <v>282</v>
      </c>
      <c r="B221" s="64" t="s">
        <v>276</v>
      </c>
      <c r="C221" s="65" t="s">
        <v>3575</v>
      </c>
      <c r="D221" s="66">
        <v>3</v>
      </c>
      <c r="E221" s="67" t="s">
        <v>132</v>
      </c>
      <c r="F221" s="68">
        <v>35</v>
      </c>
      <c r="G221" s="65"/>
      <c r="H221" s="69"/>
      <c r="I221" s="70"/>
      <c r="J221" s="70"/>
      <c r="K221" s="34" t="s">
        <v>66</v>
      </c>
      <c r="L221" s="77">
        <v>221</v>
      </c>
      <c r="M221" s="77"/>
      <c r="N221" s="72"/>
      <c r="O221" s="79" t="s">
        <v>389</v>
      </c>
      <c r="P221" s="81">
        <v>43535.69699074074</v>
      </c>
      <c r="Q221" s="79" t="s">
        <v>457</v>
      </c>
      <c r="R221" s="82" t="s">
        <v>570</v>
      </c>
      <c r="S221" s="79" t="s">
        <v>615</v>
      </c>
      <c r="T221" s="79"/>
      <c r="U221" s="79"/>
      <c r="V221" s="82" t="s">
        <v>801</v>
      </c>
      <c r="W221" s="81">
        <v>43535.69699074074</v>
      </c>
      <c r="X221" s="82" t="s">
        <v>925</v>
      </c>
      <c r="Y221" s="79"/>
      <c r="Z221" s="79"/>
      <c r="AA221" s="85" t="s">
        <v>1121</v>
      </c>
      <c r="AB221" s="85" t="s">
        <v>1231</v>
      </c>
      <c r="AC221" s="79" t="b">
        <v>0</v>
      </c>
      <c r="AD221" s="79">
        <v>0</v>
      </c>
      <c r="AE221" s="85" t="s">
        <v>1251</v>
      </c>
      <c r="AF221" s="79" t="b">
        <v>0</v>
      </c>
      <c r="AG221" s="79" t="s">
        <v>368</v>
      </c>
      <c r="AH221" s="79"/>
      <c r="AI221" s="85" t="s">
        <v>1236</v>
      </c>
      <c r="AJ221" s="79" t="b">
        <v>0</v>
      </c>
      <c r="AK221" s="79">
        <v>0</v>
      </c>
      <c r="AL221" s="85" t="s">
        <v>1236</v>
      </c>
      <c r="AM221" s="79" t="s">
        <v>1265</v>
      </c>
      <c r="AN221" s="79" t="b">
        <v>1</v>
      </c>
      <c r="AO221" s="85" t="s">
        <v>1231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9</v>
      </c>
      <c r="BC221" s="78" t="str">
        <f>REPLACE(INDEX(GroupVertices[Group],MATCH(Edges[[#This Row],[Vertex 2]],GroupVertices[Vertex],0)),1,1,"")</f>
        <v>9</v>
      </c>
      <c r="BD221" s="48"/>
      <c r="BE221" s="49"/>
      <c r="BF221" s="48"/>
      <c r="BG221" s="49"/>
      <c r="BH221" s="48"/>
      <c r="BI221" s="49"/>
      <c r="BJ221" s="48"/>
      <c r="BK221" s="49"/>
      <c r="BL221" s="48"/>
    </row>
    <row r="222" spans="1:64" ht="15">
      <c r="A222" s="64" t="s">
        <v>276</v>
      </c>
      <c r="B222" s="64" t="s">
        <v>281</v>
      </c>
      <c r="C222" s="65" t="s">
        <v>3575</v>
      </c>
      <c r="D222" s="66">
        <v>3</v>
      </c>
      <c r="E222" s="67" t="s">
        <v>132</v>
      </c>
      <c r="F222" s="68">
        <v>35</v>
      </c>
      <c r="G222" s="65"/>
      <c r="H222" s="69"/>
      <c r="I222" s="70"/>
      <c r="J222" s="70"/>
      <c r="K222" s="34" t="s">
        <v>66</v>
      </c>
      <c r="L222" s="77">
        <v>222</v>
      </c>
      <c r="M222" s="77"/>
      <c r="N222" s="72"/>
      <c r="O222" s="79" t="s">
        <v>388</v>
      </c>
      <c r="P222" s="81">
        <v>43535.72689814815</v>
      </c>
      <c r="Q222" s="79" t="s">
        <v>452</v>
      </c>
      <c r="R222" s="79"/>
      <c r="S222" s="79"/>
      <c r="T222" s="79"/>
      <c r="U222" s="79"/>
      <c r="V222" s="82" t="s">
        <v>795</v>
      </c>
      <c r="W222" s="81">
        <v>43535.72689814815</v>
      </c>
      <c r="X222" s="82" t="s">
        <v>918</v>
      </c>
      <c r="Y222" s="79"/>
      <c r="Z222" s="79"/>
      <c r="AA222" s="85" t="s">
        <v>1114</v>
      </c>
      <c r="AB222" s="85" t="s">
        <v>1121</v>
      </c>
      <c r="AC222" s="79" t="b">
        <v>0</v>
      </c>
      <c r="AD222" s="79">
        <v>0</v>
      </c>
      <c r="AE222" s="85" t="s">
        <v>1250</v>
      </c>
      <c r="AF222" s="79" t="b">
        <v>0</v>
      </c>
      <c r="AG222" s="79" t="s">
        <v>368</v>
      </c>
      <c r="AH222" s="79"/>
      <c r="AI222" s="85" t="s">
        <v>1236</v>
      </c>
      <c r="AJ222" s="79" t="b">
        <v>0</v>
      </c>
      <c r="AK222" s="79">
        <v>0</v>
      </c>
      <c r="AL222" s="85" t="s">
        <v>1236</v>
      </c>
      <c r="AM222" s="79" t="s">
        <v>1269</v>
      </c>
      <c r="AN222" s="79" t="b">
        <v>0</v>
      </c>
      <c r="AO222" s="85" t="s">
        <v>1121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9</v>
      </c>
      <c r="BC222" s="78" t="str">
        <f>REPLACE(INDEX(GroupVertices[Group],MATCH(Edges[[#This Row],[Vertex 2]],GroupVertices[Vertex],0)),1,1,"")</f>
        <v>9</v>
      </c>
      <c r="BD222" s="48"/>
      <c r="BE222" s="49"/>
      <c r="BF222" s="48"/>
      <c r="BG222" s="49"/>
      <c r="BH222" s="48"/>
      <c r="BI222" s="49"/>
      <c r="BJ222" s="48"/>
      <c r="BK222" s="49"/>
      <c r="BL222" s="48"/>
    </row>
    <row r="223" spans="1:64" ht="15">
      <c r="A223" s="64" t="s">
        <v>276</v>
      </c>
      <c r="B223" s="64" t="s">
        <v>321</v>
      </c>
      <c r="C223" s="65" t="s">
        <v>3575</v>
      </c>
      <c r="D223" s="66">
        <v>3</v>
      </c>
      <c r="E223" s="67" t="s">
        <v>132</v>
      </c>
      <c r="F223" s="68">
        <v>35</v>
      </c>
      <c r="G223" s="65"/>
      <c r="H223" s="69"/>
      <c r="I223" s="70"/>
      <c r="J223" s="70"/>
      <c r="K223" s="34" t="s">
        <v>65</v>
      </c>
      <c r="L223" s="77">
        <v>223</v>
      </c>
      <c r="M223" s="77"/>
      <c r="N223" s="72"/>
      <c r="O223" s="79" t="s">
        <v>388</v>
      </c>
      <c r="P223" s="81">
        <v>43535.72689814815</v>
      </c>
      <c r="Q223" s="79" t="s">
        <v>452</v>
      </c>
      <c r="R223" s="79"/>
      <c r="S223" s="79"/>
      <c r="T223" s="79"/>
      <c r="U223" s="79"/>
      <c r="V223" s="82" t="s">
        <v>795</v>
      </c>
      <c r="W223" s="81">
        <v>43535.72689814815</v>
      </c>
      <c r="X223" s="82" t="s">
        <v>918</v>
      </c>
      <c r="Y223" s="79"/>
      <c r="Z223" s="79"/>
      <c r="AA223" s="85" t="s">
        <v>1114</v>
      </c>
      <c r="AB223" s="85" t="s">
        <v>1121</v>
      </c>
      <c r="AC223" s="79" t="b">
        <v>0</v>
      </c>
      <c r="AD223" s="79">
        <v>0</v>
      </c>
      <c r="AE223" s="85" t="s">
        <v>1250</v>
      </c>
      <c r="AF223" s="79" t="b">
        <v>0</v>
      </c>
      <c r="AG223" s="79" t="s">
        <v>368</v>
      </c>
      <c r="AH223" s="79"/>
      <c r="AI223" s="85" t="s">
        <v>1236</v>
      </c>
      <c r="AJ223" s="79" t="b">
        <v>0</v>
      </c>
      <c r="AK223" s="79">
        <v>0</v>
      </c>
      <c r="AL223" s="85" t="s">
        <v>1236</v>
      </c>
      <c r="AM223" s="79" t="s">
        <v>1269</v>
      </c>
      <c r="AN223" s="79" t="b">
        <v>0</v>
      </c>
      <c r="AO223" s="85" t="s">
        <v>1121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9</v>
      </c>
      <c r="BC223" s="78" t="str">
        <f>REPLACE(INDEX(GroupVertices[Group],MATCH(Edges[[#This Row],[Vertex 2]],GroupVertices[Vertex],0)),1,1,"")</f>
        <v>1</v>
      </c>
      <c r="BD223" s="48"/>
      <c r="BE223" s="49"/>
      <c r="BF223" s="48"/>
      <c r="BG223" s="49"/>
      <c r="BH223" s="48"/>
      <c r="BI223" s="49"/>
      <c r="BJ223" s="48"/>
      <c r="BK223" s="49"/>
      <c r="BL223" s="48"/>
    </row>
    <row r="224" spans="1:64" ht="15">
      <c r="A224" s="64" t="s">
        <v>276</v>
      </c>
      <c r="B224" s="64" t="s">
        <v>282</v>
      </c>
      <c r="C224" s="65" t="s">
        <v>3575</v>
      </c>
      <c r="D224" s="66">
        <v>3</v>
      </c>
      <c r="E224" s="67" t="s">
        <v>132</v>
      </c>
      <c r="F224" s="68">
        <v>35</v>
      </c>
      <c r="G224" s="65"/>
      <c r="H224" s="69"/>
      <c r="I224" s="70"/>
      <c r="J224" s="70"/>
      <c r="K224" s="34" t="s">
        <v>66</v>
      </c>
      <c r="L224" s="77">
        <v>224</v>
      </c>
      <c r="M224" s="77"/>
      <c r="N224" s="72"/>
      <c r="O224" s="79" t="s">
        <v>389</v>
      </c>
      <c r="P224" s="81">
        <v>43535.72689814815</v>
      </c>
      <c r="Q224" s="79" t="s">
        <v>452</v>
      </c>
      <c r="R224" s="79"/>
      <c r="S224" s="79"/>
      <c r="T224" s="79"/>
      <c r="U224" s="79"/>
      <c r="V224" s="82" t="s">
        <v>795</v>
      </c>
      <c r="W224" s="81">
        <v>43535.72689814815</v>
      </c>
      <c r="X224" s="82" t="s">
        <v>918</v>
      </c>
      <c r="Y224" s="79"/>
      <c r="Z224" s="79"/>
      <c r="AA224" s="85" t="s">
        <v>1114</v>
      </c>
      <c r="AB224" s="85" t="s">
        <v>1121</v>
      </c>
      <c r="AC224" s="79" t="b">
        <v>0</v>
      </c>
      <c r="AD224" s="79">
        <v>0</v>
      </c>
      <c r="AE224" s="85" t="s">
        <v>1250</v>
      </c>
      <c r="AF224" s="79" t="b">
        <v>0</v>
      </c>
      <c r="AG224" s="79" t="s">
        <v>368</v>
      </c>
      <c r="AH224" s="79"/>
      <c r="AI224" s="85" t="s">
        <v>1236</v>
      </c>
      <c r="AJ224" s="79" t="b">
        <v>0</v>
      </c>
      <c r="AK224" s="79">
        <v>0</v>
      </c>
      <c r="AL224" s="85" t="s">
        <v>1236</v>
      </c>
      <c r="AM224" s="79" t="s">
        <v>1269</v>
      </c>
      <c r="AN224" s="79" t="b">
        <v>0</v>
      </c>
      <c r="AO224" s="85" t="s">
        <v>1121</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9</v>
      </c>
      <c r="BC224" s="78" t="str">
        <f>REPLACE(INDEX(GroupVertices[Group],MATCH(Edges[[#This Row],[Vertex 2]],GroupVertices[Vertex],0)),1,1,"")</f>
        <v>9</v>
      </c>
      <c r="BD224" s="48"/>
      <c r="BE224" s="49"/>
      <c r="BF224" s="48"/>
      <c r="BG224" s="49"/>
      <c r="BH224" s="48"/>
      <c r="BI224" s="49"/>
      <c r="BJ224" s="48"/>
      <c r="BK224" s="49"/>
      <c r="BL224" s="48"/>
    </row>
    <row r="225" spans="1:64" ht="15">
      <c r="A225" s="64" t="s">
        <v>281</v>
      </c>
      <c r="B225" s="64" t="s">
        <v>276</v>
      </c>
      <c r="C225" s="65" t="s">
        <v>3575</v>
      </c>
      <c r="D225" s="66">
        <v>3</v>
      </c>
      <c r="E225" s="67" t="s">
        <v>132</v>
      </c>
      <c r="F225" s="68">
        <v>35</v>
      </c>
      <c r="G225" s="65"/>
      <c r="H225" s="69"/>
      <c r="I225" s="70"/>
      <c r="J225" s="70"/>
      <c r="K225" s="34" t="s">
        <v>66</v>
      </c>
      <c r="L225" s="77">
        <v>225</v>
      </c>
      <c r="M225" s="77"/>
      <c r="N225" s="72"/>
      <c r="O225" s="79" t="s">
        <v>388</v>
      </c>
      <c r="P225" s="81">
        <v>43535.86912037037</v>
      </c>
      <c r="Q225" s="79" t="s">
        <v>456</v>
      </c>
      <c r="R225" s="79"/>
      <c r="S225" s="79"/>
      <c r="T225" s="79"/>
      <c r="U225" s="79"/>
      <c r="V225" s="82" t="s">
        <v>800</v>
      </c>
      <c r="W225" s="81">
        <v>43535.86912037037</v>
      </c>
      <c r="X225" s="82" t="s">
        <v>924</v>
      </c>
      <c r="Y225" s="79"/>
      <c r="Z225" s="79"/>
      <c r="AA225" s="85" t="s">
        <v>1120</v>
      </c>
      <c r="AB225" s="79"/>
      <c r="AC225" s="79" t="b">
        <v>0</v>
      </c>
      <c r="AD225" s="79">
        <v>0</v>
      </c>
      <c r="AE225" s="85" t="s">
        <v>1236</v>
      </c>
      <c r="AF225" s="79" t="b">
        <v>0</v>
      </c>
      <c r="AG225" s="79" t="s">
        <v>368</v>
      </c>
      <c r="AH225" s="79"/>
      <c r="AI225" s="85" t="s">
        <v>1236</v>
      </c>
      <c r="AJ225" s="79" t="b">
        <v>0</v>
      </c>
      <c r="AK225" s="79">
        <v>0</v>
      </c>
      <c r="AL225" s="85" t="s">
        <v>1121</v>
      </c>
      <c r="AM225" s="79" t="s">
        <v>1263</v>
      </c>
      <c r="AN225" s="79" t="b">
        <v>0</v>
      </c>
      <c r="AO225" s="85" t="s">
        <v>1121</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9</v>
      </c>
      <c r="BC225" s="78" t="str">
        <f>REPLACE(INDEX(GroupVertices[Group],MATCH(Edges[[#This Row],[Vertex 2]],GroupVertices[Vertex],0)),1,1,"")</f>
        <v>9</v>
      </c>
      <c r="BD225" s="48"/>
      <c r="BE225" s="49"/>
      <c r="BF225" s="48"/>
      <c r="BG225" s="49"/>
      <c r="BH225" s="48"/>
      <c r="BI225" s="49"/>
      <c r="BJ225" s="48"/>
      <c r="BK225" s="49"/>
      <c r="BL225" s="48"/>
    </row>
    <row r="226" spans="1:64" ht="15">
      <c r="A226" s="64" t="s">
        <v>282</v>
      </c>
      <c r="B226" s="64" t="s">
        <v>321</v>
      </c>
      <c r="C226" s="65" t="s">
        <v>3575</v>
      </c>
      <c r="D226" s="66">
        <v>3</v>
      </c>
      <c r="E226" s="67" t="s">
        <v>132</v>
      </c>
      <c r="F226" s="68">
        <v>35</v>
      </c>
      <c r="G226" s="65"/>
      <c r="H226" s="69"/>
      <c r="I226" s="70"/>
      <c r="J226" s="70"/>
      <c r="K226" s="34" t="s">
        <v>65</v>
      </c>
      <c r="L226" s="77">
        <v>226</v>
      </c>
      <c r="M226" s="77"/>
      <c r="N226" s="72"/>
      <c r="O226" s="79" t="s">
        <v>388</v>
      </c>
      <c r="P226" s="81">
        <v>43535.69699074074</v>
      </c>
      <c r="Q226" s="79" t="s">
        <v>457</v>
      </c>
      <c r="R226" s="82" t="s">
        <v>570</v>
      </c>
      <c r="S226" s="79" t="s">
        <v>615</v>
      </c>
      <c r="T226" s="79"/>
      <c r="U226" s="79"/>
      <c r="V226" s="82" t="s">
        <v>801</v>
      </c>
      <c r="W226" s="81">
        <v>43535.69699074074</v>
      </c>
      <c r="X226" s="82" t="s">
        <v>925</v>
      </c>
      <c r="Y226" s="79"/>
      <c r="Z226" s="79"/>
      <c r="AA226" s="85" t="s">
        <v>1121</v>
      </c>
      <c r="AB226" s="85" t="s">
        <v>1231</v>
      </c>
      <c r="AC226" s="79" t="b">
        <v>0</v>
      </c>
      <c r="AD226" s="79">
        <v>0</v>
      </c>
      <c r="AE226" s="85" t="s">
        <v>1251</v>
      </c>
      <c r="AF226" s="79" t="b">
        <v>0</v>
      </c>
      <c r="AG226" s="79" t="s">
        <v>368</v>
      </c>
      <c r="AH226" s="79"/>
      <c r="AI226" s="85" t="s">
        <v>1236</v>
      </c>
      <c r="AJ226" s="79" t="b">
        <v>0</v>
      </c>
      <c r="AK226" s="79">
        <v>0</v>
      </c>
      <c r="AL226" s="85" t="s">
        <v>1236</v>
      </c>
      <c r="AM226" s="79" t="s">
        <v>1265</v>
      </c>
      <c r="AN226" s="79" t="b">
        <v>1</v>
      </c>
      <c r="AO226" s="85" t="s">
        <v>1231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9</v>
      </c>
      <c r="BC226" s="78" t="str">
        <f>REPLACE(INDEX(GroupVertices[Group],MATCH(Edges[[#This Row],[Vertex 2]],GroupVertices[Vertex],0)),1,1,"")</f>
        <v>1</v>
      </c>
      <c r="BD226" s="48"/>
      <c r="BE226" s="49"/>
      <c r="BF226" s="48"/>
      <c r="BG226" s="49"/>
      <c r="BH226" s="48"/>
      <c r="BI226" s="49"/>
      <c r="BJ226" s="48"/>
      <c r="BK226" s="49"/>
      <c r="BL226" s="48"/>
    </row>
    <row r="227" spans="1:64" ht="15">
      <c r="A227" s="64" t="s">
        <v>281</v>
      </c>
      <c r="B227" s="64" t="s">
        <v>282</v>
      </c>
      <c r="C227" s="65" t="s">
        <v>3575</v>
      </c>
      <c r="D227" s="66">
        <v>3</v>
      </c>
      <c r="E227" s="67" t="s">
        <v>132</v>
      </c>
      <c r="F227" s="68">
        <v>35</v>
      </c>
      <c r="G227" s="65"/>
      <c r="H227" s="69"/>
      <c r="I227" s="70"/>
      <c r="J227" s="70"/>
      <c r="K227" s="34" t="s">
        <v>65</v>
      </c>
      <c r="L227" s="77">
        <v>227</v>
      </c>
      <c r="M227" s="77"/>
      <c r="N227" s="72"/>
      <c r="O227" s="79" t="s">
        <v>388</v>
      </c>
      <c r="P227" s="81">
        <v>43535.86912037037</v>
      </c>
      <c r="Q227" s="79" t="s">
        <v>456</v>
      </c>
      <c r="R227" s="79"/>
      <c r="S227" s="79"/>
      <c r="T227" s="79"/>
      <c r="U227" s="79"/>
      <c r="V227" s="82" t="s">
        <v>800</v>
      </c>
      <c r="W227" s="81">
        <v>43535.86912037037</v>
      </c>
      <c r="X227" s="82" t="s">
        <v>924</v>
      </c>
      <c r="Y227" s="79"/>
      <c r="Z227" s="79"/>
      <c r="AA227" s="85" t="s">
        <v>1120</v>
      </c>
      <c r="AB227" s="79"/>
      <c r="AC227" s="79" t="b">
        <v>0</v>
      </c>
      <c r="AD227" s="79">
        <v>0</v>
      </c>
      <c r="AE227" s="85" t="s">
        <v>1236</v>
      </c>
      <c r="AF227" s="79" t="b">
        <v>0</v>
      </c>
      <c r="AG227" s="79" t="s">
        <v>368</v>
      </c>
      <c r="AH227" s="79"/>
      <c r="AI227" s="85" t="s">
        <v>1236</v>
      </c>
      <c r="AJ227" s="79" t="b">
        <v>0</v>
      </c>
      <c r="AK227" s="79">
        <v>0</v>
      </c>
      <c r="AL227" s="85" t="s">
        <v>1121</v>
      </c>
      <c r="AM227" s="79" t="s">
        <v>1263</v>
      </c>
      <c r="AN227" s="79" t="b">
        <v>0</v>
      </c>
      <c r="AO227" s="85" t="s">
        <v>1121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9</v>
      </c>
      <c r="BC227" s="78" t="str">
        <f>REPLACE(INDEX(GroupVertices[Group],MATCH(Edges[[#This Row],[Vertex 2]],GroupVertices[Vertex],0)),1,1,"")</f>
        <v>9</v>
      </c>
      <c r="BD227" s="48"/>
      <c r="BE227" s="49"/>
      <c r="BF227" s="48"/>
      <c r="BG227" s="49"/>
      <c r="BH227" s="48"/>
      <c r="BI227" s="49"/>
      <c r="BJ227" s="48"/>
      <c r="BK227" s="49"/>
      <c r="BL227" s="48"/>
    </row>
    <row r="228" spans="1:64" ht="15">
      <c r="A228" s="64" t="s">
        <v>281</v>
      </c>
      <c r="B228" s="64" t="s">
        <v>321</v>
      </c>
      <c r="C228" s="65" t="s">
        <v>3575</v>
      </c>
      <c r="D228" s="66">
        <v>3</v>
      </c>
      <c r="E228" s="67" t="s">
        <v>132</v>
      </c>
      <c r="F228" s="68">
        <v>35</v>
      </c>
      <c r="G228" s="65"/>
      <c r="H228" s="69"/>
      <c r="I228" s="70"/>
      <c r="J228" s="70"/>
      <c r="K228" s="34" t="s">
        <v>65</v>
      </c>
      <c r="L228" s="77">
        <v>228</v>
      </c>
      <c r="M228" s="77"/>
      <c r="N228" s="72"/>
      <c r="O228" s="79" t="s">
        <v>388</v>
      </c>
      <c r="P228" s="81">
        <v>43535.86912037037</v>
      </c>
      <c r="Q228" s="79" t="s">
        <v>456</v>
      </c>
      <c r="R228" s="79"/>
      <c r="S228" s="79"/>
      <c r="T228" s="79"/>
      <c r="U228" s="79"/>
      <c r="V228" s="82" t="s">
        <v>800</v>
      </c>
      <c r="W228" s="81">
        <v>43535.86912037037</v>
      </c>
      <c r="X228" s="82" t="s">
        <v>924</v>
      </c>
      <c r="Y228" s="79"/>
      <c r="Z228" s="79"/>
      <c r="AA228" s="85" t="s">
        <v>1120</v>
      </c>
      <c r="AB228" s="79"/>
      <c r="AC228" s="79" t="b">
        <v>0</v>
      </c>
      <c r="AD228" s="79">
        <v>0</v>
      </c>
      <c r="AE228" s="85" t="s">
        <v>1236</v>
      </c>
      <c r="AF228" s="79" t="b">
        <v>0</v>
      </c>
      <c r="AG228" s="79" t="s">
        <v>368</v>
      </c>
      <c r="AH228" s="79"/>
      <c r="AI228" s="85" t="s">
        <v>1236</v>
      </c>
      <c r="AJ228" s="79" t="b">
        <v>0</v>
      </c>
      <c r="AK228" s="79">
        <v>0</v>
      </c>
      <c r="AL228" s="85" t="s">
        <v>1121</v>
      </c>
      <c r="AM228" s="79" t="s">
        <v>1263</v>
      </c>
      <c r="AN228" s="79" t="b">
        <v>0</v>
      </c>
      <c r="AO228" s="85" t="s">
        <v>1121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9</v>
      </c>
      <c r="BC228" s="78" t="str">
        <f>REPLACE(INDEX(GroupVertices[Group],MATCH(Edges[[#This Row],[Vertex 2]],GroupVertices[Vertex],0)),1,1,"")</f>
        <v>1</v>
      </c>
      <c r="BD228" s="48"/>
      <c r="BE228" s="49"/>
      <c r="BF228" s="48"/>
      <c r="BG228" s="49"/>
      <c r="BH228" s="48"/>
      <c r="BI228" s="49"/>
      <c r="BJ228" s="48"/>
      <c r="BK228" s="49"/>
      <c r="BL228" s="48"/>
    </row>
    <row r="229" spans="1:64" ht="15">
      <c r="A229" s="64" t="s">
        <v>283</v>
      </c>
      <c r="B229" s="64" t="s">
        <v>284</v>
      </c>
      <c r="C229" s="65" t="s">
        <v>3575</v>
      </c>
      <c r="D229" s="66">
        <v>3</v>
      </c>
      <c r="E229" s="67" t="s">
        <v>132</v>
      </c>
      <c r="F229" s="68">
        <v>35</v>
      </c>
      <c r="G229" s="65"/>
      <c r="H229" s="69"/>
      <c r="I229" s="70"/>
      <c r="J229" s="70"/>
      <c r="K229" s="34" t="s">
        <v>66</v>
      </c>
      <c r="L229" s="77">
        <v>229</v>
      </c>
      <c r="M229" s="77"/>
      <c r="N229" s="72"/>
      <c r="O229" s="79" t="s">
        <v>389</v>
      </c>
      <c r="P229" s="81">
        <v>43535.99869212963</v>
      </c>
      <c r="Q229" s="79" t="s">
        <v>458</v>
      </c>
      <c r="R229" s="79"/>
      <c r="S229" s="79"/>
      <c r="T229" s="79"/>
      <c r="U229" s="82" t="s">
        <v>714</v>
      </c>
      <c r="V229" s="82" t="s">
        <v>714</v>
      </c>
      <c r="W229" s="81">
        <v>43535.99869212963</v>
      </c>
      <c r="X229" s="82" t="s">
        <v>926</v>
      </c>
      <c r="Y229" s="79"/>
      <c r="Z229" s="79"/>
      <c r="AA229" s="85" t="s">
        <v>1122</v>
      </c>
      <c r="AB229" s="85" t="s">
        <v>1123</v>
      </c>
      <c r="AC229" s="79" t="b">
        <v>0</v>
      </c>
      <c r="AD229" s="79">
        <v>0</v>
      </c>
      <c r="AE229" s="85" t="s">
        <v>1252</v>
      </c>
      <c r="AF229" s="79" t="b">
        <v>0</v>
      </c>
      <c r="AG229" s="79" t="s">
        <v>368</v>
      </c>
      <c r="AH229" s="79"/>
      <c r="AI229" s="85" t="s">
        <v>1236</v>
      </c>
      <c r="AJ229" s="79" t="b">
        <v>0</v>
      </c>
      <c r="AK229" s="79">
        <v>0</v>
      </c>
      <c r="AL229" s="85" t="s">
        <v>1236</v>
      </c>
      <c r="AM229" s="79" t="s">
        <v>1265</v>
      </c>
      <c r="AN229" s="79" t="b">
        <v>0</v>
      </c>
      <c r="AO229" s="85" t="s">
        <v>1123</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5</v>
      </c>
      <c r="BK229" s="49">
        <v>100</v>
      </c>
      <c r="BL229" s="48">
        <v>5</v>
      </c>
    </row>
    <row r="230" spans="1:64" ht="15">
      <c r="A230" s="64" t="s">
        <v>284</v>
      </c>
      <c r="B230" s="64" t="s">
        <v>321</v>
      </c>
      <c r="C230" s="65" t="s">
        <v>3577</v>
      </c>
      <c r="D230" s="66">
        <v>10</v>
      </c>
      <c r="E230" s="67" t="s">
        <v>136</v>
      </c>
      <c r="F230" s="68">
        <v>12</v>
      </c>
      <c r="G230" s="65"/>
      <c r="H230" s="69"/>
      <c r="I230" s="70"/>
      <c r="J230" s="70"/>
      <c r="K230" s="34" t="s">
        <v>65</v>
      </c>
      <c r="L230" s="77">
        <v>230</v>
      </c>
      <c r="M230" s="77"/>
      <c r="N230" s="72"/>
      <c r="O230" s="79" t="s">
        <v>388</v>
      </c>
      <c r="P230" s="81">
        <v>43535.99591435185</v>
      </c>
      <c r="Q230" s="79" t="s">
        <v>459</v>
      </c>
      <c r="R230" s="79"/>
      <c r="S230" s="79"/>
      <c r="T230" s="79"/>
      <c r="U230" s="82" t="s">
        <v>715</v>
      </c>
      <c r="V230" s="82" t="s">
        <v>715</v>
      </c>
      <c r="W230" s="81">
        <v>43535.99591435185</v>
      </c>
      <c r="X230" s="82" t="s">
        <v>927</v>
      </c>
      <c r="Y230" s="79"/>
      <c r="Z230" s="79"/>
      <c r="AA230" s="85" t="s">
        <v>1123</v>
      </c>
      <c r="AB230" s="85" t="s">
        <v>1127</v>
      </c>
      <c r="AC230" s="79" t="b">
        <v>0</v>
      </c>
      <c r="AD230" s="79">
        <v>0</v>
      </c>
      <c r="AE230" s="85" t="s">
        <v>1249</v>
      </c>
      <c r="AF230" s="79" t="b">
        <v>0</v>
      </c>
      <c r="AG230" s="79" t="s">
        <v>368</v>
      </c>
      <c r="AH230" s="79"/>
      <c r="AI230" s="85" t="s">
        <v>1236</v>
      </c>
      <c r="AJ230" s="79" t="b">
        <v>0</v>
      </c>
      <c r="AK230" s="79">
        <v>0</v>
      </c>
      <c r="AL230" s="85" t="s">
        <v>1236</v>
      </c>
      <c r="AM230" s="79" t="s">
        <v>1265</v>
      </c>
      <c r="AN230" s="79" t="b">
        <v>0</v>
      </c>
      <c r="AO230" s="85" t="s">
        <v>1127</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284</v>
      </c>
      <c r="B231" s="64" t="s">
        <v>283</v>
      </c>
      <c r="C231" s="65" t="s">
        <v>3576</v>
      </c>
      <c r="D231" s="66">
        <v>6.5</v>
      </c>
      <c r="E231" s="67" t="s">
        <v>136</v>
      </c>
      <c r="F231" s="68">
        <v>23.5</v>
      </c>
      <c r="G231" s="65"/>
      <c r="H231" s="69"/>
      <c r="I231" s="70"/>
      <c r="J231" s="70"/>
      <c r="K231" s="34" t="s">
        <v>66</v>
      </c>
      <c r="L231" s="77">
        <v>231</v>
      </c>
      <c r="M231" s="77"/>
      <c r="N231" s="72"/>
      <c r="O231" s="79" t="s">
        <v>389</v>
      </c>
      <c r="P231" s="81">
        <v>43535.99591435185</v>
      </c>
      <c r="Q231" s="79" t="s">
        <v>459</v>
      </c>
      <c r="R231" s="79"/>
      <c r="S231" s="79"/>
      <c r="T231" s="79"/>
      <c r="U231" s="82" t="s">
        <v>715</v>
      </c>
      <c r="V231" s="82" t="s">
        <v>715</v>
      </c>
      <c r="W231" s="81">
        <v>43535.99591435185</v>
      </c>
      <c r="X231" s="82" t="s">
        <v>927</v>
      </c>
      <c r="Y231" s="79"/>
      <c r="Z231" s="79"/>
      <c r="AA231" s="85" t="s">
        <v>1123</v>
      </c>
      <c r="AB231" s="85" t="s">
        <v>1127</v>
      </c>
      <c r="AC231" s="79" t="b">
        <v>0</v>
      </c>
      <c r="AD231" s="79">
        <v>0</v>
      </c>
      <c r="AE231" s="85" t="s">
        <v>1249</v>
      </c>
      <c r="AF231" s="79" t="b">
        <v>0</v>
      </c>
      <c r="AG231" s="79" t="s">
        <v>368</v>
      </c>
      <c r="AH231" s="79"/>
      <c r="AI231" s="85" t="s">
        <v>1236</v>
      </c>
      <c r="AJ231" s="79" t="b">
        <v>0</v>
      </c>
      <c r="AK231" s="79">
        <v>0</v>
      </c>
      <c r="AL231" s="85" t="s">
        <v>1236</v>
      </c>
      <c r="AM231" s="79" t="s">
        <v>1265</v>
      </c>
      <c r="AN231" s="79" t="b">
        <v>0</v>
      </c>
      <c r="AO231" s="85" t="s">
        <v>1127</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8</v>
      </c>
      <c r="BK231" s="49">
        <v>100</v>
      </c>
      <c r="BL231" s="48">
        <v>8</v>
      </c>
    </row>
    <row r="232" spans="1:64" ht="15">
      <c r="A232" s="64" t="s">
        <v>284</v>
      </c>
      <c r="B232" s="64" t="s">
        <v>321</v>
      </c>
      <c r="C232" s="65" t="s">
        <v>3577</v>
      </c>
      <c r="D232" s="66">
        <v>10</v>
      </c>
      <c r="E232" s="67" t="s">
        <v>136</v>
      </c>
      <c r="F232" s="68">
        <v>12</v>
      </c>
      <c r="G232" s="65"/>
      <c r="H232" s="69"/>
      <c r="I232" s="70"/>
      <c r="J232" s="70"/>
      <c r="K232" s="34" t="s">
        <v>65</v>
      </c>
      <c r="L232" s="77">
        <v>232</v>
      </c>
      <c r="M232" s="77"/>
      <c r="N232" s="72"/>
      <c r="O232" s="79" t="s">
        <v>388</v>
      </c>
      <c r="P232" s="81">
        <v>43535.99903935185</v>
      </c>
      <c r="Q232" s="79" t="s">
        <v>460</v>
      </c>
      <c r="R232" s="79"/>
      <c r="S232" s="79"/>
      <c r="T232" s="79"/>
      <c r="U232" s="82" t="s">
        <v>714</v>
      </c>
      <c r="V232" s="82" t="s">
        <v>714</v>
      </c>
      <c r="W232" s="81">
        <v>43535.99903935185</v>
      </c>
      <c r="X232" s="82" t="s">
        <v>928</v>
      </c>
      <c r="Y232" s="79"/>
      <c r="Z232" s="79"/>
      <c r="AA232" s="85" t="s">
        <v>1124</v>
      </c>
      <c r="AB232" s="79"/>
      <c r="AC232" s="79" t="b">
        <v>0</v>
      </c>
      <c r="AD232" s="79">
        <v>0</v>
      </c>
      <c r="AE232" s="85" t="s">
        <v>1236</v>
      </c>
      <c r="AF232" s="79" t="b">
        <v>0</v>
      </c>
      <c r="AG232" s="79" t="s">
        <v>368</v>
      </c>
      <c r="AH232" s="79"/>
      <c r="AI232" s="85" t="s">
        <v>1236</v>
      </c>
      <c r="AJ232" s="79" t="b">
        <v>0</v>
      </c>
      <c r="AK232" s="79">
        <v>0</v>
      </c>
      <c r="AL232" s="85" t="s">
        <v>1122</v>
      </c>
      <c r="AM232" s="79" t="s">
        <v>1265</v>
      </c>
      <c r="AN232" s="79" t="b">
        <v>0</v>
      </c>
      <c r="AO232" s="85" t="s">
        <v>1122</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284</v>
      </c>
      <c r="B233" s="64" t="s">
        <v>283</v>
      </c>
      <c r="C233" s="65" t="s">
        <v>3575</v>
      </c>
      <c r="D233" s="66">
        <v>3</v>
      </c>
      <c r="E233" s="67" t="s">
        <v>132</v>
      </c>
      <c r="F233" s="68">
        <v>35</v>
      </c>
      <c r="G233" s="65"/>
      <c r="H233" s="69"/>
      <c r="I233" s="70"/>
      <c r="J233" s="70"/>
      <c r="K233" s="34" t="s">
        <v>66</v>
      </c>
      <c r="L233" s="77">
        <v>233</v>
      </c>
      <c r="M233" s="77"/>
      <c r="N233" s="72"/>
      <c r="O233" s="79" t="s">
        <v>388</v>
      </c>
      <c r="P233" s="81">
        <v>43535.99903935185</v>
      </c>
      <c r="Q233" s="79" t="s">
        <v>460</v>
      </c>
      <c r="R233" s="79"/>
      <c r="S233" s="79"/>
      <c r="T233" s="79"/>
      <c r="U233" s="82" t="s">
        <v>714</v>
      </c>
      <c r="V233" s="82" t="s">
        <v>714</v>
      </c>
      <c r="W233" s="81">
        <v>43535.99903935185</v>
      </c>
      <c r="X233" s="82" t="s">
        <v>928</v>
      </c>
      <c r="Y233" s="79"/>
      <c r="Z233" s="79"/>
      <c r="AA233" s="85" t="s">
        <v>1124</v>
      </c>
      <c r="AB233" s="79"/>
      <c r="AC233" s="79" t="b">
        <v>0</v>
      </c>
      <c r="AD233" s="79">
        <v>0</v>
      </c>
      <c r="AE233" s="85" t="s">
        <v>1236</v>
      </c>
      <c r="AF233" s="79" t="b">
        <v>0</v>
      </c>
      <c r="AG233" s="79" t="s">
        <v>368</v>
      </c>
      <c r="AH233" s="79"/>
      <c r="AI233" s="85" t="s">
        <v>1236</v>
      </c>
      <c r="AJ233" s="79" t="b">
        <v>0</v>
      </c>
      <c r="AK233" s="79">
        <v>0</v>
      </c>
      <c r="AL233" s="85" t="s">
        <v>1122</v>
      </c>
      <c r="AM233" s="79" t="s">
        <v>1265</v>
      </c>
      <c r="AN233" s="79" t="b">
        <v>0</v>
      </c>
      <c r="AO233" s="85" t="s">
        <v>1122</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7</v>
      </c>
      <c r="BK233" s="49">
        <v>100</v>
      </c>
      <c r="BL233" s="48">
        <v>7</v>
      </c>
    </row>
    <row r="234" spans="1:64" ht="15">
      <c r="A234" s="64" t="s">
        <v>284</v>
      </c>
      <c r="B234" s="64" t="s">
        <v>321</v>
      </c>
      <c r="C234" s="65" t="s">
        <v>3577</v>
      </c>
      <c r="D234" s="66">
        <v>10</v>
      </c>
      <c r="E234" s="67" t="s">
        <v>136</v>
      </c>
      <c r="F234" s="68">
        <v>12</v>
      </c>
      <c r="G234" s="65"/>
      <c r="H234" s="69"/>
      <c r="I234" s="70"/>
      <c r="J234" s="70"/>
      <c r="K234" s="34" t="s">
        <v>65</v>
      </c>
      <c r="L234" s="77">
        <v>234</v>
      </c>
      <c r="M234" s="77"/>
      <c r="N234" s="72"/>
      <c r="O234" s="79" t="s">
        <v>388</v>
      </c>
      <c r="P234" s="81">
        <v>43536.00010416667</v>
      </c>
      <c r="Q234" s="79" t="s">
        <v>461</v>
      </c>
      <c r="R234" s="79"/>
      <c r="S234" s="79"/>
      <c r="T234" s="79"/>
      <c r="U234" s="82" t="s">
        <v>716</v>
      </c>
      <c r="V234" s="82" t="s">
        <v>716</v>
      </c>
      <c r="W234" s="81">
        <v>43536.00010416667</v>
      </c>
      <c r="X234" s="82" t="s">
        <v>929</v>
      </c>
      <c r="Y234" s="79"/>
      <c r="Z234" s="79"/>
      <c r="AA234" s="85" t="s">
        <v>1125</v>
      </c>
      <c r="AB234" s="85" t="s">
        <v>1122</v>
      </c>
      <c r="AC234" s="79" t="b">
        <v>0</v>
      </c>
      <c r="AD234" s="79">
        <v>1</v>
      </c>
      <c r="AE234" s="85" t="s">
        <v>1249</v>
      </c>
      <c r="AF234" s="79" t="b">
        <v>0</v>
      </c>
      <c r="AG234" s="79" t="s">
        <v>368</v>
      </c>
      <c r="AH234" s="79"/>
      <c r="AI234" s="85" t="s">
        <v>1236</v>
      </c>
      <c r="AJ234" s="79" t="b">
        <v>0</v>
      </c>
      <c r="AK234" s="79">
        <v>0</v>
      </c>
      <c r="AL234" s="85" t="s">
        <v>1236</v>
      </c>
      <c r="AM234" s="79" t="s">
        <v>1265</v>
      </c>
      <c r="AN234" s="79" t="b">
        <v>0</v>
      </c>
      <c r="AO234" s="85" t="s">
        <v>1122</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284</v>
      </c>
      <c r="B235" s="64" t="s">
        <v>283</v>
      </c>
      <c r="C235" s="65" t="s">
        <v>3576</v>
      </c>
      <c r="D235" s="66">
        <v>6.5</v>
      </c>
      <c r="E235" s="67" t="s">
        <v>136</v>
      </c>
      <c r="F235" s="68">
        <v>23.5</v>
      </c>
      <c r="G235" s="65"/>
      <c r="H235" s="69"/>
      <c r="I235" s="70"/>
      <c r="J235" s="70"/>
      <c r="K235" s="34" t="s">
        <v>66</v>
      </c>
      <c r="L235" s="77">
        <v>235</v>
      </c>
      <c r="M235" s="77"/>
      <c r="N235" s="72"/>
      <c r="O235" s="79" t="s">
        <v>389</v>
      </c>
      <c r="P235" s="81">
        <v>43536.00010416667</v>
      </c>
      <c r="Q235" s="79" t="s">
        <v>461</v>
      </c>
      <c r="R235" s="79"/>
      <c r="S235" s="79"/>
      <c r="T235" s="79"/>
      <c r="U235" s="82" t="s">
        <v>716</v>
      </c>
      <c r="V235" s="82" t="s">
        <v>716</v>
      </c>
      <c r="W235" s="81">
        <v>43536.00010416667</v>
      </c>
      <c r="X235" s="82" t="s">
        <v>929</v>
      </c>
      <c r="Y235" s="79"/>
      <c r="Z235" s="79"/>
      <c r="AA235" s="85" t="s">
        <v>1125</v>
      </c>
      <c r="AB235" s="85" t="s">
        <v>1122</v>
      </c>
      <c r="AC235" s="79" t="b">
        <v>0</v>
      </c>
      <c r="AD235" s="79">
        <v>1</v>
      </c>
      <c r="AE235" s="85" t="s">
        <v>1249</v>
      </c>
      <c r="AF235" s="79" t="b">
        <v>0</v>
      </c>
      <c r="AG235" s="79" t="s">
        <v>368</v>
      </c>
      <c r="AH235" s="79"/>
      <c r="AI235" s="85" t="s">
        <v>1236</v>
      </c>
      <c r="AJ235" s="79" t="b">
        <v>0</v>
      </c>
      <c r="AK235" s="79">
        <v>0</v>
      </c>
      <c r="AL235" s="85" t="s">
        <v>1236</v>
      </c>
      <c r="AM235" s="79" t="s">
        <v>1265</v>
      </c>
      <c r="AN235" s="79" t="b">
        <v>0</v>
      </c>
      <c r="AO235" s="85" t="s">
        <v>1122</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1</v>
      </c>
      <c r="BC235" s="78" t="str">
        <f>REPLACE(INDEX(GroupVertices[Group],MATCH(Edges[[#This Row],[Vertex 2]],GroupVertices[Vertex],0)),1,1,"")</f>
        <v>1</v>
      </c>
      <c r="BD235" s="48">
        <v>2</v>
      </c>
      <c r="BE235" s="49">
        <v>7.407407407407407</v>
      </c>
      <c r="BF235" s="48">
        <v>0</v>
      </c>
      <c r="BG235" s="49">
        <v>0</v>
      </c>
      <c r="BH235" s="48">
        <v>0</v>
      </c>
      <c r="BI235" s="49">
        <v>0</v>
      </c>
      <c r="BJ235" s="48">
        <v>25</v>
      </c>
      <c r="BK235" s="49">
        <v>92.5925925925926</v>
      </c>
      <c r="BL235" s="48">
        <v>27</v>
      </c>
    </row>
    <row r="236" spans="1:64" ht="15">
      <c r="A236" s="64" t="s">
        <v>285</v>
      </c>
      <c r="B236" s="64" t="s">
        <v>284</v>
      </c>
      <c r="C236" s="65" t="s">
        <v>3575</v>
      </c>
      <c r="D236" s="66">
        <v>3</v>
      </c>
      <c r="E236" s="67" t="s">
        <v>132</v>
      </c>
      <c r="F236" s="68">
        <v>35</v>
      </c>
      <c r="G236" s="65"/>
      <c r="H236" s="69"/>
      <c r="I236" s="70"/>
      <c r="J236" s="70"/>
      <c r="K236" s="34" t="s">
        <v>65</v>
      </c>
      <c r="L236" s="77">
        <v>236</v>
      </c>
      <c r="M236" s="77"/>
      <c r="N236" s="72"/>
      <c r="O236" s="79" t="s">
        <v>388</v>
      </c>
      <c r="P236" s="81">
        <v>43536.00907407407</v>
      </c>
      <c r="Q236" s="79" t="s">
        <v>460</v>
      </c>
      <c r="R236" s="79"/>
      <c r="S236" s="79"/>
      <c r="T236" s="79"/>
      <c r="U236" s="82" t="s">
        <v>714</v>
      </c>
      <c r="V236" s="82" t="s">
        <v>714</v>
      </c>
      <c r="W236" s="81">
        <v>43536.00907407407</v>
      </c>
      <c r="X236" s="82" t="s">
        <v>930</v>
      </c>
      <c r="Y236" s="79"/>
      <c r="Z236" s="79"/>
      <c r="AA236" s="85" t="s">
        <v>1126</v>
      </c>
      <c r="AB236" s="79"/>
      <c r="AC236" s="79" t="b">
        <v>0</v>
      </c>
      <c r="AD236" s="79">
        <v>0</v>
      </c>
      <c r="AE236" s="85" t="s">
        <v>1236</v>
      </c>
      <c r="AF236" s="79" t="b">
        <v>0</v>
      </c>
      <c r="AG236" s="79" t="s">
        <v>368</v>
      </c>
      <c r="AH236" s="79"/>
      <c r="AI236" s="85" t="s">
        <v>1236</v>
      </c>
      <c r="AJ236" s="79" t="b">
        <v>0</v>
      </c>
      <c r="AK236" s="79">
        <v>2</v>
      </c>
      <c r="AL236" s="85" t="s">
        <v>1122</v>
      </c>
      <c r="AM236" s="79" t="s">
        <v>1269</v>
      </c>
      <c r="AN236" s="79" t="b">
        <v>0</v>
      </c>
      <c r="AO236" s="85" t="s">
        <v>1122</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283</v>
      </c>
      <c r="B237" s="64" t="s">
        <v>321</v>
      </c>
      <c r="C237" s="65" t="s">
        <v>3576</v>
      </c>
      <c r="D237" s="66">
        <v>6.5</v>
      </c>
      <c r="E237" s="67" t="s">
        <v>136</v>
      </c>
      <c r="F237" s="68">
        <v>23.5</v>
      </c>
      <c r="G237" s="65"/>
      <c r="H237" s="69"/>
      <c r="I237" s="70"/>
      <c r="J237" s="70"/>
      <c r="K237" s="34" t="s">
        <v>65</v>
      </c>
      <c r="L237" s="77">
        <v>237</v>
      </c>
      <c r="M237" s="77"/>
      <c r="N237" s="72"/>
      <c r="O237" s="79" t="s">
        <v>388</v>
      </c>
      <c r="P237" s="81">
        <v>43534.853425925925</v>
      </c>
      <c r="Q237" s="79" t="s">
        <v>462</v>
      </c>
      <c r="R237" s="79"/>
      <c r="S237" s="79"/>
      <c r="T237" s="79" t="s">
        <v>665</v>
      </c>
      <c r="U237" s="82" t="s">
        <v>717</v>
      </c>
      <c r="V237" s="82" t="s">
        <v>717</v>
      </c>
      <c r="W237" s="81">
        <v>43534.853425925925</v>
      </c>
      <c r="X237" s="82" t="s">
        <v>931</v>
      </c>
      <c r="Y237" s="79"/>
      <c r="Z237" s="79"/>
      <c r="AA237" s="85" t="s">
        <v>1127</v>
      </c>
      <c r="AB237" s="79"/>
      <c r="AC237" s="79" t="b">
        <v>0</v>
      </c>
      <c r="AD237" s="79">
        <v>0</v>
      </c>
      <c r="AE237" s="85" t="s">
        <v>1236</v>
      </c>
      <c r="AF237" s="79" t="b">
        <v>0</v>
      </c>
      <c r="AG237" s="79" t="s">
        <v>1260</v>
      </c>
      <c r="AH237" s="79"/>
      <c r="AI237" s="85" t="s">
        <v>1236</v>
      </c>
      <c r="AJ237" s="79" t="b">
        <v>0</v>
      </c>
      <c r="AK237" s="79">
        <v>0</v>
      </c>
      <c r="AL237" s="85" t="s">
        <v>1236</v>
      </c>
      <c r="AM237" s="79" t="s">
        <v>1265</v>
      </c>
      <c r="AN237" s="79" t="b">
        <v>0</v>
      </c>
      <c r="AO237" s="85" t="s">
        <v>1127</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2</v>
      </c>
      <c r="BK237" s="49">
        <v>100</v>
      </c>
      <c r="BL237" s="48">
        <v>2</v>
      </c>
    </row>
    <row r="238" spans="1:64" ht="15">
      <c r="A238" s="64" t="s">
        <v>283</v>
      </c>
      <c r="B238" s="64" t="s">
        <v>321</v>
      </c>
      <c r="C238" s="65" t="s">
        <v>3576</v>
      </c>
      <c r="D238" s="66">
        <v>6.5</v>
      </c>
      <c r="E238" s="67" t="s">
        <v>136</v>
      </c>
      <c r="F238" s="68">
        <v>23.5</v>
      </c>
      <c r="G238" s="65"/>
      <c r="H238" s="69"/>
      <c r="I238" s="70"/>
      <c r="J238" s="70"/>
      <c r="K238" s="34" t="s">
        <v>65</v>
      </c>
      <c r="L238" s="77">
        <v>238</v>
      </c>
      <c r="M238" s="77"/>
      <c r="N238" s="72"/>
      <c r="O238" s="79" t="s">
        <v>388</v>
      </c>
      <c r="P238" s="81">
        <v>43535.99869212963</v>
      </c>
      <c r="Q238" s="79" t="s">
        <v>458</v>
      </c>
      <c r="R238" s="79"/>
      <c r="S238" s="79"/>
      <c r="T238" s="79"/>
      <c r="U238" s="82" t="s">
        <v>714</v>
      </c>
      <c r="V238" s="82" t="s">
        <v>714</v>
      </c>
      <c r="W238" s="81">
        <v>43535.99869212963</v>
      </c>
      <c r="X238" s="82" t="s">
        <v>926</v>
      </c>
      <c r="Y238" s="79"/>
      <c r="Z238" s="79"/>
      <c r="AA238" s="85" t="s">
        <v>1122</v>
      </c>
      <c r="AB238" s="85" t="s">
        <v>1123</v>
      </c>
      <c r="AC238" s="79" t="b">
        <v>0</v>
      </c>
      <c r="AD238" s="79">
        <v>0</v>
      </c>
      <c r="AE238" s="85" t="s">
        <v>1252</v>
      </c>
      <c r="AF238" s="79" t="b">
        <v>0</v>
      </c>
      <c r="AG238" s="79" t="s">
        <v>368</v>
      </c>
      <c r="AH238" s="79"/>
      <c r="AI238" s="85" t="s">
        <v>1236</v>
      </c>
      <c r="AJ238" s="79" t="b">
        <v>0</v>
      </c>
      <c r="AK238" s="79">
        <v>0</v>
      </c>
      <c r="AL238" s="85" t="s">
        <v>1236</v>
      </c>
      <c r="AM238" s="79" t="s">
        <v>1265</v>
      </c>
      <c r="AN238" s="79" t="b">
        <v>0</v>
      </c>
      <c r="AO238" s="85" t="s">
        <v>1123</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285</v>
      </c>
      <c r="B239" s="64" t="s">
        <v>283</v>
      </c>
      <c r="C239" s="65" t="s">
        <v>3575</v>
      </c>
      <c r="D239" s="66">
        <v>3</v>
      </c>
      <c r="E239" s="67" t="s">
        <v>132</v>
      </c>
      <c r="F239" s="68">
        <v>35</v>
      </c>
      <c r="G239" s="65"/>
      <c r="H239" s="69"/>
      <c r="I239" s="70"/>
      <c r="J239" s="70"/>
      <c r="K239" s="34" t="s">
        <v>65</v>
      </c>
      <c r="L239" s="77">
        <v>239</v>
      </c>
      <c r="M239" s="77"/>
      <c r="N239" s="72"/>
      <c r="O239" s="79" t="s">
        <v>388</v>
      </c>
      <c r="P239" s="81">
        <v>43536.00907407407</v>
      </c>
      <c r="Q239" s="79" t="s">
        <v>460</v>
      </c>
      <c r="R239" s="79"/>
      <c r="S239" s="79"/>
      <c r="T239" s="79"/>
      <c r="U239" s="82" t="s">
        <v>714</v>
      </c>
      <c r="V239" s="82" t="s">
        <v>714</v>
      </c>
      <c r="W239" s="81">
        <v>43536.00907407407</v>
      </c>
      <c r="X239" s="82" t="s">
        <v>930</v>
      </c>
      <c r="Y239" s="79"/>
      <c r="Z239" s="79"/>
      <c r="AA239" s="85" t="s">
        <v>1126</v>
      </c>
      <c r="AB239" s="79"/>
      <c r="AC239" s="79" t="b">
        <v>0</v>
      </c>
      <c r="AD239" s="79">
        <v>0</v>
      </c>
      <c r="AE239" s="85" t="s">
        <v>1236</v>
      </c>
      <c r="AF239" s="79" t="b">
        <v>0</v>
      </c>
      <c r="AG239" s="79" t="s">
        <v>368</v>
      </c>
      <c r="AH239" s="79"/>
      <c r="AI239" s="85" t="s">
        <v>1236</v>
      </c>
      <c r="AJ239" s="79" t="b">
        <v>0</v>
      </c>
      <c r="AK239" s="79">
        <v>2</v>
      </c>
      <c r="AL239" s="85" t="s">
        <v>1122</v>
      </c>
      <c r="AM239" s="79" t="s">
        <v>1269</v>
      </c>
      <c r="AN239" s="79" t="b">
        <v>0</v>
      </c>
      <c r="AO239" s="85" t="s">
        <v>1122</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285</v>
      </c>
      <c r="B240" s="64" t="s">
        <v>321</v>
      </c>
      <c r="C240" s="65" t="s">
        <v>3575</v>
      </c>
      <c r="D240" s="66">
        <v>3</v>
      </c>
      <c r="E240" s="67" t="s">
        <v>132</v>
      </c>
      <c r="F240" s="68">
        <v>35</v>
      </c>
      <c r="G240" s="65"/>
      <c r="H240" s="69"/>
      <c r="I240" s="70"/>
      <c r="J240" s="70"/>
      <c r="K240" s="34" t="s">
        <v>65</v>
      </c>
      <c r="L240" s="77">
        <v>240</v>
      </c>
      <c r="M240" s="77"/>
      <c r="N240" s="72"/>
      <c r="O240" s="79" t="s">
        <v>388</v>
      </c>
      <c r="P240" s="81">
        <v>43536.00907407407</v>
      </c>
      <c r="Q240" s="79" t="s">
        <v>460</v>
      </c>
      <c r="R240" s="79"/>
      <c r="S240" s="79"/>
      <c r="T240" s="79"/>
      <c r="U240" s="82" t="s">
        <v>714</v>
      </c>
      <c r="V240" s="82" t="s">
        <v>714</v>
      </c>
      <c r="W240" s="81">
        <v>43536.00907407407</v>
      </c>
      <c r="X240" s="82" t="s">
        <v>930</v>
      </c>
      <c r="Y240" s="79"/>
      <c r="Z240" s="79"/>
      <c r="AA240" s="85" t="s">
        <v>1126</v>
      </c>
      <c r="AB240" s="79"/>
      <c r="AC240" s="79" t="b">
        <v>0</v>
      </c>
      <c r="AD240" s="79">
        <v>0</v>
      </c>
      <c r="AE240" s="85" t="s">
        <v>1236</v>
      </c>
      <c r="AF240" s="79" t="b">
        <v>0</v>
      </c>
      <c r="AG240" s="79" t="s">
        <v>368</v>
      </c>
      <c r="AH240" s="79"/>
      <c r="AI240" s="85" t="s">
        <v>1236</v>
      </c>
      <c r="AJ240" s="79" t="b">
        <v>0</v>
      </c>
      <c r="AK240" s="79">
        <v>2</v>
      </c>
      <c r="AL240" s="85" t="s">
        <v>1122</v>
      </c>
      <c r="AM240" s="79" t="s">
        <v>1269</v>
      </c>
      <c r="AN240" s="79" t="b">
        <v>0</v>
      </c>
      <c r="AO240" s="85" t="s">
        <v>1122</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0</v>
      </c>
      <c r="BE240" s="49">
        <v>0</v>
      </c>
      <c r="BF240" s="48">
        <v>0</v>
      </c>
      <c r="BG240" s="49">
        <v>0</v>
      </c>
      <c r="BH240" s="48">
        <v>0</v>
      </c>
      <c r="BI240" s="49">
        <v>0</v>
      </c>
      <c r="BJ240" s="48">
        <v>7</v>
      </c>
      <c r="BK240" s="49">
        <v>100</v>
      </c>
      <c r="BL240" s="48">
        <v>7</v>
      </c>
    </row>
    <row r="241" spans="1:64" ht="15">
      <c r="A241" s="64" t="s">
        <v>286</v>
      </c>
      <c r="B241" s="64" t="s">
        <v>286</v>
      </c>
      <c r="C241" s="65" t="s">
        <v>3577</v>
      </c>
      <c r="D241" s="66">
        <v>10</v>
      </c>
      <c r="E241" s="67" t="s">
        <v>136</v>
      </c>
      <c r="F241" s="68">
        <v>12</v>
      </c>
      <c r="G241" s="65"/>
      <c r="H241" s="69"/>
      <c r="I241" s="70"/>
      <c r="J241" s="70"/>
      <c r="K241" s="34" t="s">
        <v>65</v>
      </c>
      <c r="L241" s="77">
        <v>241</v>
      </c>
      <c r="M241" s="77"/>
      <c r="N241" s="72"/>
      <c r="O241" s="79" t="s">
        <v>176</v>
      </c>
      <c r="P241" s="81">
        <v>43527.98819444444</v>
      </c>
      <c r="Q241" s="79" t="s">
        <v>463</v>
      </c>
      <c r="R241" s="79" t="s">
        <v>571</v>
      </c>
      <c r="S241" s="79" t="s">
        <v>625</v>
      </c>
      <c r="T241" s="79"/>
      <c r="U241" s="79"/>
      <c r="V241" s="82" t="s">
        <v>802</v>
      </c>
      <c r="W241" s="81">
        <v>43527.98819444444</v>
      </c>
      <c r="X241" s="82" t="s">
        <v>932</v>
      </c>
      <c r="Y241" s="79"/>
      <c r="Z241" s="79"/>
      <c r="AA241" s="85" t="s">
        <v>1128</v>
      </c>
      <c r="AB241" s="79"/>
      <c r="AC241" s="79" t="b">
        <v>0</v>
      </c>
      <c r="AD241" s="79">
        <v>0</v>
      </c>
      <c r="AE241" s="85" t="s">
        <v>1236</v>
      </c>
      <c r="AF241" s="79" t="b">
        <v>0</v>
      </c>
      <c r="AG241" s="79" t="s">
        <v>368</v>
      </c>
      <c r="AH241" s="79"/>
      <c r="AI241" s="85" t="s">
        <v>1236</v>
      </c>
      <c r="AJ241" s="79" t="b">
        <v>0</v>
      </c>
      <c r="AK241" s="79">
        <v>0</v>
      </c>
      <c r="AL241" s="85" t="s">
        <v>1236</v>
      </c>
      <c r="AM241" s="79" t="s">
        <v>1279</v>
      </c>
      <c r="AN241" s="79" t="b">
        <v>0</v>
      </c>
      <c r="AO241" s="85" t="s">
        <v>1128</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3</v>
      </c>
      <c r="BC241" s="78" t="str">
        <f>REPLACE(INDEX(GroupVertices[Group],MATCH(Edges[[#This Row],[Vertex 2]],GroupVertices[Vertex],0)),1,1,"")</f>
        <v>3</v>
      </c>
      <c r="BD241" s="48">
        <v>0</v>
      </c>
      <c r="BE241" s="49">
        <v>0</v>
      </c>
      <c r="BF241" s="48">
        <v>0</v>
      </c>
      <c r="BG241" s="49">
        <v>0</v>
      </c>
      <c r="BH241" s="48">
        <v>0</v>
      </c>
      <c r="BI241" s="49">
        <v>0</v>
      </c>
      <c r="BJ241" s="48">
        <v>9</v>
      </c>
      <c r="BK241" s="49">
        <v>100</v>
      </c>
      <c r="BL241" s="48">
        <v>9</v>
      </c>
    </row>
    <row r="242" spans="1:64" ht="15">
      <c r="A242" s="64" t="s">
        <v>286</v>
      </c>
      <c r="B242" s="64" t="s">
        <v>286</v>
      </c>
      <c r="C242" s="65" t="s">
        <v>3577</v>
      </c>
      <c r="D242" s="66">
        <v>10</v>
      </c>
      <c r="E242" s="67" t="s">
        <v>136</v>
      </c>
      <c r="F242" s="68">
        <v>12</v>
      </c>
      <c r="G242" s="65"/>
      <c r="H242" s="69"/>
      <c r="I242" s="70"/>
      <c r="J242" s="70"/>
      <c r="K242" s="34" t="s">
        <v>65</v>
      </c>
      <c r="L242" s="77">
        <v>242</v>
      </c>
      <c r="M242" s="77"/>
      <c r="N242" s="72"/>
      <c r="O242" s="79" t="s">
        <v>176</v>
      </c>
      <c r="P242" s="81">
        <v>43535.98003472222</v>
      </c>
      <c r="Q242" s="79" t="s">
        <v>464</v>
      </c>
      <c r="R242" s="79" t="s">
        <v>572</v>
      </c>
      <c r="S242" s="79" t="s">
        <v>625</v>
      </c>
      <c r="T242" s="79"/>
      <c r="U242" s="79"/>
      <c r="V242" s="82" t="s">
        <v>802</v>
      </c>
      <c r="W242" s="81">
        <v>43535.98003472222</v>
      </c>
      <c r="X242" s="82" t="s">
        <v>933</v>
      </c>
      <c r="Y242" s="79"/>
      <c r="Z242" s="79"/>
      <c r="AA242" s="85" t="s">
        <v>1129</v>
      </c>
      <c r="AB242" s="79"/>
      <c r="AC242" s="79" t="b">
        <v>0</v>
      </c>
      <c r="AD242" s="79">
        <v>0</v>
      </c>
      <c r="AE242" s="85" t="s">
        <v>1236</v>
      </c>
      <c r="AF242" s="79" t="b">
        <v>0</v>
      </c>
      <c r="AG242" s="79" t="s">
        <v>368</v>
      </c>
      <c r="AH242" s="79"/>
      <c r="AI242" s="85" t="s">
        <v>1236</v>
      </c>
      <c r="AJ242" s="79" t="b">
        <v>0</v>
      </c>
      <c r="AK242" s="79">
        <v>0</v>
      </c>
      <c r="AL242" s="85" t="s">
        <v>1236</v>
      </c>
      <c r="AM242" s="79" t="s">
        <v>1279</v>
      </c>
      <c r="AN242" s="79" t="b">
        <v>0</v>
      </c>
      <c r="AO242" s="85" t="s">
        <v>1129</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3</v>
      </c>
      <c r="BC242" s="78" t="str">
        <f>REPLACE(INDEX(GroupVertices[Group],MATCH(Edges[[#This Row],[Vertex 2]],GroupVertices[Vertex],0)),1,1,"")</f>
        <v>3</v>
      </c>
      <c r="BD242" s="48">
        <v>0</v>
      </c>
      <c r="BE242" s="49">
        <v>0</v>
      </c>
      <c r="BF242" s="48">
        <v>0</v>
      </c>
      <c r="BG242" s="49">
        <v>0</v>
      </c>
      <c r="BH242" s="48">
        <v>0</v>
      </c>
      <c r="BI242" s="49">
        <v>0</v>
      </c>
      <c r="BJ242" s="48">
        <v>3</v>
      </c>
      <c r="BK242" s="49">
        <v>100</v>
      </c>
      <c r="BL242" s="48">
        <v>3</v>
      </c>
    </row>
    <row r="243" spans="1:64" ht="15">
      <c r="A243" s="64" t="s">
        <v>286</v>
      </c>
      <c r="B243" s="64" t="s">
        <v>286</v>
      </c>
      <c r="C243" s="65" t="s">
        <v>3577</v>
      </c>
      <c r="D243" s="66">
        <v>10</v>
      </c>
      <c r="E243" s="67" t="s">
        <v>136</v>
      </c>
      <c r="F243" s="68">
        <v>12</v>
      </c>
      <c r="G243" s="65"/>
      <c r="H243" s="69"/>
      <c r="I243" s="70"/>
      <c r="J243" s="70"/>
      <c r="K243" s="34" t="s">
        <v>65</v>
      </c>
      <c r="L243" s="77">
        <v>243</v>
      </c>
      <c r="M243" s="77"/>
      <c r="N243" s="72"/>
      <c r="O243" s="79" t="s">
        <v>176</v>
      </c>
      <c r="P243" s="81">
        <v>43536.02162037037</v>
      </c>
      <c r="Q243" s="79" t="s">
        <v>465</v>
      </c>
      <c r="R243" s="79" t="s">
        <v>573</v>
      </c>
      <c r="S243" s="79" t="s">
        <v>625</v>
      </c>
      <c r="T243" s="79"/>
      <c r="U243" s="79"/>
      <c r="V243" s="82" t="s">
        <v>802</v>
      </c>
      <c r="W243" s="81">
        <v>43536.02162037037</v>
      </c>
      <c r="X243" s="82" t="s">
        <v>934</v>
      </c>
      <c r="Y243" s="79"/>
      <c r="Z243" s="79"/>
      <c r="AA243" s="85" t="s">
        <v>1130</v>
      </c>
      <c r="AB243" s="79"/>
      <c r="AC243" s="79" t="b">
        <v>0</v>
      </c>
      <c r="AD243" s="79">
        <v>0</v>
      </c>
      <c r="AE243" s="85" t="s">
        <v>1236</v>
      </c>
      <c r="AF243" s="79" t="b">
        <v>0</v>
      </c>
      <c r="AG243" s="79" t="s">
        <v>1261</v>
      </c>
      <c r="AH243" s="79"/>
      <c r="AI243" s="85" t="s">
        <v>1236</v>
      </c>
      <c r="AJ243" s="79" t="b">
        <v>0</v>
      </c>
      <c r="AK243" s="79">
        <v>0</v>
      </c>
      <c r="AL243" s="85" t="s">
        <v>1236</v>
      </c>
      <c r="AM243" s="79" t="s">
        <v>1279</v>
      </c>
      <c r="AN243" s="79" t="b">
        <v>0</v>
      </c>
      <c r="AO243" s="85" t="s">
        <v>1130</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3</v>
      </c>
      <c r="BC243" s="78" t="str">
        <f>REPLACE(INDEX(GroupVertices[Group],MATCH(Edges[[#This Row],[Vertex 2]],GroupVertices[Vertex],0)),1,1,"")</f>
        <v>3</v>
      </c>
      <c r="BD243" s="48">
        <v>1</v>
      </c>
      <c r="BE243" s="49">
        <v>20</v>
      </c>
      <c r="BF243" s="48">
        <v>0</v>
      </c>
      <c r="BG243" s="49">
        <v>0</v>
      </c>
      <c r="BH243" s="48">
        <v>0</v>
      </c>
      <c r="BI243" s="49">
        <v>0</v>
      </c>
      <c r="BJ243" s="48">
        <v>4</v>
      </c>
      <c r="BK243" s="49">
        <v>80</v>
      </c>
      <c r="BL243" s="48">
        <v>5</v>
      </c>
    </row>
    <row r="244" spans="1:64" ht="15">
      <c r="A244" s="64" t="s">
        <v>287</v>
      </c>
      <c r="B244" s="64" t="s">
        <v>355</v>
      </c>
      <c r="C244" s="65" t="s">
        <v>3575</v>
      </c>
      <c r="D244" s="66">
        <v>3</v>
      </c>
      <c r="E244" s="67" t="s">
        <v>132</v>
      </c>
      <c r="F244" s="68">
        <v>35</v>
      </c>
      <c r="G244" s="65"/>
      <c r="H244" s="69"/>
      <c r="I244" s="70"/>
      <c r="J244" s="70"/>
      <c r="K244" s="34" t="s">
        <v>65</v>
      </c>
      <c r="L244" s="77">
        <v>244</v>
      </c>
      <c r="M244" s="77"/>
      <c r="N244" s="72"/>
      <c r="O244" s="79" t="s">
        <v>388</v>
      </c>
      <c r="P244" s="81">
        <v>43530.70328703704</v>
      </c>
      <c r="Q244" s="79" t="s">
        <v>409</v>
      </c>
      <c r="R244" s="82" t="s">
        <v>550</v>
      </c>
      <c r="S244" s="79" t="s">
        <v>614</v>
      </c>
      <c r="T244" s="79"/>
      <c r="U244" s="82" t="s">
        <v>695</v>
      </c>
      <c r="V244" s="82" t="s">
        <v>695</v>
      </c>
      <c r="W244" s="81">
        <v>43530.70328703704</v>
      </c>
      <c r="X244" s="82" t="s">
        <v>935</v>
      </c>
      <c r="Y244" s="79"/>
      <c r="Z244" s="79"/>
      <c r="AA244" s="85" t="s">
        <v>1131</v>
      </c>
      <c r="AB244" s="79"/>
      <c r="AC244" s="79" t="b">
        <v>0</v>
      </c>
      <c r="AD244" s="79">
        <v>0</v>
      </c>
      <c r="AE244" s="85" t="s">
        <v>1236</v>
      </c>
      <c r="AF244" s="79" t="b">
        <v>0</v>
      </c>
      <c r="AG244" s="79" t="s">
        <v>368</v>
      </c>
      <c r="AH244" s="79"/>
      <c r="AI244" s="85" t="s">
        <v>1236</v>
      </c>
      <c r="AJ244" s="79" t="b">
        <v>0</v>
      </c>
      <c r="AK244" s="79">
        <v>3</v>
      </c>
      <c r="AL244" s="85" t="s">
        <v>1192</v>
      </c>
      <c r="AM244" s="79" t="s">
        <v>1263</v>
      </c>
      <c r="AN244" s="79" t="b">
        <v>0</v>
      </c>
      <c r="AO244" s="85" t="s">
        <v>1192</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287</v>
      </c>
      <c r="B245" s="64" t="s">
        <v>321</v>
      </c>
      <c r="C245" s="65" t="s">
        <v>3577</v>
      </c>
      <c r="D245" s="66">
        <v>10</v>
      </c>
      <c r="E245" s="67" t="s">
        <v>136</v>
      </c>
      <c r="F245" s="68">
        <v>12</v>
      </c>
      <c r="G245" s="65"/>
      <c r="H245" s="69"/>
      <c r="I245" s="70"/>
      <c r="J245" s="70"/>
      <c r="K245" s="34" t="s">
        <v>65</v>
      </c>
      <c r="L245" s="77">
        <v>245</v>
      </c>
      <c r="M245" s="77"/>
      <c r="N245" s="72"/>
      <c r="O245" s="79" t="s">
        <v>388</v>
      </c>
      <c r="P245" s="81">
        <v>43530.70328703704</v>
      </c>
      <c r="Q245" s="79" t="s">
        <v>409</v>
      </c>
      <c r="R245" s="82" t="s">
        <v>550</v>
      </c>
      <c r="S245" s="79" t="s">
        <v>614</v>
      </c>
      <c r="T245" s="79"/>
      <c r="U245" s="82" t="s">
        <v>695</v>
      </c>
      <c r="V245" s="82" t="s">
        <v>695</v>
      </c>
      <c r="W245" s="81">
        <v>43530.70328703704</v>
      </c>
      <c r="X245" s="82" t="s">
        <v>935</v>
      </c>
      <c r="Y245" s="79"/>
      <c r="Z245" s="79"/>
      <c r="AA245" s="85" t="s">
        <v>1131</v>
      </c>
      <c r="AB245" s="79"/>
      <c r="AC245" s="79" t="b">
        <v>0</v>
      </c>
      <c r="AD245" s="79">
        <v>0</v>
      </c>
      <c r="AE245" s="85" t="s">
        <v>1236</v>
      </c>
      <c r="AF245" s="79" t="b">
        <v>0</v>
      </c>
      <c r="AG245" s="79" t="s">
        <v>368</v>
      </c>
      <c r="AH245" s="79"/>
      <c r="AI245" s="85" t="s">
        <v>1236</v>
      </c>
      <c r="AJ245" s="79" t="b">
        <v>0</v>
      </c>
      <c r="AK245" s="79">
        <v>3</v>
      </c>
      <c r="AL245" s="85" t="s">
        <v>1192</v>
      </c>
      <c r="AM245" s="79" t="s">
        <v>1263</v>
      </c>
      <c r="AN245" s="79" t="b">
        <v>0</v>
      </c>
      <c r="AO245" s="85" t="s">
        <v>1192</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1</v>
      </c>
      <c r="BC245" s="78" t="str">
        <f>REPLACE(INDEX(GroupVertices[Group],MATCH(Edges[[#This Row],[Vertex 2]],GroupVertices[Vertex],0)),1,1,"")</f>
        <v>1</v>
      </c>
      <c r="BD245" s="48">
        <v>2</v>
      </c>
      <c r="BE245" s="49">
        <v>16.666666666666668</v>
      </c>
      <c r="BF245" s="48">
        <v>0</v>
      </c>
      <c r="BG245" s="49">
        <v>0</v>
      </c>
      <c r="BH245" s="48">
        <v>0</v>
      </c>
      <c r="BI245" s="49">
        <v>0</v>
      </c>
      <c r="BJ245" s="48">
        <v>10</v>
      </c>
      <c r="BK245" s="49">
        <v>83.33333333333333</v>
      </c>
      <c r="BL245" s="48">
        <v>12</v>
      </c>
    </row>
    <row r="246" spans="1:64" ht="15">
      <c r="A246" s="64" t="s">
        <v>287</v>
      </c>
      <c r="B246" s="64" t="s">
        <v>375</v>
      </c>
      <c r="C246" s="65" t="s">
        <v>3575</v>
      </c>
      <c r="D246" s="66">
        <v>3</v>
      </c>
      <c r="E246" s="67" t="s">
        <v>132</v>
      </c>
      <c r="F246" s="68">
        <v>35</v>
      </c>
      <c r="G246" s="65"/>
      <c r="H246" s="69"/>
      <c r="I246" s="70"/>
      <c r="J246" s="70"/>
      <c r="K246" s="34" t="s">
        <v>65</v>
      </c>
      <c r="L246" s="77">
        <v>246</v>
      </c>
      <c r="M246" s="77"/>
      <c r="N246" s="72"/>
      <c r="O246" s="79" t="s">
        <v>388</v>
      </c>
      <c r="P246" s="81">
        <v>43536.522835648146</v>
      </c>
      <c r="Q246" s="79" t="s">
        <v>454</v>
      </c>
      <c r="R246" s="82" t="s">
        <v>568</v>
      </c>
      <c r="S246" s="79" t="s">
        <v>624</v>
      </c>
      <c r="T246" s="79"/>
      <c r="U246" s="79"/>
      <c r="V246" s="82" t="s">
        <v>803</v>
      </c>
      <c r="W246" s="81">
        <v>43536.522835648146</v>
      </c>
      <c r="X246" s="82" t="s">
        <v>936</v>
      </c>
      <c r="Y246" s="79"/>
      <c r="Z246" s="79"/>
      <c r="AA246" s="85" t="s">
        <v>1132</v>
      </c>
      <c r="AB246" s="79"/>
      <c r="AC246" s="79" t="b">
        <v>0</v>
      </c>
      <c r="AD246" s="79">
        <v>0</v>
      </c>
      <c r="AE246" s="85" t="s">
        <v>1236</v>
      </c>
      <c r="AF246" s="79" t="b">
        <v>0</v>
      </c>
      <c r="AG246" s="79" t="s">
        <v>368</v>
      </c>
      <c r="AH246" s="79"/>
      <c r="AI246" s="85" t="s">
        <v>1236</v>
      </c>
      <c r="AJ246" s="79" t="b">
        <v>0</v>
      </c>
      <c r="AK246" s="79">
        <v>2</v>
      </c>
      <c r="AL246" s="85" t="s">
        <v>1202</v>
      </c>
      <c r="AM246" s="79" t="s">
        <v>1263</v>
      </c>
      <c r="AN246" s="79" t="b">
        <v>0</v>
      </c>
      <c r="AO246" s="85" t="s">
        <v>1202</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287</v>
      </c>
      <c r="B247" s="64" t="s">
        <v>321</v>
      </c>
      <c r="C247" s="65" t="s">
        <v>3577</v>
      </c>
      <c r="D247" s="66">
        <v>10</v>
      </c>
      <c r="E247" s="67" t="s">
        <v>136</v>
      </c>
      <c r="F247" s="68">
        <v>12</v>
      </c>
      <c r="G247" s="65"/>
      <c r="H247" s="69"/>
      <c r="I247" s="70"/>
      <c r="J247" s="70"/>
      <c r="K247" s="34" t="s">
        <v>65</v>
      </c>
      <c r="L247" s="77">
        <v>247</v>
      </c>
      <c r="M247" s="77"/>
      <c r="N247" s="72"/>
      <c r="O247" s="79" t="s">
        <v>388</v>
      </c>
      <c r="P247" s="81">
        <v>43536.522835648146</v>
      </c>
      <c r="Q247" s="79" t="s">
        <v>454</v>
      </c>
      <c r="R247" s="82" t="s">
        <v>568</v>
      </c>
      <c r="S247" s="79" t="s">
        <v>624</v>
      </c>
      <c r="T247" s="79"/>
      <c r="U247" s="79"/>
      <c r="V247" s="82" t="s">
        <v>803</v>
      </c>
      <c r="W247" s="81">
        <v>43536.522835648146</v>
      </c>
      <c r="X247" s="82" t="s">
        <v>936</v>
      </c>
      <c r="Y247" s="79"/>
      <c r="Z247" s="79"/>
      <c r="AA247" s="85" t="s">
        <v>1132</v>
      </c>
      <c r="AB247" s="79"/>
      <c r="AC247" s="79" t="b">
        <v>0</v>
      </c>
      <c r="AD247" s="79">
        <v>0</v>
      </c>
      <c r="AE247" s="85" t="s">
        <v>1236</v>
      </c>
      <c r="AF247" s="79" t="b">
        <v>0</v>
      </c>
      <c r="AG247" s="79" t="s">
        <v>368</v>
      </c>
      <c r="AH247" s="79"/>
      <c r="AI247" s="85" t="s">
        <v>1236</v>
      </c>
      <c r="AJ247" s="79" t="b">
        <v>0</v>
      </c>
      <c r="AK247" s="79">
        <v>2</v>
      </c>
      <c r="AL247" s="85" t="s">
        <v>1202</v>
      </c>
      <c r="AM247" s="79" t="s">
        <v>1263</v>
      </c>
      <c r="AN247" s="79" t="b">
        <v>0</v>
      </c>
      <c r="AO247" s="85" t="s">
        <v>1202</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1</v>
      </c>
      <c r="BC247" s="78" t="str">
        <f>REPLACE(INDEX(GroupVertices[Group],MATCH(Edges[[#This Row],[Vertex 2]],GroupVertices[Vertex],0)),1,1,"")</f>
        <v>1</v>
      </c>
      <c r="BD247" s="48">
        <v>1</v>
      </c>
      <c r="BE247" s="49">
        <v>5</v>
      </c>
      <c r="BF247" s="48">
        <v>0</v>
      </c>
      <c r="BG247" s="49">
        <v>0</v>
      </c>
      <c r="BH247" s="48">
        <v>0</v>
      </c>
      <c r="BI247" s="49">
        <v>0</v>
      </c>
      <c r="BJ247" s="48">
        <v>19</v>
      </c>
      <c r="BK247" s="49">
        <v>95</v>
      </c>
      <c r="BL247" s="48">
        <v>20</v>
      </c>
    </row>
    <row r="248" spans="1:64" ht="15">
      <c r="A248" s="64" t="s">
        <v>287</v>
      </c>
      <c r="B248" s="64" t="s">
        <v>321</v>
      </c>
      <c r="C248" s="65" t="s">
        <v>3577</v>
      </c>
      <c r="D248" s="66">
        <v>10</v>
      </c>
      <c r="E248" s="67" t="s">
        <v>136</v>
      </c>
      <c r="F248" s="68">
        <v>12</v>
      </c>
      <c r="G248" s="65"/>
      <c r="H248" s="69"/>
      <c r="I248" s="70"/>
      <c r="J248" s="70"/>
      <c r="K248" s="34" t="s">
        <v>65</v>
      </c>
      <c r="L248" s="77">
        <v>248</v>
      </c>
      <c r="M248" s="77"/>
      <c r="N248" s="72"/>
      <c r="O248" s="79" t="s">
        <v>388</v>
      </c>
      <c r="P248" s="81">
        <v>43536.52490740741</v>
      </c>
      <c r="Q248" s="79" t="s">
        <v>451</v>
      </c>
      <c r="R248" s="82" t="s">
        <v>567</v>
      </c>
      <c r="S248" s="79" t="s">
        <v>623</v>
      </c>
      <c r="T248" s="79" t="s">
        <v>663</v>
      </c>
      <c r="U248" s="82" t="s">
        <v>713</v>
      </c>
      <c r="V248" s="82" t="s">
        <v>713</v>
      </c>
      <c r="W248" s="81">
        <v>43536.52490740741</v>
      </c>
      <c r="X248" s="82" t="s">
        <v>937</v>
      </c>
      <c r="Y248" s="79"/>
      <c r="Z248" s="79"/>
      <c r="AA248" s="85" t="s">
        <v>1133</v>
      </c>
      <c r="AB248" s="79"/>
      <c r="AC248" s="79" t="b">
        <v>0</v>
      </c>
      <c r="AD248" s="79">
        <v>0</v>
      </c>
      <c r="AE248" s="85" t="s">
        <v>1236</v>
      </c>
      <c r="AF248" s="79" t="b">
        <v>0</v>
      </c>
      <c r="AG248" s="79" t="s">
        <v>368</v>
      </c>
      <c r="AH248" s="79"/>
      <c r="AI248" s="85" t="s">
        <v>1236</v>
      </c>
      <c r="AJ248" s="79" t="b">
        <v>0</v>
      </c>
      <c r="AK248" s="79">
        <v>0</v>
      </c>
      <c r="AL248" s="85" t="s">
        <v>1219</v>
      </c>
      <c r="AM248" s="79" t="s">
        <v>1263</v>
      </c>
      <c r="AN248" s="79" t="b">
        <v>0</v>
      </c>
      <c r="AO248" s="85" t="s">
        <v>1219</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1</v>
      </c>
      <c r="BC248" s="78" t="str">
        <f>REPLACE(INDEX(GroupVertices[Group],MATCH(Edges[[#This Row],[Vertex 2]],GroupVertices[Vertex],0)),1,1,"")</f>
        <v>1</v>
      </c>
      <c r="BD248" s="48">
        <v>0</v>
      </c>
      <c r="BE248" s="49">
        <v>0</v>
      </c>
      <c r="BF248" s="48">
        <v>0</v>
      </c>
      <c r="BG248" s="49">
        <v>0</v>
      </c>
      <c r="BH248" s="48">
        <v>0</v>
      </c>
      <c r="BI248" s="49">
        <v>0</v>
      </c>
      <c r="BJ248" s="48">
        <v>16</v>
      </c>
      <c r="BK248" s="49">
        <v>100</v>
      </c>
      <c r="BL248" s="48">
        <v>16</v>
      </c>
    </row>
    <row r="249" spans="1:64" ht="15">
      <c r="A249" s="64" t="s">
        <v>288</v>
      </c>
      <c r="B249" s="64" t="s">
        <v>378</v>
      </c>
      <c r="C249" s="65" t="s">
        <v>3575</v>
      </c>
      <c r="D249" s="66">
        <v>3</v>
      </c>
      <c r="E249" s="67" t="s">
        <v>132</v>
      </c>
      <c r="F249" s="68">
        <v>35</v>
      </c>
      <c r="G249" s="65"/>
      <c r="H249" s="69"/>
      <c r="I249" s="70"/>
      <c r="J249" s="70"/>
      <c r="K249" s="34" t="s">
        <v>65</v>
      </c>
      <c r="L249" s="77">
        <v>249</v>
      </c>
      <c r="M249" s="77"/>
      <c r="N249" s="72"/>
      <c r="O249" s="79" t="s">
        <v>388</v>
      </c>
      <c r="P249" s="81">
        <v>43536.72027777778</v>
      </c>
      <c r="Q249" s="79" t="s">
        <v>466</v>
      </c>
      <c r="R249" s="79"/>
      <c r="S249" s="79"/>
      <c r="T249" s="79" t="s">
        <v>666</v>
      </c>
      <c r="U249" s="82" t="s">
        <v>718</v>
      </c>
      <c r="V249" s="82" t="s">
        <v>718</v>
      </c>
      <c r="W249" s="81">
        <v>43536.72027777778</v>
      </c>
      <c r="X249" s="82" t="s">
        <v>938</v>
      </c>
      <c r="Y249" s="79"/>
      <c r="Z249" s="79"/>
      <c r="AA249" s="85" t="s">
        <v>1134</v>
      </c>
      <c r="AB249" s="79"/>
      <c r="AC249" s="79" t="b">
        <v>0</v>
      </c>
      <c r="AD249" s="79">
        <v>1</v>
      </c>
      <c r="AE249" s="85" t="s">
        <v>1236</v>
      </c>
      <c r="AF249" s="79" t="b">
        <v>0</v>
      </c>
      <c r="AG249" s="79" t="s">
        <v>368</v>
      </c>
      <c r="AH249" s="79"/>
      <c r="AI249" s="85" t="s">
        <v>1236</v>
      </c>
      <c r="AJ249" s="79" t="b">
        <v>0</v>
      </c>
      <c r="AK249" s="79">
        <v>3</v>
      </c>
      <c r="AL249" s="85" t="s">
        <v>1236</v>
      </c>
      <c r="AM249" s="79" t="s">
        <v>1263</v>
      </c>
      <c r="AN249" s="79" t="b">
        <v>0</v>
      </c>
      <c r="AO249" s="85" t="s">
        <v>1134</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8</v>
      </c>
      <c r="BC249" s="78" t="str">
        <f>REPLACE(INDEX(GroupVertices[Group],MATCH(Edges[[#This Row],[Vertex 2]],GroupVertices[Vertex],0)),1,1,"")</f>
        <v>8</v>
      </c>
      <c r="BD249" s="48"/>
      <c r="BE249" s="49"/>
      <c r="BF249" s="48"/>
      <c r="BG249" s="49"/>
      <c r="BH249" s="48"/>
      <c r="BI249" s="49"/>
      <c r="BJ249" s="48"/>
      <c r="BK249" s="49"/>
      <c r="BL249" s="48"/>
    </row>
    <row r="250" spans="1:64" ht="15">
      <c r="A250" s="64" t="s">
        <v>289</v>
      </c>
      <c r="B250" s="64" t="s">
        <v>289</v>
      </c>
      <c r="C250" s="65" t="s">
        <v>3576</v>
      </c>
      <c r="D250" s="66">
        <v>6.5</v>
      </c>
      <c r="E250" s="67" t="s">
        <v>136</v>
      </c>
      <c r="F250" s="68">
        <v>23.5</v>
      </c>
      <c r="G250" s="65"/>
      <c r="H250" s="69"/>
      <c r="I250" s="70"/>
      <c r="J250" s="70"/>
      <c r="K250" s="34" t="s">
        <v>65</v>
      </c>
      <c r="L250" s="77">
        <v>250</v>
      </c>
      <c r="M250" s="77"/>
      <c r="N250" s="72"/>
      <c r="O250" s="79" t="s">
        <v>176</v>
      </c>
      <c r="P250" s="81">
        <v>43528.75476851852</v>
      </c>
      <c r="Q250" s="79" t="s">
        <v>467</v>
      </c>
      <c r="R250" s="82" t="s">
        <v>574</v>
      </c>
      <c r="S250" s="79" t="s">
        <v>618</v>
      </c>
      <c r="T250" s="79"/>
      <c r="U250" s="79"/>
      <c r="V250" s="82" t="s">
        <v>804</v>
      </c>
      <c r="W250" s="81">
        <v>43528.75476851852</v>
      </c>
      <c r="X250" s="82" t="s">
        <v>939</v>
      </c>
      <c r="Y250" s="79"/>
      <c r="Z250" s="79"/>
      <c r="AA250" s="85" t="s">
        <v>1135</v>
      </c>
      <c r="AB250" s="79"/>
      <c r="AC250" s="79" t="b">
        <v>0</v>
      </c>
      <c r="AD250" s="79">
        <v>2</v>
      </c>
      <c r="AE250" s="85" t="s">
        <v>1236</v>
      </c>
      <c r="AF250" s="79" t="b">
        <v>0</v>
      </c>
      <c r="AG250" s="79" t="s">
        <v>368</v>
      </c>
      <c r="AH250" s="79"/>
      <c r="AI250" s="85" t="s">
        <v>1236</v>
      </c>
      <c r="AJ250" s="79" t="b">
        <v>0</v>
      </c>
      <c r="AK250" s="79">
        <v>0</v>
      </c>
      <c r="AL250" s="85" t="s">
        <v>1236</v>
      </c>
      <c r="AM250" s="79" t="s">
        <v>1273</v>
      </c>
      <c r="AN250" s="79" t="b">
        <v>0</v>
      </c>
      <c r="AO250" s="85" t="s">
        <v>1135</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8</v>
      </c>
      <c r="BC250" s="78" t="str">
        <f>REPLACE(INDEX(GroupVertices[Group],MATCH(Edges[[#This Row],[Vertex 2]],GroupVertices[Vertex],0)),1,1,"")</f>
        <v>8</v>
      </c>
      <c r="BD250" s="48">
        <v>0</v>
      </c>
      <c r="BE250" s="49">
        <v>0</v>
      </c>
      <c r="BF250" s="48">
        <v>0</v>
      </c>
      <c r="BG250" s="49">
        <v>0</v>
      </c>
      <c r="BH250" s="48">
        <v>0</v>
      </c>
      <c r="BI250" s="49">
        <v>0</v>
      </c>
      <c r="BJ250" s="48">
        <v>21</v>
      </c>
      <c r="BK250" s="49">
        <v>100</v>
      </c>
      <c r="BL250" s="48">
        <v>21</v>
      </c>
    </row>
    <row r="251" spans="1:64" ht="15">
      <c r="A251" s="64" t="s">
        <v>289</v>
      </c>
      <c r="B251" s="64" t="s">
        <v>289</v>
      </c>
      <c r="C251" s="65" t="s">
        <v>3576</v>
      </c>
      <c r="D251" s="66">
        <v>6.5</v>
      </c>
      <c r="E251" s="67" t="s">
        <v>136</v>
      </c>
      <c r="F251" s="68">
        <v>23.5</v>
      </c>
      <c r="G251" s="65"/>
      <c r="H251" s="69"/>
      <c r="I251" s="70"/>
      <c r="J251" s="70"/>
      <c r="K251" s="34" t="s">
        <v>65</v>
      </c>
      <c r="L251" s="77">
        <v>251</v>
      </c>
      <c r="M251" s="77"/>
      <c r="N251" s="72"/>
      <c r="O251" s="79" t="s">
        <v>176</v>
      </c>
      <c r="P251" s="81">
        <v>43532.947604166664</v>
      </c>
      <c r="Q251" s="79" t="s">
        <v>468</v>
      </c>
      <c r="R251" s="79" t="s">
        <v>575</v>
      </c>
      <c r="S251" s="79" t="s">
        <v>625</v>
      </c>
      <c r="T251" s="79"/>
      <c r="U251" s="79"/>
      <c r="V251" s="82" t="s">
        <v>804</v>
      </c>
      <c r="W251" s="81">
        <v>43532.947604166664</v>
      </c>
      <c r="X251" s="82" t="s">
        <v>940</v>
      </c>
      <c r="Y251" s="79"/>
      <c r="Z251" s="79"/>
      <c r="AA251" s="85" t="s">
        <v>1136</v>
      </c>
      <c r="AB251" s="79"/>
      <c r="AC251" s="79" t="b">
        <v>0</v>
      </c>
      <c r="AD251" s="79">
        <v>1</v>
      </c>
      <c r="AE251" s="85" t="s">
        <v>1236</v>
      </c>
      <c r="AF251" s="79" t="b">
        <v>0</v>
      </c>
      <c r="AG251" s="79" t="s">
        <v>368</v>
      </c>
      <c r="AH251" s="79"/>
      <c r="AI251" s="85" t="s">
        <v>1236</v>
      </c>
      <c r="AJ251" s="79" t="b">
        <v>0</v>
      </c>
      <c r="AK251" s="79">
        <v>0</v>
      </c>
      <c r="AL251" s="85" t="s">
        <v>1236</v>
      </c>
      <c r="AM251" s="79" t="s">
        <v>1273</v>
      </c>
      <c r="AN251" s="79" t="b">
        <v>0</v>
      </c>
      <c r="AO251" s="85" t="s">
        <v>1136</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8</v>
      </c>
      <c r="BC251" s="78" t="str">
        <f>REPLACE(INDEX(GroupVertices[Group],MATCH(Edges[[#This Row],[Vertex 2]],GroupVertices[Vertex],0)),1,1,"")</f>
        <v>8</v>
      </c>
      <c r="BD251" s="48">
        <v>0</v>
      </c>
      <c r="BE251" s="49">
        <v>0</v>
      </c>
      <c r="BF251" s="48">
        <v>0</v>
      </c>
      <c r="BG251" s="49">
        <v>0</v>
      </c>
      <c r="BH251" s="48">
        <v>0</v>
      </c>
      <c r="BI251" s="49">
        <v>0</v>
      </c>
      <c r="BJ251" s="48">
        <v>27</v>
      </c>
      <c r="BK251" s="49">
        <v>100</v>
      </c>
      <c r="BL251" s="48">
        <v>27</v>
      </c>
    </row>
    <row r="252" spans="1:64" ht="15">
      <c r="A252" s="64" t="s">
        <v>288</v>
      </c>
      <c r="B252" s="64" t="s">
        <v>289</v>
      </c>
      <c r="C252" s="65" t="s">
        <v>3575</v>
      </c>
      <c r="D252" s="66">
        <v>3</v>
      </c>
      <c r="E252" s="67" t="s">
        <v>132</v>
      </c>
      <c r="F252" s="68">
        <v>35</v>
      </c>
      <c r="G252" s="65"/>
      <c r="H252" s="69"/>
      <c r="I252" s="70"/>
      <c r="J252" s="70"/>
      <c r="K252" s="34" t="s">
        <v>65</v>
      </c>
      <c r="L252" s="77">
        <v>252</v>
      </c>
      <c r="M252" s="77"/>
      <c r="N252" s="72"/>
      <c r="O252" s="79" t="s">
        <v>388</v>
      </c>
      <c r="P252" s="81">
        <v>43536.72027777778</v>
      </c>
      <c r="Q252" s="79" t="s">
        <v>466</v>
      </c>
      <c r="R252" s="79"/>
      <c r="S252" s="79"/>
      <c r="T252" s="79" t="s">
        <v>666</v>
      </c>
      <c r="U252" s="82" t="s">
        <v>718</v>
      </c>
      <c r="V252" s="82" t="s">
        <v>718</v>
      </c>
      <c r="W252" s="81">
        <v>43536.72027777778</v>
      </c>
      <c r="X252" s="82" t="s">
        <v>938</v>
      </c>
      <c r="Y252" s="79"/>
      <c r="Z252" s="79"/>
      <c r="AA252" s="85" t="s">
        <v>1134</v>
      </c>
      <c r="AB252" s="79"/>
      <c r="AC252" s="79" t="b">
        <v>0</v>
      </c>
      <c r="AD252" s="79">
        <v>1</v>
      </c>
      <c r="AE252" s="85" t="s">
        <v>1236</v>
      </c>
      <c r="AF252" s="79" t="b">
        <v>0</v>
      </c>
      <c r="AG252" s="79" t="s">
        <v>368</v>
      </c>
      <c r="AH252" s="79"/>
      <c r="AI252" s="85" t="s">
        <v>1236</v>
      </c>
      <c r="AJ252" s="79" t="b">
        <v>0</v>
      </c>
      <c r="AK252" s="79">
        <v>3</v>
      </c>
      <c r="AL252" s="85" t="s">
        <v>1236</v>
      </c>
      <c r="AM252" s="79" t="s">
        <v>1263</v>
      </c>
      <c r="AN252" s="79" t="b">
        <v>0</v>
      </c>
      <c r="AO252" s="85" t="s">
        <v>1134</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8</v>
      </c>
      <c r="BC252" s="78" t="str">
        <f>REPLACE(INDEX(GroupVertices[Group],MATCH(Edges[[#This Row],[Vertex 2]],GroupVertices[Vertex],0)),1,1,"")</f>
        <v>8</v>
      </c>
      <c r="BD252" s="48"/>
      <c r="BE252" s="49"/>
      <c r="BF252" s="48"/>
      <c r="BG252" s="49"/>
      <c r="BH252" s="48"/>
      <c r="BI252" s="49"/>
      <c r="BJ252" s="48"/>
      <c r="BK252" s="49"/>
      <c r="BL252" s="48"/>
    </row>
    <row r="253" spans="1:64" ht="15">
      <c r="A253" s="64" t="s">
        <v>288</v>
      </c>
      <c r="B253" s="64" t="s">
        <v>379</v>
      </c>
      <c r="C253" s="65" t="s">
        <v>3575</v>
      </c>
      <c r="D253" s="66">
        <v>3</v>
      </c>
      <c r="E253" s="67" t="s">
        <v>132</v>
      </c>
      <c r="F253" s="68">
        <v>35</v>
      </c>
      <c r="G253" s="65"/>
      <c r="H253" s="69"/>
      <c r="I253" s="70"/>
      <c r="J253" s="70"/>
      <c r="K253" s="34" t="s">
        <v>65</v>
      </c>
      <c r="L253" s="77">
        <v>253</v>
      </c>
      <c r="M253" s="77"/>
      <c r="N253" s="72"/>
      <c r="O253" s="79" t="s">
        <v>388</v>
      </c>
      <c r="P253" s="81">
        <v>43536.72027777778</v>
      </c>
      <c r="Q253" s="79" t="s">
        <v>466</v>
      </c>
      <c r="R253" s="79"/>
      <c r="S253" s="79"/>
      <c r="T253" s="79" t="s">
        <v>666</v>
      </c>
      <c r="U253" s="82" t="s">
        <v>718</v>
      </c>
      <c r="V253" s="82" t="s">
        <v>718</v>
      </c>
      <c r="W253" s="81">
        <v>43536.72027777778</v>
      </c>
      <c r="X253" s="82" t="s">
        <v>938</v>
      </c>
      <c r="Y253" s="79"/>
      <c r="Z253" s="79"/>
      <c r="AA253" s="85" t="s">
        <v>1134</v>
      </c>
      <c r="AB253" s="79"/>
      <c r="AC253" s="79" t="b">
        <v>0</v>
      </c>
      <c r="AD253" s="79">
        <v>1</v>
      </c>
      <c r="AE253" s="85" t="s">
        <v>1236</v>
      </c>
      <c r="AF253" s="79" t="b">
        <v>0</v>
      </c>
      <c r="AG253" s="79" t="s">
        <v>368</v>
      </c>
      <c r="AH253" s="79"/>
      <c r="AI253" s="85" t="s">
        <v>1236</v>
      </c>
      <c r="AJ253" s="79" t="b">
        <v>0</v>
      </c>
      <c r="AK253" s="79">
        <v>3</v>
      </c>
      <c r="AL253" s="85" t="s">
        <v>1236</v>
      </c>
      <c r="AM253" s="79" t="s">
        <v>1263</v>
      </c>
      <c r="AN253" s="79" t="b">
        <v>0</v>
      </c>
      <c r="AO253" s="85" t="s">
        <v>1134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8</v>
      </c>
      <c r="BC253" s="78" t="str">
        <f>REPLACE(INDEX(GroupVertices[Group],MATCH(Edges[[#This Row],[Vertex 2]],GroupVertices[Vertex],0)),1,1,"")</f>
        <v>8</v>
      </c>
      <c r="BD253" s="48"/>
      <c r="BE253" s="49"/>
      <c r="BF253" s="48"/>
      <c r="BG253" s="49"/>
      <c r="BH253" s="48"/>
      <c r="BI253" s="49"/>
      <c r="BJ253" s="48"/>
      <c r="BK253" s="49"/>
      <c r="BL253" s="48"/>
    </row>
    <row r="254" spans="1:64" ht="15">
      <c r="A254" s="64" t="s">
        <v>290</v>
      </c>
      <c r="B254" s="64" t="s">
        <v>321</v>
      </c>
      <c r="C254" s="65" t="s">
        <v>3575</v>
      </c>
      <c r="D254" s="66">
        <v>3</v>
      </c>
      <c r="E254" s="67" t="s">
        <v>132</v>
      </c>
      <c r="F254" s="68">
        <v>35</v>
      </c>
      <c r="G254" s="65"/>
      <c r="H254" s="69"/>
      <c r="I254" s="70"/>
      <c r="J254" s="70"/>
      <c r="K254" s="34" t="s">
        <v>65</v>
      </c>
      <c r="L254" s="77">
        <v>254</v>
      </c>
      <c r="M254" s="77"/>
      <c r="N254" s="72"/>
      <c r="O254" s="79" t="s">
        <v>388</v>
      </c>
      <c r="P254" s="81">
        <v>43536.74350694445</v>
      </c>
      <c r="Q254" s="79" t="s">
        <v>469</v>
      </c>
      <c r="R254" s="79"/>
      <c r="S254" s="79"/>
      <c r="T254" s="79" t="s">
        <v>666</v>
      </c>
      <c r="U254" s="79"/>
      <c r="V254" s="82" t="s">
        <v>805</v>
      </c>
      <c r="W254" s="81">
        <v>43536.74350694445</v>
      </c>
      <c r="X254" s="82" t="s">
        <v>941</v>
      </c>
      <c r="Y254" s="79"/>
      <c r="Z254" s="79"/>
      <c r="AA254" s="85" t="s">
        <v>1137</v>
      </c>
      <c r="AB254" s="79"/>
      <c r="AC254" s="79" t="b">
        <v>0</v>
      </c>
      <c r="AD254" s="79">
        <v>0</v>
      </c>
      <c r="AE254" s="85" t="s">
        <v>1236</v>
      </c>
      <c r="AF254" s="79" t="b">
        <v>0</v>
      </c>
      <c r="AG254" s="79" t="s">
        <v>368</v>
      </c>
      <c r="AH254" s="79"/>
      <c r="AI254" s="85" t="s">
        <v>1236</v>
      </c>
      <c r="AJ254" s="79" t="b">
        <v>0</v>
      </c>
      <c r="AK254" s="79">
        <v>3</v>
      </c>
      <c r="AL254" s="85" t="s">
        <v>1134</v>
      </c>
      <c r="AM254" s="79" t="s">
        <v>1263</v>
      </c>
      <c r="AN254" s="79" t="b">
        <v>0</v>
      </c>
      <c r="AO254" s="85" t="s">
        <v>1134</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8</v>
      </c>
      <c r="BC254" s="78" t="str">
        <f>REPLACE(INDEX(GroupVertices[Group],MATCH(Edges[[#This Row],[Vertex 2]],GroupVertices[Vertex],0)),1,1,"")</f>
        <v>1</v>
      </c>
      <c r="BD254" s="48"/>
      <c r="BE254" s="49"/>
      <c r="BF254" s="48"/>
      <c r="BG254" s="49"/>
      <c r="BH254" s="48"/>
      <c r="BI254" s="49"/>
      <c r="BJ254" s="48"/>
      <c r="BK254" s="49"/>
      <c r="BL254" s="48"/>
    </row>
    <row r="255" spans="1:64" ht="15">
      <c r="A255" s="64" t="s">
        <v>290</v>
      </c>
      <c r="B255" s="64" t="s">
        <v>288</v>
      </c>
      <c r="C255" s="65" t="s">
        <v>3575</v>
      </c>
      <c r="D255" s="66">
        <v>3</v>
      </c>
      <c r="E255" s="67" t="s">
        <v>132</v>
      </c>
      <c r="F255" s="68">
        <v>35</v>
      </c>
      <c r="G255" s="65"/>
      <c r="H255" s="69"/>
      <c r="I255" s="70"/>
      <c r="J255" s="70"/>
      <c r="K255" s="34" t="s">
        <v>65</v>
      </c>
      <c r="L255" s="77">
        <v>255</v>
      </c>
      <c r="M255" s="77"/>
      <c r="N255" s="72"/>
      <c r="O255" s="79" t="s">
        <v>388</v>
      </c>
      <c r="P255" s="81">
        <v>43536.74350694445</v>
      </c>
      <c r="Q255" s="79" t="s">
        <v>469</v>
      </c>
      <c r="R255" s="79"/>
      <c r="S255" s="79"/>
      <c r="T255" s="79" t="s">
        <v>666</v>
      </c>
      <c r="U255" s="79"/>
      <c r="V255" s="82" t="s">
        <v>805</v>
      </c>
      <c r="W255" s="81">
        <v>43536.74350694445</v>
      </c>
      <c r="X255" s="82" t="s">
        <v>941</v>
      </c>
      <c r="Y255" s="79"/>
      <c r="Z255" s="79"/>
      <c r="AA255" s="85" t="s">
        <v>1137</v>
      </c>
      <c r="AB255" s="79"/>
      <c r="AC255" s="79" t="b">
        <v>0</v>
      </c>
      <c r="AD255" s="79">
        <v>0</v>
      </c>
      <c r="AE255" s="85" t="s">
        <v>1236</v>
      </c>
      <c r="AF255" s="79" t="b">
        <v>0</v>
      </c>
      <c r="AG255" s="79" t="s">
        <v>368</v>
      </c>
      <c r="AH255" s="79"/>
      <c r="AI255" s="85" t="s">
        <v>1236</v>
      </c>
      <c r="AJ255" s="79" t="b">
        <v>0</v>
      </c>
      <c r="AK255" s="79">
        <v>3</v>
      </c>
      <c r="AL255" s="85" t="s">
        <v>1134</v>
      </c>
      <c r="AM255" s="79" t="s">
        <v>1263</v>
      </c>
      <c r="AN255" s="79" t="b">
        <v>0</v>
      </c>
      <c r="AO255" s="85" t="s">
        <v>1134</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8</v>
      </c>
      <c r="BC255" s="78" t="str">
        <f>REPLACE(INDEX(GroupVertices[Group],MATCH(Edges[[#This Row],[Vertex 2]],GroupVertices[Vertex],0)),1,1,"")</f>
        <v>8</v>
      </c>
      <c r="BD255" s="48">
        <v>0</v>
      </c>
      <c r="BE255" s="49">
        <v>0</v>
      </c>
      <c r="BF255" s="48">
        <v>0</v>
      </c>
      <c r="BG255" s="49">
        <v>0</v>
      </c>
      <c r="BH255" s="48">
        <v>0</v>
      </c>
      <c r="BI255" s="49">
        <v>0</v>
      </c>
      <c r="BJ255" s="48">
        <v>21</v>
      </c>
      <c r="BK255" s="49">
        <v>100</v>
      </c>
      <c r="BL255" s="48">
        <v>21</v>
      </c>
    </row>
    <row r="256" spans="1:64" ht="15">
      <c r="A256" s="64" t="s">
        <v>291</v>
      </c>
      <c r="B256" s="64" t="s">
        <v>321</v>
      </c>
      <c r="C256" s="65" t="s">
        <v>3575</v>
      </c>
      <c r="D256" s="66">
        <v>3</v>
      </c>
      <c r="E256" s="67" t="s">
        <v>132</v>
      </c>
      <c r="F256" s="68">
        <v>35</v>
      </c>
      <c r="G256" s="65"/>
      <c r="H256" s="69"/>
      <c r="I256" s="70"/>
      <c r="J256" s="70"/>
      <c r="K256" s="34" t="s">
        <v>65</v>
      </c>
      <c r="L256" s="77">
        <v>256</v>
      </c>
      <c r="M256" s="77"/>
      <c r="N256" s="72"/>
      <c r="O256" s="79" t="s">
        <v>388</v>
      </c>
      <c r="P256" s="81">
        <v>43536.78729166667</v>
      </c>
      <c r="Q256" s="79" t="s">
        <v>469</v>
      </c>
      <c r="R256" s="79"/>
      <c r="S256" s="79"/>
      <c r="T256" s="79" t="s">
        <v>666</v>
      </c>
      <c r="U256" s="79"/>
      <c r="V256" s="82" t="s">
        <v>806</v>
      </c>
      <c r="W256" s="81">
        <v>43536.78729166667</v>
      </c>
      <c r="X256" s="82" t="s">
        <v>942</v>
      </c>
      <c r="Y256" s="79"/>
      <c r="Z256" s="79"/>
      <c r="AA256" s="85" t="s">
        <v>1138</v>
      </c>
      <c r="AB256" s="79"/>
      <c r="AC256" s="79" t="b">
        <v>0</v>
      </c>
      <c r="AD256" s="79">
        <v>0</v>
      </c>
      <c r="AE256" s="85" t="s">
        <v>1236</v>
      </c>
      <c r="AF256" s="79" t="b">
        <v>0</v>
      </c>
      <c r="AG256" s="79" t="s">
        <v>368</v>
      </c>
      <c r="AH256" s="79"/>
      <c r="AI256" s="85" t="s">
        <v>1236</v>
      </c>
      <c r="AJ256" s="79" t="b">
        <v>0</v>
      </c>
      <c r="AK256" s="79">
        <v>3</v>
      </c>
      <c r="AL256" s="85" t="s">
        <v>1134</v>
      </c>
      <c r="AM256" s="79" t="s">
        <v>1269</v>
      </c>
      <c r="AN256" s="79" t="b">
        <v>0</v>
      </c>
      <c r="AO256" s="85" t="s">
        <v>1134</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8</v>
      </c>
      <c r="BC256" s="78" t="str">
        <f>REPLACE(INDEX(GroupVertices[Group],MATCH(Edges[[#This Row],[Vertex 2]],GroupVertices[Vertex],0)),1,1,"")</f>
        <v>1</v>
      </c>
      <c r="BD256" s="48"/>
      <c r="BE256" s="49"/>
      <c r="BF256" s="48"/>
      <c r="BG256" s="49"/>
      <c r="BH256" s="48"/>
      <c r="BI256" s="49"/>
      <c r="BJ256" s="48"/>
      <c r="BK256" s="49"/>
      <c r="BL256" s="48"/>
    </row>
    <row r="257" spans="1:64" ht="15">
      <c r="A257" s="64" t="s">
        <v>291</v>
      </c>
      <c r="B257" s="64" t="s">
        <v>288</v>
      </c>
      <c r="C257" s="65" t="s">
        <v>3575</v>
      </c>
      <c r="D257" s="66">
        <v>3</v>
      </c>
      <c r="E257" s="67" t="s">
        <v>132</v>
      </c>
      <c r="F257" s="68">
        <v>35</v>
      </c>
      <c r="G257" s="65"/>
      <c r="H257" s="69"/>
      <c r="I257" s="70"/>
      <c r="J257" s="70"/>
      <c r="K257" s="34" t="s">
        <v>65</v>
      </c>
      <c r="L257" s="77">
        <v>257</v>
      </c>
      <c r="M257" s="77"/>
      <c r="N257" s="72"/>
      <c r="O257" s="79" t="s">
        <v>388</v>
      </c>
      <c r="P257" s="81">
        <v>43536.78729166667</v>
      </c>
      <c r="Q257" s="79" t="s">
        <v>469</v>
      </c>
      <c r="R257" s="79"/>
      <c r="S257" s="79"/>
      <c r="T257" s="79" t="s">
        <v>666</v>
      </c>
      <c r="U257" s="79"/>
      <c r="V257" s="82" t="s">
        <v>806</v>
      </c>
      <c r="W257" s="81">
        <v>43536.78729166667</v>
      </c>
      <c r="X257" s="82" t="s">
        <v>942</v>
      </c>
      <c r="Y257" s="79"/>
      <c r="Z257" s="79"/>
      <c r="AA257" s="85" t="s">
        <v>1138</v>
      </c>
      <c r="AB257" s="79"/>
      <c r="AC257" s="79" t="b">
        <v>0</v>
      </c>
      <c r="AD257" s="79">
        <v>0</v>
      </c>
      <c r="AE257" s="85" t="s">
        <v>1236</v>
      </c>
      <c r="AF257" s="79" t="b">
        <v>0</v>
      </c>
      <c r="AG257" s="79" t="s">
        <v>368</v>
      </c>
      <c r="AH257" s="79"/>
      <c r="AI257" s="85" t="s">
        <v>1236</v>
      </c>
      <c r="AJ257" s="79" t="b">
        <v>0</v>
      </c>
      <c r="AK257" s="79">
        <v>3</v>
      </c>
      <c r="AL257" s="85" t="s">
        <v>1134</v>
      </c>
      <c r="AM257" s="79" t="s">
        <v>1269</v>
      </c>
      <c r="AN257" s="79" t="b">
        <v>0</v>
      </c>
      <c r="AO257" s="85" t="s">
        <v>1134</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8</v>
      </c>
      <c r="BC257" s="78" t="str">
        <f>REPLACE(INDEX(GroupVertices[Group],MATCH(Edges[[#This Row],[Vertex 2]],GroupVertices[Vertex],0)),1,1,"")</f>
        <v>8</v>
      </c>
      <c r="BD257" s="48">
        <v>0</v>
      </c>
      <c r="BE257" s="49">
        <v>0</v>
      </c>
      <c r="BF257" s="48">
        <v>0</v>
      </c>
      <c r="BG257" s="49">
        <v>0</v>
      </c>
      <c r="BH257" s="48">
        <v>0</v>
      </c>
      <c r="BI257" s="49">
        <v>0</v>
      </c>
      <c r="BJ257" s="48">
        <v>21</v>
      </c>
      <c r="BK257" s="49">
        <v>100</v>
      </c>
      <c r="BL257" s="48">
        <v>21</v>
      </c>
    </row>
    <row r="258" spans="1:64" ht="15">
      <c r="A258" s="64" t="s">
        <v>292</v>
      </c>
      <c r="B258" s="64" t="s">
        <v>292</v>
      </c>
      <c r="C258" s="65" t="s">
        <v>3575</v>
      </c>
      <c r="D258" s="66">
        <v>3</v>
      </c>
      <c r="E258" s="67" t="s">
        <v>132</v>
      </c>
      <c r="F258" s="68">
        <v>35</v>
      </c>
      <c r="G258" s="65"/>
      <c r="H258" s="69"/>
      <c r="I258" s="70"/>
      <c r="J258" s="70"/>
      <c r="K258" s="34" t="s">
        <v>65</v>
      </c>
      <c r="L258" s="77">
        <v>258</v>
      </c>
      <c r="M258" s="77"/>
      <c r="N258" s="72"/>
      <c r="O258" s="79" t="s">
        <v>176</v>
      </c>
      <c r="P258" s="81">
        <v>43536.794583333336</v>
      </c>
      <c r="Q258" s="79" t="s">
        <v>470</v>
      </c>
      <c r="R258" s="79"/>
      <c r="S258" s="79"/>
      <c r="T258" s="79" t="s">
        <v>667</v>
      </c>
      <c r="U258" s="82" t="s">
        <v>719</v>
      </c>
      <c r="V258" s="82" t="s">
        <v>719</v>
      </c>
      <c r="W258" s="81">
        <v>43536.794583333336</v>
      </c>
      <c r="X258" s="82" t="s">
        <v>943</v>
      </c>
      <c r="Y258" s="79"/>
      <c r="Z258" s="79"/>
      <c r="AA258" s="85" t="s">
        <v>1139</v>
      </c>
      <c r="AB258" s="79"/>
      <c r="AC258" s="79" t="b">
        <v>0</v>
      </c>
      <c r="AD258" s="79">
        <v>1</v>
      </c>
      <c r="AE258" s="85" t="s">
        <v>1236</v>
      </c>
      <c r="AF258" s="79" t="b">
        <v>0</v>
      </c>
      <c r="AG258" s="79" t="s">
        <v>368</v>
      </c>
      <c r="AH258" s="79"/>
      <c r="AI258" s="85" t="s">
        <v>1236</v>
      </c>
      <c r="AJ258" s="79" t="b">
        <v>0</v>
      </c>
      <c r="AK258" s="79">
        <v>0</v>
      </c>
      <c r="AL258" s="85" t="s">
        <v>1236</v>
      </c>
      <c r="AM258" s="79" t="s">
        <v>1265</v>
      </c>
      <c r="AN258" s="79" t="b">
        <v>0</v>
      </c>
      <c r="AO258" s="85" t="s">
        <v>1139</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3</v>
      </c>
      <c r="BD258" s="48">
        <v>1</v>
      </c>
      <c r="BE258" s="49">
        <v>2.9411764705882355</v>
      </c>
      <c r="BF258" s="48">
        <v>3</v>
      </c>
      <c r="BG258" s="49">
        <v>8.823529411764707</v>
      </c>
      <c r="BH258" s="48">
        <v>0</v>
      </c>
      <c r="BI258" s="49">
        <v>0</v>
      </c>
      <c r="BJ258" s="48">
        <v>30</v>
      </c>
      <c r="BK258" s="49">
        <v>88.23529411764706</v>
      </c>
      <c r="BL258" s="48">
        <v>34</v>
      </c>
    </row>
    <row r="259" spans="1:64" ht="15">
      <c r="A259" s="64" t="s">
        <v>288</v>
      </c>
      <c r="B259" s="64" t="s">
        <v>293</v>
      </c>
      <c r="C259" s="65" t="s">
        <v>3575</v>
      </c>
      <c r="D259" s="66">
        <v>3</v>
      </c>
      <c r="E259" s="67" t="s">
        <v>132</v>
      </c>
      <c r="F259" s="68">
        <v>35</v>
      </c>
      <c r="G259" s="65"/>
      <c r="H259" s="69"/>
      <c r="I259" s="70"/>
      <c r="J259" s="70"/>
      <c r="K259" s="34" t="s">
        <v>66</v>
      </c>
      <c r="L259" s="77">
        <v>259</v>
      </c>
      <c r="M259" s="77"/>
      <c r="N259" s="72"/>
      <c r="O259" s="79" t="s">
        <v>388</v>
      </c>
      <c r="P259" s="81">
        <v>43536.72027777778</v>
      </c>
      <c r="Q259" s="79" t="s">
        <v>466</v>
      </c>
      <c r="R259" s="79"/>
      <c r="S259" s="79"/>
      <c r="T259" s="79" t="s">
        <v>666</v>
      </c>
      <c r="U259" s="82" t="s">
        <v>718</v>
      </c>
      <c r="V259" s="82" t="s">
        <v>718</v>
      </c>
      <c r="W259" s="81">
        <v>43536.72027777778</v>
      </c>
      <c r="X259" s="82" t="s">
        <v>938</v>
      </c>
      <c r="Y259" s="79"/>
      <c r="Z259" s="79"/>
      <c r="AA259" s="85" t="s">
        <v>1134</v>
      </c>
      <c r="AB259" s="79"/>
      <c r="AC259" s="79" t="b">
        <v>0</v>
      </c>
      <c r="AD259" s="79">
        <v>1</v>
      </c>
      <c r="AE259" s="85" t="s">
        <v>1236</v>
      </c>
      <c r="AF259" s="79" t="b">
        <v>0</v>
      </c>
      <c r="AG259" s="79" t="s">
        <v>368</v>
      </c>
      <c r="AH259" s="79"/>
      <c r="AI259" s="85" t="s">
        <v>1236</v>
      </c>
      <c r="AJ259" s="79" t="b">
        <v>0</v>
      </c>
      <c r="AK259" s="79">
        <v>3</v>
      </c>
      <c r="AL259" s="85" t="s">
        <v>1236</v>
      </c>
      <c r="AM259" s="79" t="s">
        <v>1263</v>
      </c>
      <c r="AN259" s="79" t="b">
        <v>0</v>
      </c>
      <c r="AO259" s="85" t="s">
        <v>1134</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8</v>
      </c>
      <c r="BC259" s="78" t="str">
        <f>REPLACE(INDEX(GroupVertices[Group],MATCH(Edges[[#This Row],[Vertex 2]],GroupVertices[Vertex],0)),1,1,"")</f>
        <v>8</v>
      </c>
      <c r="BD259" s="48"/>
      <c r="BE259" s="49"/>
      <c r="BF259" s="48"/>
      <c r="BG259" s="49"/>
      <c r="BH259" s="48"/>
      <c r="BI259" s="49"/>
      <c r="BJ259" s="48"/>
      <c r="BK259" s="49"/>
      <c r="BL259" s="48"/>
    </row>
    <row r="260" spans="1:64" ht="15">
      <c r="A260" s="64" t="s">
        <v>288</v>
      </c>
      <c r="B260" s="64" t="s">
        <v>380</v>
      </c>
      <c r="C260" s="65" t="s">
        <v>3575</v>
      </c>
      <c r="D260" s="66">
        <v>3</v>
      </c>
      <c r="E260" s="67" t="s">
        <v>132</v>
      </c>
      <c r="F260" s="68">
        <v>35</v>
      </c>
      <c r="G260" s="65"/>
      <c r="H260" s="69"/>
      <c r="I260" s="70"/>
      <c r="J260" s="70"/>
      <c r="K260" s="34" t="s">
        <v>65</v>
      </c>
      <c r="L260" s="77">
        <v>260</v>
      </c>
      <c r="M260" s="77"/>
      <c r="N260" s="72"/>
      <c r="O260" s="79" t="s">
        <v>388</v>
      </c>
      <c r="P260" s="81">
        <v>43536.72027777778</v>
      </c>
      <c r="Q260" s="79" t="s">
        <v>466</v>
      </c>
      <c r="R260" s="79"/>
      <c r="S260" s="79"/>
      <c r="T260" s="79" t="s">
        <v>666</v>
      </c>
      <c r="U260" s="82" t="s">
        <v>718</v>
      </c>
      <c r="V260" s="82" t="s">
        <v>718</v>
      </c>
      <c r="W260" s="81">
        <v>43536.72027777778</v>
      </c>
      <c r="X260" s="82" t="s">
        <v>938</v>
      </c>
      <c r="Y260" s="79"/>
      <c r="Z260" s="79"/>
      <c r="AA260" s="85" t="s">
        <v>1134</v>
      </c>
      <c r="AB260" s="79"/>
      <c r="AC260" s="79" t="b">
        <v>0</v>
      </c>
      <c r="AD260" s="79">
        <v>1</v>
      </c>
      <c r="AE260" s="85" t="s">
        <v>1236</v>
      </c>
      <c r="AF260" s="79" t="b">
        <v>0</v>
      </c>
      <c r="AG260" s="79" t="s">
        <v>368</v>
      </c>
      <c r="AH260" s="79"/>
      <c r="AI260" s="85" t="s">
        <v>1236</v>
      </c>
      <c r="AJ260" s="79" t="b">
        <v>0</v>
      </c>
      <c r="AK260" s="79">
        <v>3</v>
      </c>
      <c r="AL260" s="85" t="s">
        <v>1236</v>
      </c>
      <c r="AM260" s="79" t="s">
        <v>1263</v>
      </c>
      <c r="AN260" s="79" t="b">
        <v>0</v>
      </c>
      <c r="AO260" s="85" t="s">
        <v>1134</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8</v>
      </c>
      <c r="BC260" s="78" t="str">
        <f>REPLACE(INDEX(GroupVertices[Group],MATCH(Edges[[#This Row],[Vertex 2]],GroupVertices[Vertex],0)),1,1,"")</f>
        <v>7</v>
      </c>
      <c r="BD260" s="48">
        <v>0</v>
      </c>
      <c r="BE260" s="49">
        <v>0</v>
      </c>
      <c r="BF260" s="48">
        <v>0</v>
      </c>
      <c r="BG260" s="49">
        <v>0</v>
      </c>
      <c r="BH260" s="48">
        <v>0</v>
      </c>
      <c r="BI260" s="49">
        <v>0</v>
      </c>
      <c r="BJ260" s="48">
        <v>38</v>
      </c>
      <c r="BK260" s="49">
        <v>100</v>
      </c>
      <c r="BL260" s="48">
        <v>38</v>
      </c>
    </row>
    <row r="261" spans="1:64" ht="15">
      <c r="A261" s="64" t="s">
        <v>288</v>
      </c>
      <c r="B261" s="64" t="s">
        <v>321</v>
      </c>
      <c r="C261" s="65" t="s">
        <v>3575</v>
      </c>
      <c r="D261" s="66">
        <v>3</v>
      </c>
      <c r="E261" s="67" t="s">
        <v>132</v>
      </c>
      <c r="F261" s="68">
        <v>35</v>
      </c>
      <c r="G261" s="65"/>
      <c r="H261" s="69"/>
      <c r="I261" s="70"/>
      <c r="J261" s="70"/>
      <c r="K261" s="34" t="s">
        <v>65</v>
      </c>
      <c r="L261" s="77">
        <v>261</v>
      </c>
      <c r="M261" s="77"/>
      <c r="N261" s="72"/>
      <c r="O261" s="79" t="s">
        <v>388</v>
      </c>
      <c r="P261" s="81">
        <v>43536.72027777778</v>
      </c>
      <c r="Q261" s="79" t="s">
        <v>466</v>
      </c>
      <c r="R261" s="79"/>
      <c r="S261" s="79"/>
      <c r="T261" s="79" t="s">
        <v>666</v>
      </c>
      <c r="U261" s="82" t="s">
        <v>718</v>
      </c>
      <c r="V261" s="82" t="s">
        <v>718</v>
      </c>
      <c r="W261" s="81">
        <v>43536.72027777778</v>
      </c>
      <c r="X261" s="82" t="s">
        <v>938</v>
      </c>
      <c r="Y261" s="79"/>
      <c r="Z261" s="79"/>
      <c r="AA261" s="85" t="s">
        <v>1134</v>
      </c>
      <c r="AB261" s="79"/>
      <c r="AC261" s="79" t="b">
        <v>0</v>
      </c>
      <c r="AD261" s="79">
        <v>1</v>
      </c>
      <c r="AE261" s="85" t="s">
        <v>1236</v>
      </c>
      <c r="AF261" s="79" t="b">
        <v>0</v>
      </c>
      <c r="AG261" s="79" t="s">
        <v>368</v>
      </c>
      <c r="AH261" s="79"/>
      <c r="AI261" s="85" t="s">
        <v>1236</v>
      </c>
      <c r="AJ261" s="79" t="b">
        <v>0</v>
      </c>
      <c r="AK261" s="79">
        <v>3</v>
      </c>
      <c r="AL261" s="85" t="s">
        <v>1236</v>
      </c>
      <c r="AM261" s="79" t="s">
        <v>1263</v>
      </c>
      <c r="AN261" s="79" t="b">
        <v>0</v>
      </c>
      <c r="AO261" s="85" t="s">
        <v>1134</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8</v>
      </c>
      <c r="BC261" s="78" t="str">
        <f>REPLACE(INDEX(GroupVertices[Group],MATCH(Edges[[#This Row],[Vertex 2]],GroupVertices[Vertex],0)),1,1,"")</f>
        <v>1</v>
      </c>
      <c r="BD261" s="48"/>
      <c r="BE261" s="49"/>
      <c r="BF261" s="48"/>
      <c r="BG261" s="49"/>
      <c r="BH261" s="48"/>
      <c r="BI261" s="49"/>
      <c r="BJ261" s="48"/>
      <c r="BK261" s="49"/>
      <c r="BL261" s="48"/>
    </row>
    <row r="262" spans="1:64" ht="15">
      <c r="A262" s="64" t="s">
        <v>293</v>
      </c>
      <c r="B262" s="64" t="s">
        <v>288</v>
      </c>
      <c r="C262" s="65" t="s">
        <v>3575</v>
      </c>
      <c r="D262" s="66">
        <v>3</v>
      </c>
      <c r="E262" s="67" t="s">
        <v>132</v>
      </c>
      <c r="F262" s="68">
        <v>35</v>
      </c>
      <c r="G262" s="65"/>
      <c r="H262" s="69"/>
      <c r="I262" s="70"/>
      <c r="J262" s="70"/>
      <c r="K262" s="34" t="s">
        <v>66</v>
      </c>
      <c r="L262" s="77">
        <v>262</v>
      </c>
      <c r="M262" s="77"/>
      <c r="N262" s="72"/>
      <c r="O262" s="79" t="s">
        <v>388</v>
      </c>
      <c r="P262" s="81">
        <v>43536.89466435185</v>
      </c>
      <c r="Q262" s="79" t="s">
        <v>469</v>
      </c>
      <c r="R262" s="79"/>
      <c r="S262" s="79"/>
      <c r="T262" s="79" t="s">
        <v>666</v>
      </c>
      <c r="U262" s="79"/>
      <c r="V262" s="82" t="s">
        <v>807</v>
      </c>
      <c r="W262" s="81">
        <v>43536.89466435185</v>
      </c>
      <c r="X262" s="82" t="s">
        <v>944</v>
      </c>
      <c r="Y262" s="79"/>
      <c r="Z262" s="79"/>
      <c r="AA262" s="85" t="s">
        <v>1140</v>
      </c>
      <c r="AB262" s="79"/>
      <c r="AC262" s="79" t="b">
        <v>0</v>
      </c>
      <c r="AD262" s="79">
        <v>0</v>
      </c>
      <c r="AE262" s="85" t="s">
        <v>1236</v>
      </c>
      <c r="AF262" s="79" t="b">
        <v>0</v>
      </c>
      <c r="AG262" s="79" t="s">
        <v>368</v>
      </c>
      <c r="AH262" s="79"/>
      <c r="AI262" s="85" t="s">
        <v>1236</v>
      </c>
      <c r="AJ262" s="79" t="b">
        <v>0</v>
      </c>
      <c r="AK262" s="79">
        <v>3</v>
      </c>
      <c r="AL262" s="85" t="s">
        <v>1134</v>
      </c>
      <c r="AM262" s="79" t="s">
        <v>1269</v>
      </c>
      <c r="AN262" s="79" t="b">
        <v>0</v>
      </c>
      <c r="AO262" s="85" t="s">
        <v>1134</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8</v>
      </c>
      <c r="BC262" s="78" t="str">
        <f>REPLACE(INDEX(GroupVertices[Group],MATCH(Edges[[#This Row],[Vertex 2]],GroupVertices[Vertex],0)),1,1,"")</f>
        <v>8</v>
      </c>
      <c r="BD262" s="48"/>
      <c r="BE262" s="49"/>
      <c r="BF262" s="48"/>
      <c r="BG262" s="49"/>
      <c r="BH262" s="48"/>
      <c r="BI262" s="49"/>
      <c r="BJ262" s="48"/>
      <c r="BK262" s="49"/>
      <c r="BL262" s="48"/>
    </row>
    <row r="263" spans="1:64" ht="15">
      <c r="A263" s="64" t="s">
        <v>293</v>
      </c>
      <c r="B263" s="64" t="s">
        <v>321</v>
      </c>
      <c r="C263" s="65" t="s">
        <v>3575</v>
      </c>
      <c r="D263" s="66">
        <v>3</v>
      </c>
      <c r="E263" s="67" t="s">
        <v>132</v>
      </c>
      <c r="F263" s="68">
        <v>35</v>
      </c>
      <c r="G263" s="65"/>
      <c r="H263" s="69"/>
      <c r="I263" s="70"/>
      <c r="J263" s="70"/>
      <c r="K263" s="34" t="s">
        <v>65</v>
      </c>
      <c r="L263" s="77">
        <v>263</v>
      </c>
      <c r="M263" s="77"/>
      <c r="N263" s="72"/>
      <c r="O263" s="79" t="s">
        <v>388</v>
      </c>
      <c r="P263" s="81">
        <v>43536.89466435185</v>
      </c>
      <c r="Q263" s="79" t="s">
        <v>469</v>
      </c>
      <c r="R263" s="79"/>
      <c r="S263" s="79"/>
      <c r="T263" s="79" t="s">
        <v>666</v>
      </c>
      <c r="U263" s="79"/>
      <c r="V263" s="82" t="s">
        <v>807</v>
      </c>
      <c r="W263" s="81">
        <v>43536.89466435185</v>
      </c>
      <c r="X263" s="82" t="s">
        <v>944</v>
      </c>
      <c r="Y263" s="79"/>
      <c r="Z263" s="79"/>
      <c r="AA263" s="85" t="s">
        <v>1140</v>
      </c>
      <c r="AB263" s="79"/>
      <c r="AC263" s="79" t="b">
        <v>0</v>
      </c>
      <c r="AD263" s="79">
        <v>0</v>
      </c>
      <c r="AE263" s="85" t="s">
        <v>1236</v>
      </c>
      <c r="AF263" s="79" t="b">
        <v>0</v>
      </c>
      <c r="AG263" s="79" t="s">
        <v>368</v>
      </c>
      <c r="AH263" s="79"/>
      <c r="AI263" s="85" t="s">
        <v>1236</v>
      </c>
      <c r="AJ263" s="79" t="b">
        <v>0</v>
      </c>
      <c r="AK263" s="79">
        <v>3</v>
      </c>
      <c r="AL263" s="85" t="s">
        <v>1134</v>
      </c>
      <c r="AM263" s="79" t="s">
        <v>1269</v>
      </c>
      <c r="AN263" s="79" t="b">
        <v>0</v>
      </c>
      <c r="AO263" s="85" t="s">
        <v>1134</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8</v>
      </c>
      <c r="BC263" s="78" t="str">
        <f>REPLACE(INDEX(GroupVertices[Group],MATCH(Edges[[#This Row],[Vertex 2]],GroupVertices[Vertex],0)),1,1,"")</f>
        <v>1</v>
      </c>
      <c r="BD263" s="48">
        <v>0</v>
      </c>
      <c r="BE263" s="49">
        <v>0</v>
      </c>
      <c r="BF263" s="48">
        <v>0</v>
      </c>
      <c r="BG263" s="49">
        <v>0</v>
      </c>
      <c r="BH263" s="48">
        <v>0</v>
      </c>
      <c r="BI263" s="49">
        <v>0</v>
      </c>
      <c r="BJ263" s="48">
        <v>21</v>
      </c>
      <c r="BK263" s="49">
        <v>100</v>
      </c>
      <c r="BL263" s="48">
        <v>21</v>
      </c>
    </row>
    <row r="264" spans="1:64" ht="15">
      <c r="A264" s="64" t="s">
        <v>294</v>
      </c>
      <c r="B264" s="64" t="s">
        <v>321</v>
      </c>
      <c r="C264" s="65" t="s">
        <v>3575</v>
      </c>
      <c r="D264" s="66">
        <v>3</v>
      </c>
      <c r="E264" s="67" t="s">
        <v>132</v>
      </c>
      <c r="F264" s="68">
        <v>35</v>
      </c>
      <c r="G264" s="65"/>
      <c r="H264" s="69"/>
      <c r="I264" s="70"/>
      <c r="J264" s="70"/>
      <c r="K264" s="34" t="s">
        <v>65</v>
      </c>
      <c r="L264" s="77">
        <v>264</v>
      </c>
      <c r="M264" s="77"/>
      <c r="N264" s="72"/>
      <c r="O264" s="79" t="s">
        <v>389</v>
      </c>
      <c r="P264" s="81">
        <v>43537.034097222226</v>
      </c>
      <c r="Q264" s="79" t="s">
        <v>471</v>
      </c>
      <c r="R264" s="79"/>
      <c r="S264" s="79"/>
      <c r="T264" s="79"/>
      <c r="U264" s="79"/>
      <c r="V264" s="82" t="s">
        <v>808</v>
      </c>
      <c r="W264" s="81">
        <v>43537.034097222226</v>
      </c>
      <c r="X264" s="82" t="s">
        <v>945</v>
      </c>
      <c r="Y264" s="79"/>
      <c r="Z264" s="79"/>
      <c r="AA264" s="85" t="s">
        <v>1141</v>
      </c>
      <c r="AB264" s="79"/>
      <c r="AC264" s="79" t="b">
        <v>0</v>
      </c>
      <c r="AD264" s="79">
        <v>0</v>
      </c>
      <c r="AE264" s="85" t="s">
        <v>1237</v>
      </c>
      <c r="AF264" s="79" t="b">
        <v>0</v>
      </c>
      <c r="AG264" s="79" t="s">
        <v>368</v>
      </c>
      <c r="AH264" s="79"/>
      <c r="AI264" s="85" t="s">
        <v>1236</v>
      </c>
      <c r="AJ264" s="79" t="b">
        <v>0</v>
      </c>
      <c r="AK264" s="79">
        <v>0</v>
      </c>
      <c r="AL264" s="85" t="s">
        <v>1236</v>
      </c>
      <c r="AM264" s="79" t="s">
        <v>1265</v>
      </c>
      <c r="AN264" s="79" t="b">
        <v>0</v>
      </c>
      <c r="AO264" s="85" t="s">
        <v>1141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3</v>
      </c>
      <c r="BE264" s="49">
        <v>20</v>
      </c>
      <c r="BF264" s="48">
        <v>0</v>
      </c>
      <c r="BG264" s="49">
        <v>0</v>
      </c>
      <c r="BH264" s="48">
        <v>0</v>
      </c>
      <c r="BI264" s="49">
        <v>0</v>
      </c>
      <c r="BJ264" s="48">
        <v>12</v>
      </c>
      <c r="BK264" s="49">
        <v>80</v>
      </c>
      <c r="BL264" s="48">
        <v>15</v>
      </c>
    </row>
    <row r="265" spans="1:64" ht="15">
      <c r="A265" s="64" t="s">
        <v>295</v>
      </c>
      <c r="B265" s="64" t="s">
        <v>295</v>
      </c>
      <c r="C265" s="65" t="s">
        <v>3577</v>
      </c>
      <c r="D265" s="66">
        <v>10</v>
      </c>
      <c r="E265" s="67" t="s">
        <v>136</v>
      </c>
      <c r="F265" s="68">
        <v>12</v>
      </c>
      <c r="G265" s="65"/>
      <c r="H265" s="69"/>
      <c r="I265" s="70"/>
      <c r="J265" s="70"/>
      <c r="K265" s="34" t="s">
        <v>65</v>
      </c>
      <c r="L265" s="77">
        <v>265</v>
      </c>
      <c r="M265" s="77"/>
      <c r="N265" s="72"/>
      <c r="O265" s="79" t="s">
        <v>176</v>
      </c>
      <c r="P265" s="81">
        <v>43527.34653935185</v>
      </c>
      <c r="Q265" s="79" t="s">
        <v>472</v>
      </c>
      <c r="R265" s="82" t="s">
        <v>576</v>
      </c>
      <c r="S265" s="79" t="s">
        <v>626</v>
      </c>
      <c r="T265" s="79" t="s">
        <v>668</v>
      </c>
      <c r="U265" s="82" t="s">
        <v>720</v>
      </c>
      <c r="V265" s="82" t="s">
        <v>720</v>
      </c>
      <c r="W265" s="81">
        <v>43527.34653935185</v>
      </c>
      <c r="X265" s="82" t="s">
        <v>946</v>
      </c>
      <c r="Y265" s="79"/>
      <c r="Z265" s="79"/>
      <c r="AA265" s="85" t="s">
        <v>1142</v>
      </c>
      <c r="AB265" s="79"/>
      <c r="AC265" s="79" t="b">
        <v>0</v>
      </c>
      <c r="AD265" s="79">
        <v>1</v>
      </c>
      <c r="AE265" s="85" t="s">
        <v>1236</v>
      </c>
      <c r="AF265" s="79" t="b">
        <v>0</v>
      </c>
      <c r="AG265" s="79" t="s">
        <v>368</v>
      </c>
      <c r="AH265" s="79"/>
      <c r="AI265" s="85" t="s">
        <v>1236</v>
      </c>
      <c r="AJ265" s="79" t="b">
        <v>0</v>
      </c>
      <c r="AK265" s="79">
        <v>1</v>
      </c>
      <c r="AL265" s="85" t="s">
        <v>1236</v>
      </c>
      <c r="AM265" s="79" t="s">
        <v>1270</v>
      </c>
      <c r="AN265" s="79" t="b">
        <v>0</v>
      </c>
      <c r="AO265" s="85" t="s">
        <v>1142</v>
      </c>
      <c r="AP265" s="79" t="s">
        <v>176</v>
      </c>
      <c r="AQ265" s="79">
        <v>0</v>
      </c>
      <c r="AR265" s="79">
        <v>0</v>
      </c>
      <c r="AS265" s="79"/>
      <c r="AT265" s="79"/>
      <c r="AU265" s="79"/>
      <c r="AV265" s="79"/>
      <c r="AW265" s="79"/>
      <c r="AX265" s="79"/>
      <c r="AY265" s="79"/>
      <c r="AZ265" s="79"/>
      <c r="BA265">
        <v>4</v>
      </c>
      <c r="BB265" s="78" t="str">
        <f>REPLACE(INDEX(GroupVertices[Group],MATCH(Edges[[#This Row],[Vertex 1]],GroupVertices[Vertex],0)),1,1,"")</f>
        <v>20</v>
      </c>
      <c r="BC265" s="78" t="str">
        <f>REPLACE(INDEX(GroupVertices[Group],MATCH(Edges[[#This Row],[Vertex 2]],GroupVertices[Vertex],0)),1,1,"")</f>
        <v>20</v>
      </c>
      <c r="BD265" s="48">
        <v>2</v>
      </c>
      <c r="BE265" s="49">
        <v>6.25</v>
      </c>
      <c r="BF265" s="48">
        <v>0</v>
      </c>
      <c r="BG265" s="49">
        <v>0</v>
      </c>
      <c r="BH265" s="48">
        <v>0</v>
      </c>
      <c r="BI265" s="49">
        <v>0</v>
      </c>
      <c r="BJ265" s="48">
        <v>30</v>
      </c>
      <c r="BK265" s="49">
        <v>93.75</v>
      </c>
      <c r="BL265" s="48">
        <v>32</v>
      </c>
    </row>
    <row r="266" spans="1:64" ht="15">
      <c r="A266" s="64" t="s">
        <v>295</v>
      </c>
      <c r="B266" s="64" t="s">
        <v>295</v>
      </c>
      <c r="C266" s="65" t="s">
        <v>3577</v>
      </c>
      <c r="D266" s="66">
        <v>10</v>
      </c>
      <c r="E266" s="67" t="s">
        <v>136</v>
      </c>
      <c r="F266" s="68">
        <v>12</v>
      </c>
      <c r="G266" s="65"/>
      <c r="H266" s="69"/>
      <c r="I266" s="70"/>
      <c r="J266" s="70"/>
      <c r="K266" s="34" t="s">
        <v>65</v>
      </c>
      <c r="L266" s="77">
        <v>266</v>
      </c>
      <c r="M266" s="77"/>
      <c r="N266" s="72"/>
      <c r="O266" s="79" t="s">
        <v>176</v>
      </c>
      <c r="P266" s="81">
        <v>43529.84931712963</v>
      </c>
      <c r="Q266" s="79" t="s">
        <v>473</v>
      </c>
      <c r="R266" s="79"/>
      <c r="S266" s="79"/>
      <c r="T266" s="79" t="s">
        <v>669</v>
      </c>
      <c r="U266" s="82" t="s">
        <v>721</v>
      </c>
      <c r="V266" s="82" t="s">
        <v>721</v>
      </c>
      <c r="W266" s="81">
        <v>43529.84931712963</v>
      </c>
      <c r="X266" s="82" t="s">
        <v>947</v>
      </c>
      <c r="Y266" s="79"/>
      <c r="Z266" s="79"/>
      <c r="AA266" s="85" t="s">
        <v>1143</v>
      </c>
      <c r="AB266" s="79"/>
      <c r="AC266" s="79" t="b">
        <v>0</v>
      </c>
      <c r="AD266" s="79">
        <v>2</v>
      </c>
      <c r="AE266" s="85" t="s">
        <v>1236</v>
      </c>
      <c r="AF266" s="79" t="b">
        <v>0</v>
      </c>
      <c r="AG266" s="79" t="s">
        <v>368</v>
      </c>
      <c r="AH266" s="79"/>
      <c r="AI266" s="85" t="s">
        <v>1236</v>
      </c>
      <c r="AJ266" s="79" t="b">
        <v>0</v>
      </c>
      <c r="AK266" s="79">
        <v>0</v>
      </c>
      <c r="AL266" s="85" t="s">
        <v>1236</v>
      </c>
      <c r="AM266" s="79" t="s">
        <v>1270</v>
      </c>
      <c r="AN266" s="79" t="b">
        <v>0</v>
      </c>
      <c r="AO266" s="85" t="s">
        <v>1143</v>
      </c>
      <c r="AP266" s="79" t="s">
        <v>176</v>
      </c>
      <c r="AQ266" s="79">
        <v>0</v>
      </c>
      <c r="AR266" s="79">
        <v>0</v>
      </c>
      <c r="AS266" s="79"/>
      <c r="AT266" s="79"/>
      <c r="AU266" s="79"/>
      <c r="AV266" s="79"/>
      <c r="AW266" s="79"/>
      <c r="AX266" s="79"/>
      <c r="AY266" s="79"/>
      <c r="AZ266" s="79"/>
      <c r="BA266">
        <v>4</v>
      </c>
      <c r="BB266" s="78" t="str">
        <f>REPLACE(INDEX(GroupVertices[Group],MATCH(Edges[[#This Row],[Vertex 1]],GroupVertices[Vertex],0)),1,1,"")</f>
        <v>20</v>
      </c>
      <c r="BC266" s="78" t="str">
        <f>REPLACE(INDEX(GroupVertices[Group],MATCH(Edges[[#This Row],[Vertex 2]],GroupVertices[Vertex],0)),1,1,"")</f>
        <v>20</v>
      </c>
      <c r="BD266" s="48">
        <v>3</v>
      </c>
      <c r="BE266" s="49">
        <v>8.571428571428571</v>
      </c>
      <c r="BF266" s="48">
        <v>1</v>
      </c>
      <c r="BG266" s="49">
        <v>2.857142857142857</v>
      </c>
      <c r="BH266" s="48">
        <v>0</v>
      </c>
      <c r="BI266" s="49">
        <v>0</v>
      </c>
      <c r="BJ266" s="48">
        <v>31</v>
      </c>
      <c r="BK266" s="49">
        <v>88.57142857142857</v>
      </c>
      <c r="BL266" s="48">
        <v>35</v>
      </c>
    </row>
    <row r="267" spans="1:64" ht="15">
      <c r="A267" s="64" t="s">
        <v>295</v>
      </c>
      <c r="B267" s="64" t="s">
        <v>295</v>
      </c>
      <c r="C267" s="65" t="s">
        <v>3577</v>
      </c>
      <c r="D267" s="66">
        <v>10</v>
      </c>
      <c r="E267" s="67" t="s">
        <v>136</v>
      </c>
      <c r="F267" s="68">
        <v>12</v>
      </c>
      <c r="G267" s="65"/>
      <c r="H267" s="69"/>
      <c r="I267" s="70"/>
      <c r="J267" s="70"/>
      <c r="K267" s="34" t="s">
        <v>65</v>
      </c>
      <c r="L267" s="77">
        <v>267</v>
      </c>
      <c r="M267" s="77"/>
      <c r="N267" s="72"/>
      <c r="O267" s="79" t="s">
        <v>176</v>
      </c>
      <c r="P267" s="81">
        <v>43535.96876157408</v>
      </c>
      <c r="Q267" s="79" t="s">
        <v>474</v>
      </c>
      <c r="R267" s="82" t="s">
        <v>577</v>
      </c>
      <c r="S267" s="79" t="s">
        <v>615</v>
      </c>
      <c r="T267" s="79" t="s">
        <v>670</v>
      </c>
      <c r="U267" s="79"/>
      <c r="V267" s="82" t="s">
        <v>809</v>
      </c>
      <c r="W267" s="81">
        <v>43535.96876157408</v>
      </c>
      <c r="X267" s="82" t="s">
        <v>948</v>
      </c>
      <c r="Y267" s="79"/>
      <c r="Z267" s="79"/>
      <c r="AA267" s="85" t="s">
        <v>1144</v>
      </c>
      <c r="AB267" s="79"/>
      <c r="AC267" s="79" t="b">
        <v>0</v>
      </c>
      <c r="AD267" s="79">
        <v>0</v>
      </c>
      <c r="AE267" s="85" t="s">
        <v>1236</v>
      </c>
      <c r="AF267" s="79" t="b">
        <v>0</v>
      </c>
      <c r="AG267" s="79" t="s">
        <v>368</v>
      </c>
      <c r="AH267" s="79"/>
      <c r="AI267" s="85" t="s">
        <v>1236</v>
      </c>
      <c r="AJ267" s="79" t="b">
        <v>0</v>
      </c>
      <c r="AK267" s="79">
        <v>0</v>
      </c>
      <c r="AL267" s="85" t="s">
        <v>1236</v>
      </c>
      <c r="AM267" s="79" t="s">
        <v>1270</v>
      </c>
      <c r="AN267" s="79" t="b">
        <v>1</v>
      </c>
      <c r="AO267" s="85" t="s">
        <v>1144</v>
      </c>
      <c r="AP267" s="79" t="s">
        <v>176</v>
      </c>
      <c r="AQ267" s="79">
        <v>0</v>
      </c>
      <c r="AR267" s="79">
        <v>0</v>
      </c>
      <c r="AS267" s="79"/>
      <c r="AT267" s="79"/>
      <c r="AU267" s="79"/>
      <c r="AV267" s="79"/>
      <c r="AW267" s="79"/>
      <c r="AX267" s="79"/>
      <c r="AY267" s="79"/>
      <c r="AZ267" s="79"/>
      <c r="BA267">
        <v>4</v>
      </c>
      <c r="BB267" s="78" t="str">
        <f>REPLACE(INDEX(GroupVertices[Group],MATCH(Edges[[#This Row],[Vertex 1]],GroupVertices[Vertex],0)),1,1,"")</f>
        <v>20</v>
      </c>
      <c r="BC267" s="78" t="str">
        <f>REPLACE(INDEX(GroupVertices[Group],MATCH(Edges[[#This Row],[Vertex 2]],GroupVertices[Vertex],0)),1,1,"")</f>
        <v>20</v>
      </c>
      <c r="BD267" s="48">
        <v>0</v>
      </c>
      <c r="BE267" s="49">
        <v>0</v>
      </c>
      <c r="BF267" s="48">
        <v>0</v>
      </c>
      <c r="BG267" s="49">
        <v>0</v>
      </c>
      <c r="BH267" s="48">
        <v>0</v>
      </c>
      <c r="BI267" s="49">
        <v>0</v>
      </c>
      <c r="BJ267" s="48">
        <v>19</v>
      </c>
      <c r="BK267" s="49">
        <v>100</v>
      </c>
      <c r="BL267" s="48">
        <v>19</v>
      </c>
    </row>
    <row r="268" spans="1:64" ht="15">
      <c r="A268" s="64" t="s">
        <v>295</v>
      </c>
      <c r="B268" s="64" t="s">
        <v>295</v>
      </c>
      <c r="C268" s="65" t="s">
        <v>3577</v>
      </c>
      <c r="D268" s="66">
        <v>10</v>
      </c>
      <c r="E268" s="67" t="s">
        <v>136</v>
      </c>
      <c r="F268" s="68">
        <v>12</v>
      </c>
      <c r="G268" s="65"/>
      <c r="H268" s="69"/>
      <c r="I268" s="70"/>
      <c r="J268" s="70"/>
      <c r="K268" s="34" t="s">
        <v>65</v>
      </c>
      <c r="L268" s="77">
        <v>268</v>
      </c>
      <c r="M268" s="77"/>
      <c r="N268" s="72"/>
      <c r="O268" s="79" t="s">
        <v>176</v>
      </c>
      <c r="P268" s="81">
        <v>43537.06459490741</v>
      </c>
      <c r="Q268" s="79" t="s">
        <v>475</v>
      </c>
      <c r="R268" s="82" t="s">
        <v>578</v>
      </c>
      <c r="S268" s="79" t="s">
        <v>615</v>
      </c>
      <c r="T268" s="79"/>
      <c r="U268" s="79"/>
      <c r="V268" s="82" t="s">
        <v>809</v>
      </c>
      <c r="W268" s="81">
        <v>43537.06459490741</v>
      </c>
      <c r="X268" s="82" t="s">
        <v>949</v>
      </c>
      <c r="Y268" s="79"/>
      <c r="Z268" s="79"/>
      <c r="AA268" s="85" t="s">
        <v>1145</v>
      </c>
      <c r="AB268" s="79"/>
      <c r="AC268" s="79" t="b">
        <v>0</v>
      </c>
      <c r="AD268" s="79">
        <v>0</v>
      </c>
      <c r="AE268" s="85" t="s">
        <v>1236</v>
      </c>
      <c r="AF268" s="79" t="b">
        <v>0</v>
      </c>
      <c r="AG268" s="79" t="s">
        <v>368</v>
      </c>
      <c r="AH268" s="79"/>
      <c r="AI268" s="85" t="s">
        <v>1236</v>
      </c>
      <c r="AJ268" s="79" t="b">
        <v>0</v>
      </c>
      <c r="AK268" s="79">
        <v>0</v>
      </c>
      <c r="AL268" s="85" t="s">
        <v>1236</v>
      </c>
      <c r="AM268" s="79" t="s">
        <v>1270</v>
      </c>
      <c r="AN268" s="79" t="b">
        <v>1</v>
      </c>
      <c r="AO268" s="85" t="s">
        <v>1145</v>
      </c>
      <c r="AP268" s="79" t="s">
        <v>176</v>
      </c>
      <c r="AQ268" s="79">
        <v>0</v>
      </c>
      <c r="AR268" s="79">
        <v>0</v>
      </c>
      <c r="AS268" s="79"/>
      <c r="AT268" s="79"/>
      <c r="AU268" s="79"/>
      <c r="AV268" s="79"/>
      <c r="AW268" s="79"/>
      <c r="AX268" s="79"/>
      <c r="AY268" s="79"/>
      <c r="AZ268" s="79"/>
      <c r="BA268">
        <v>4</v>
      </c>
      <c r="BB268" s="78" t="str">
        <f>REPLACE(INDEX(GroupVertices[Group],MATCH(Edges[[#This Row],[Vertex 1]],GroupVertices[Vertex],0)),1,1,"")</f>
        <v>20</v>
      </c>
      <c r="BC268" s="78" t="str">
        <f>REPLACE(INDEX(GroupVertices[Group],MATCH(Edges[[#This Row],[Vertex 2]],GroupVertices[Vertex],0)),1,1,"")</f>
        <v>20</v>
      </c>
      <c r="BD268" s="48">
        <v>4</v>
      </c>
      <c r="BE268" s="49">
        <v>23.529411764705884</v>
      </c>
      <c r="BF268" s="48">
        <v>0</v>
      </c>
      <c r="BG268" s="49">
        <v>0</v>
      </c>
      <c r="BH268" s="48">
        <v>0</v>
      </c>
      <c r="BI268" s="49">
        <v>0</v>
      </c>
      <c r="BJ268" s="48">
        <v>13</v>
      </c>
      <c r="BK268" s="49">
        <v>76.47058823529412</v>
      </c>
      <c r="BL268" s="48">
        <v>17</v>
      </c>
    </row>
    <row r="269" spans="1:64" ht="15">
      <c r="A269" s="64" t="s">
        <v>296</v>
      </c>
      <c r="B269" s="64" t="s">
        <v>312</v>
      </c>
      <c r="C269" s="65" t="s">
        <v>3575</v>
      </c>
      <c r="D269" s="66">
        <v>3</v>
      </c>
      <c r="E269" s="67" t="s">
        <v>132</v>
      </c>
      <c r="F269" s="68">
        <v>35</v>
      </c>
      <c r="G269" s="65"/>
      <c r="H269" s="69"/>
      <c r="I269" s="70"/>
      <c r="J269" s="70"/>
      <c r="K269" s="34" t="s">
        <v>65</v>
      </c>
      <c r="L269" s="77">
        <v>269</v>
      </c>
      <c r="M269" s="77"/>
      <c r="N269" s="72"/>
      <c r="O269" s="79" t="s">
        <v>388</v>
      </c>
      <c r="P269" s="81">
        <v>43537.1815625</v>
      </c>
      <c r="Q269" s="79" t="s">
        <v>476</v>
      </c>
      <c r="R269" s="79"/>
      <c r="S269" s="79"/>
      <c r="T269" s="79"/>
      <c r="U269" s="79"/>
      <c r="V269" s="82" t="s">
        <v>810</v>
      </c>
      <c r="W269" s="81">
        <v>43537.1815625</v>
      </c>
      <c r="X269" s="82" t="s">
        <v>950</v>
      </c>
      <c r="Y269" s="79"/>
      <c r="Z269" s="79"/>
      <c r="AA269" s="85" t="s">
        <v>1146</v>
      </c>
      <c r="AB269" s="79"/>
      <c r="AC269" s="79" t="b">
        <v>0</v>
      </c>
      <c r="AD269" s="79">
        <v>0</v>
      </c>
      <c r="AE269" s="85" t="s">
        <v>1236</v>
      </c>
      <c r="AF269" s="79" t="b">
        <v>0</v>
      </c>
      <c r="AG269" s="79" t="s">
        <v>368</v>
      </c>
      <c r="AH269" s="79"/>
      <c r="AI269" s="85" t="s">
        <v>1236</v>
      </c>
      <c r="AJ269" s="79" t="b">
        <v>0</v>
      </c>
      <c r="AK269" s="79">
        <v>1</v>
      </c>
      <c r="AL269" s="85" t="s">
        <v>1176</v>
      </c>
      <c r="AM269" s="79" t="s">
        <v>1269</v>
      </c>
      <c r="AN269" s="79" t="b">
        <v>0</v>
      </c>
      <c r="AO269" s="85" t="s">
        <v>1176</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v>0</v>
      </c>
      <c r="BE269" s="49">
        <v>0</v>
      </c>
      <c r="BF269" s="48">
        <v>0</v>
      </c>
      <c r="BG269" s="49">
        <v>0</v>
      </c>
      <c r="BH269" s="48">
        <v>0</v>
      </c>
      <c r="BI269" s="49">
        <v>0</v>
      </c>
      <c r="BJ269" s="48">
        <v>25</v>
      </c>
      <c r="BK269" s="49">
        <v>100</v>
      </c>
      <c r="BL269" s="48">
        <v>25</v>
      </c>
    </row>
    <row r="270" spans="1:64" ht="15">
      <c r="A270" s="64" t="s">
        <v>297</v>
      </c>
      <c r="B270" s="64" t="s">
        <v>381</v>
      </c>
      <c r="C270" s="65" t="s">
        <v>3575</v>
      </c>
      <c r="D270" s="66">
        <v>3</v>
      </c>
      <c r="E270" s="67" t="s">
        <v>132</v>
      </c>
      <c r="F270" s="68">
        <v>35</v>
      </c>
      <c r="G270" s="65"/>
      <c r="H270" s="69"/>
      <c r="I270" s="70"/>
      <c r="J270" s="70"/>
      <c r="K270" s="34" t="s">
        <v>65</v>
      </c>
      <c r="L270" s="77">
        <v>270</v>
      </c>
      <c r="M270" s="77"/>
      <c r="N270" s="72"/>
      <c r="O270" s="79" t="s">
        <v>388</v>
      </c>
      <c r="P270" s="81">
        <v>43537.36693287037</v>
      </c>
      <c r="Q270" s="79" t="s">
        <v>477</v>
      </c>
      <c r="R270" s="79"/>
      <c r="S270" s="79"/>
      <c r="T270" s="79" t="s">
        <v>671</v>
      </c>
      <c r="U270" s="79"/>
      <c r="V270" s="82" t="s">
        <v>811</v>
      </c>
      <c r="W270" s="81">
        <v>43537.36693287037</v>
      </c>
      <c r="X270" s="82" t="s">
        <v>951</v>
      </c>
      <c r="Y270" s="79"/>
      <c r="Z270" s="79"/>
      <c r="AA270" s="85" t="s">
        <v>1147</v>
      </c>
      <c r="AB270" s="79"/>
      <c r="AC270" s="79" t="b">
        <v>0</v>
      </c>
      <c r="AD270" s="79">
        <v>0</v>
      </c>
      <c r="AE270" s="85" t="s">
        <v>1236</v>
      </c>
      <c r="AF270" s="79" t="b">
        <v>0</v>
      </c>
      <c r="AG270" s="79" t="s">
        <v>368</v>
      </c>
      <c r="AH270" s="79"/>
      <c r="AI270" s="85" t="s">
        <v>1236</v>
      </c>
      <c r="AJ270" s="79" t="b">
        <v>0</v>
      </c>
      <c r="AK270" s="79">
        <v>0</v>
      </c>
      <c r="AL270" s="85" t="s">
        <v>1236</v>
      </c>
      <c r="AM270" s="79" t="s">
        <v>1271</v>
      </c>
      <c r="AN270" s="79" t="b">
        <v>0</v>
      </c>
      <c r="AO270" s="85" t="s">
        <v>1147</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0</v>
      </c>
      <c r="BE270" s="49">
        <v>0</v>
      </c>
      <c r="BF270" s="48">
        <v>0</v>
      </c>
      <c r="BG270" s="49">
        <v>0</v>
      </c>
      <c r="BH270" s="48">
        <v>0</v>
      </c>
      <c r="BI270" s="49">
        <v>0</v>
      </c>
      <c r="BJ270" s="48">
        <v>4</v>
      </c>
      <c r="BK270" s="49">
        <v>100</v>
      </c>
      <c r="BL270" s="48">
        <v>4</v>
      </c>
    </row>
    <row r="271" spans="1:64" ht="15">
      <c r="A271" s="64" t="s">
        <v>297</v>
      </c>
      <c r="B271" s="64" t="s">
        <v>321</v>
      </c>
      <c r="C271" s="65" t="s">
        <v>3575</v>
      </c>
      <c r="D271" s="66">
        <v>3</v>
      </c>
      <c r="E271" s="67" t="s">
        <v>132</v>
      </c>
      <c r="F271" s="68">
        <v>35</v>
      </c>
      <c r="G271" s="65"/>
      <c r="H271" s="69"/>
      <c r="I271" s="70"/>
      <c r="J271" s="70"/>
      <c r="K271" s="34" t="s">
        <v>65</v>
      </c>
      <c r="L271" s="77">
        <v>271</v>
      </c>
      <c r="M271" s="77"/>
      <c r="N271" s="72"/>
      <c r="O271" s="79" t="s">
        <v>388</v>
      </c>
      <c r="P271" s="81">
        <v>43537.36693287037</v>
      </c>
      <c r="Q271" s="79" t="s">
        <v>477</v>
      </c>
      <c r="R271" s="79"/>
      <c r="S271" s="79"/>
      <c r="T271" s="79" t="s">
        <v>671</v>
      </c>
      <c r="U271" s="79"/>
      <c r="V271" s="82" t="s">
        <v>811</v>
      </c>
      <c r="W271" s="81">
        <v>43537.36693287037</v>
      </c>
      <c r="X271" s="82" t="s">
        <v>951</v>
      </c>
      <c r="Y271" s="79"/>
      <c r="Z271" s="79"/>
      <c r="AA271" s="85" t="s">
        <v>1147</v>
      </c>
      <c r="AB271" s="79"/>
      <c r="AC271" s="79" t="b">
        <v>0</v>
      </c>
      <c r="AD271" s="79">
        <v>0</v>
      </c>
      <c r="AE271" s="85" t="s">
        <v>1236</v>
      </c>
      <c r="AF271" s="79" t="b">
        <v>0</v>
      </c>
      <c r="AG271" s="79" t="s">
        <v>368</v>
      </c>
      <c r="AH271" s="79"/>
      <c r="AI271" s="85" t="s">
        <v>1236</v>
      </c>
      <c r="AJ271" s="79" t="b">
        <v>0</v>
      </c>
      <c r="AK271" s="79">
        <v>0</v>
      </c>
      <c r="AL271" s="85" t="s">
        <v>1236</v>
      </c>
      <c r="AM271" s="79" t="s">
        <v>1271</v>
      </c>
      <c r="AN271" s="79" t="b">
        <v>0</v>
      </c>
      <c r="AO271" s="85" t="s">
        <v>1147</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298</v>
      </c>
      <c r="B272" s="64" t="s">
        <v>298</v>
      </c>
      <c r="C272" s="65" t="s">
        <v>3577</v>
      </c>
      <c r="D272" s="66">
        <v>10</v>
      </c>
      <c r="E272" s="67" t="s">
        <v>136</v>
      </c>
      <c r="F272" s="68">
        <v>12</v>
      </c>
      <c r="G272" s="65"/>
      <c r="H272" s="69"/>
      <c r="I272" s="70"/>
      <c r="J272" s="70"/>
      <c r="K272" s="34" t="s">
        <v>65</v>
      </c>
      <c r="L272" s="77">
        <v>272</v>
      </c>
      <c r="M272" s="77"/>
      <c r="N272" s="72"/>
      <c r="O272" s="79" t="s">
        <v>176</v>
      </c>
      <c r="P272" s="81">
        <v>43526.000868055555</v>
      </c>
      <c r="Q272" s="79" t="s">
        <v>478</v>
      </c>
      <c r="R272" s="79"/>
      <c r="S272" s="79"/>
      <c r="T272" s="79"/>
      <c r="U272" s="79"/>
      <c r="V272" s="82" t="s">
        <v>812</v>
      </c>
      <c r="W272" s="81">
        <v>43526.000868055555</v>
      </c>
      <c r="X272" s="82" t="s">
        <v>952</v>
      </c>
      <c r="Y272" s="79">
        <v>34.6859</v>
      </c>
      <c r="Z272" s="79">
        <v>-111.2845</v>
      </c>
      <c r="AA272" s="85" t="s">
        <v>1148</v>
      </c>
      <c r="AB272" s="79"/>
      <c r="AC272" s="79" t="b">
        <v>0</v>
      </c>
      <c r="AD272" s="79">
        <v>0</v>
      </c>
      <c r="AE272" s="85" t="s">
        <v>1236</v>
      </c>
      <c r="AF272" s="79" t="b">
        <v>0</v>
      </c>
      <c r="AG272" s="79" t="s">
        <v>368</v>
      </c>
      <c r="AH272" s="79"/>
      <c r="AI272" s="85" t="s">
        <v>1236</v>
      </c>
      <c r="AJ272" s="79" t="b">
        <v>0</v>
      </c>
      <c r="AK272" s="79">
        <v>0</v>
      </c>
      <c r="AL272" s="85" t="s">
        <v>1236</v>
      </c>
      <c r="AM272" s="79" t="s">
        <v>1280</v>
      </c>
      <c r="AN272" s="79" t="b">
        <v>0</v>
      </c>
      <c r="AO272" s="85" t="s">
        <v>1148</v>
      </c>
      <c r="AP272" s="79" t="s">
        <v>176</v>
      </c>
      <c r="AQ272" s="79">
        <v>0</v>
      </c>
      <c r="AR272" s="79">
        <v>0</v>
      </c>
      <c r="AS272" s="79" t="s">
        <v>1291</v>
      </c>
      <c r="AT272" s="79" t="s">
        <v>1292</v>
      </c>
      <c r="AU272" s="79" t="s">
        <v>1293</v>
      </c>
      <c r="AV272" s="79" t="s">
        <v>1298</v>
      </c>
      <c r="AW272" s="79" t="s">
        <v>1303</v>
      </c>
      <c r="AX272" s="79" t="s">
        <v>1306</v>
      </c>
      <c r="AY272" s="79" t="s">
        <v>1309</v>
      </c>
      <c r="AZ272" s="82" t="s">
        <v>1314</v>
      </c>
      <c r="BA272">
        <v>4</v>
      </c>
      <c r="BB272" s="78" t="str">
        <f>REPLACE(INDEX(GroupVertices[Group],MATCH(Edges[[#This Row],[Vertex 1]],GroupVertices[Vertex],0)),1,1,"")</f>
        <v>3</v>
      </c>
      <c r="BC272" s="78" t="str">
        <f>REPLACE(INDEX(GroupVertices[Group],MATCH(Edges[[#This Row],[Vertex 2]],GroupVertices[Vertex],0)),1,1,"")</f>
        <v>3</v>
      </c>
      <c r="BD272" s="48">
        <v>0</v>
      </c>
      <c r="BE272" s="49">
        <v>0</v>
      </c>
      <c r="BF272" s="48">
        <v>2</v>
      </c>
      <c r="BG272" s="49">
        <v>10.526315789473685</v>
      </c>
      <c r="BH272" s="48">
        <v>0</v>
      </c>
      <c r="BI272" s="49">
        <v>0</v>
      </c>
      <c r="BJ272" s="48">
        <v>17</v>
      </c>
      <c r="BK272" s="49">
        <v>89.47368421052632</v>
      </c>
      <c r="BL272" s="48">
        <v>19</v>
      </c>
    </row>
    <row r="273" spans="1:64" ht="15">
      <c r="A273" s="64" t="s">
        <v>298</v>
      </c>
      <c r="B273" s="64" t="s">
        <v>298</v>
      </c>
      <c r="C273" s="65" t="s">
        <v>3577</v>
      </c>
      <c r="D273" s="66">
        <v>10</v>
      </c>
      <c r="E273" s="67" t="s">
        <v>136</v>
      </c>
      <c r="F273" s="68">
        <v>12</v>
      </c>
      <c r="G273" s="65"/>
      <c r="H273" s="69"/>
      <c r="I273" s="70"/>
      <c r="J273" s="70"/>
      <c r="K273" s="34" t="s">
        <v>65</v>
      </c>
      <c r="L273" s="77">
        <v>273</v>
      </c>
      <c r="M273" s="77"/>
      <c r="N273" s="72"/>
      <c r="O273" s="79" t="s">
        <v>176</v>
      </c>
      <c r="P273" s="81">
        <v>43529.62584490741</v>
      </c>
      <c r="Q273" s="79" t="s">
        <v>479</v>
      </c>
      <c r="R273" s="79"/>
      <c r="S273" s="79"/>
      <c r="T273" s="79"/>
      <c r="U273" s="79"/>
      <c r="V273" s="82" t="s">
        <v>812</v>
      </c>
      <c r="W273" s="81">
        <v>43529.62584490741</v>
      </c>
      <c r="X273" s="82" t="s">
        <v>953</v>
      </c>
      <c r="Y273" s="79">
        <v>34.6859</v>
      </c>
      <c r="Z273" s="79">
        <v>-111.2845</v>
      </c>
      <c r="AA273" s="85" t="s">
        <v>1149</v>
      </c>
      <c r="AB273" s="79"/>
      <c r="AC273" s="79" t="b">
        <v>0</v>
      </c>
      <c r="AD273" s="79">
        <v>0</v>
      </c>
      <c r="AE273" s="85" t="s">
        <v>1236</v>
      </c>
      <c r="AF273" s="79" t="b">
        <v>0</v>
      </c>
      <c r="AG273" s="79" t="s">
        <v>368</v>
      </c>
      <c r="AH273" s="79"/>
      <c r="AI273" s="85" t="s">
        <v>1236</v>
      </c>
      <c r="AJ273" s="79" t="b">
        <v>0</v>
      </c>
      <c r="AK273" s="79">
        <v>0</v>
      </c>
      <c r="AL273" s="85" t="s">
        <v>1236</v>
      </c>
      <c r="AM273" s="79" t="s">
        <v>1280</v>
      </c>
      <c r="AN273" s="79" t="b">
        <v>0</v>
      </c>
      <c r="AO273" s="85" t="s">
        <v>1149</v>
      </c>
      <c r="AP273" s="79" t="s">
        <v>176</v>
      </c>
      <c r="AQ273" s="79">
        <v>0</v>
      </c>
      <c r="AR273" s="79">
        <v>0</v>
      </c>
      <c r="AS273" s="79" t="s">
        <v>1291</v>
      </c>
      <c r="AT273" s="79" t="s">
        <v>1292</v>
      </c>
      <c r="AU273" s="79" t="s">
        <v>1293</v>
      </c>
      <c r="AV273" s="79" t="s">
        <v>1298</v>
      </c>
      <c r="AW273" s="79" t="s">
        <v>1303</v>
      </c>
      <c r="AX273" s="79" t="s">
        <v>1306</v>
      </c>
      <c r="AY273" s="79" t="s">
        <v>1309</v>
      </c>
      <c r="AZ273" s="82" t="s">
        <v>1314</v>
      </c>
      <c r="BA273">
        <v>4</v>
      </c>
      <c r="BB273" s="78" t="str">
        <f>REPLACE(INDEX(GroupVertices[Group],MATCH(Edges[[#This Row],[Vertex 1]],GroupVertices[Vertex],0)),1,1,"")</f>
        <v>3</v>
      </c>
      <c r="BC273" s="78" t="str">
        <f>REPLACE(INDEX(GroupVertices[Group],MATCH(Edges[[#This Row],[Vertex 2]],GroupVertices[Vertex],0)),1,1,"")</f>
        <v>3</v>
      </c>
      <c r="BD273" s="48">
        <v>0</v>
      </c>
      <c r="BE273" s="49">
        <v>0</v>
      </c>
      <c r="BF273" s="48">
        <v>2</v>
      </c>
      <c r="BG273" s="49">
        <v>11.11111111111111</v>
      </c>
      <c r="BH273" s="48">
        <v>0</v>
      </c>
      <c r="BI273" s="49">
        <v>0</v>
      </c>
      <c r="BJ273" s="48">
        <v>16</v>
      </c>
      <c r="BK273" s="49">
        <v>88.88888888888889</v>
      </c>
      <c r="BL273" s="48">
        <v>18</v>
      </c>
    </row>
    <row r="274" spans="1:64" ht="15">
      <c r="A274" s="64" t="s">
        <v>298</v>
      </c>
      <c r="B274" s="64" t="s">
        <v>298</v>
      </c>
      <c r="C274" s="65" t="s">
        <v>3577</v>
      </c>
      <c r="D274" s="66">
        <v>10</v>
      </c>
      <c r="E274" s="67" t="s">
        <v>136</v>
      </c>
      <c r="F274" s="68">
        <v>12</v>
      </c>
      <c r="G274" s="65"/>
      <c r="H274" s="69"/>
      <c r="I274" s="70"/>
      <c r="J274" s="70"/>
      <c r="K274" s="34" t="s">
        <v>65</v>
      </c>
      <c r="L274" s="77">
        <v>274</v>
      </c>
      <c r="M274" s="77"/>
      <c r="N274" s="72"/>
      <c r="O274" s="79" t="s">
        <v>176</v>
      </c>
      <c r="P274" s="81">
        <v>43534.584189814814</v>
      </c>
      <c r="Q274" s="79" t="s">
        <v>480</v>
      </c>
      <c r="R274" s="79"/>
      <c r="S274" s="79"/>
      <c r="T274" s="79"/>
      <c r="U274" s="79"/>
      <c r="V274" s="82" t="s">
        <v>812</v>
      </c>
      <c r="W274" s="81">
        <v>43534.584189814814</v>
      </c>
      <c r="X274" s="82" t="s">
        <v>954</v>
      </c>
      <c r="Y274" s="79">
        <v>34.6859</v>
      </c>
      <c r="Z274" s="79">
        <v>-111.2845</v>
      </c>
      <c r="AA274" s="85" t="s">
        <v>1150</v>
      </c>
      <c r="AB274" s="79"/>
      <c r="AC274" s="79" t="b">
        <v>0</v>
      </c>
      <c r="AD274" s="79">
        <v>0</v>
      </c>
      <c r="AE274" s="85" t="s">
        <v>1236</v>
      </c>
      <c r="AF274" s="79" t="b">
        <v>0</v>
      </c>
      <c r="AG274" s="79" t="s">
        <v>368</v>
      </c>
      <c r="AH274" s="79"/>
      <c r="AI274" s="85" t="s">
        <v>1236</v>
      </c>
      <c r="AJ274" s="79" t="b">
        <v>0</v>
      </c>
      <c r="AK274" s="79">
        <v>0</v>
      </c>
      <c r="AL274" s="85" t="s">
        <v>1236</v>
      </c>
      <c r="AM274" s="79" t="s">
        <v>1280</v>
      </c>
      <c r="AN274" s="79" t="b">
        <v>0</v>
      </c>
      <c r="AO274" s="85" t="s">
        <v>1150</v>
      </c>
      <c r="AP274" s="79" t="s">
        <v>176</v>
      </c>
      <c r="AQ274" s="79">
        <v>0</v>
      </c>
      <c r="AR274" s="79">
        <v>0</v>
      </c>
      <c r="AS274" s="79" t="s">
        <v>1291</v>
      </c>
      <c r="AT274" s="79" t="s">
        <v>1292</v>
      </c>
      <c r="AU274" s="79" t="s">
        <v>1293</v>
      </c>
      <c r="AV274" s="79" t="s">
        <v>1298</v>
      </c>
      <c r="AW274" s="79" t="s">
        <v>1303</v>
      </c>
      <c r="AX274" s="79" t="s">
        <v>1306</v>
      </c>
      <c r="AY274" s="79" t="s">
        <v>1309</v>
      </c>
      <c r="AZ274" s="82" t="s">
        <v>1314</v>
      </c>
      <c r="BA274">
        <v>4</v>
      </c>
      <c r="BB274" s="78" t="str">
        <f>REPLACE(INDEX(GroupVertices[Group],MATCH(Edges[[#This Row],[Vertex 1]],GroupVertices[Vertex],0)),1,1,"")</f>
        <v>3</v>
      </c>
      <c r="BC274" s="78" t="str">
        <f>REPLACE(INDEX(GroupVertices[Group],MATCH(Edges[[#This Row],[Vertex 2]],GroupVertices[Vertex],0)),1,1,"")</f>
        <v>3</v>
      </c>
      <c r="BD274" s="48">
        <v>0</v>
      </c>
      <c r="BE274" s="49">
        <v>0</v>
      </c>
      <c r="BF274" s="48">
        <v>2</v>
      </c>
      <c r="BG274" s="49">
        <v>11.11111111111111</v>
      </c>
      <c r="BH274" s="48">
        <v>0</v>
      </c>
      <c r="BI274" s="49">
        <v>0</v>
      </c>
      <c r="BJ274" s="48">
        <v>16</v>
      </c>
      <c r="BK274" s="49">
        <v>88.88888888888889</v>
      </c>
      <c r="BL274" s="48">
        <v>18</v>
      </c>
    </row>
    <row r="275" spans="1:64" ht="15">
      <c r="A275" s="64" t="s">
        <v>298</v>
      </c>
      <c r="B275" s="64" t="s">
        <v>298</v>
      </c>
      <c r="C275" s="65" t="s">
        <v>3577</v>
      </c>
      <c r="D275" s="66">
        <v>10</v>
      </c>
      <c r="E275" s="67" t="s">
        <v>136</v>
      </c>
      <c r="F275" s="68">
        <v>12</v>
      </c>
      <c r="G275" s="65"/>
      <c r="H275" s="69"/>
      <c r="I275" s="70"/>
      <c r="J275" s="70"/>
      <c r="K275" s="34" t="s">
        <v>65</v>
      </c>
      <c r="L275" s="77">
        <v>275</v>
      </c>
      <c r="M275" s="77"/>
      <c r="N275" s="72"/>
      <c r="O275" s="79" t="s">
        <v>176</v>
      </c>
      <c r="P275" s="81">
        <v>43537.584189814814</v>
      </c>
      <c r="Q275" s="79" t="s">
        <v>481</v>
      </c>
      <c r="R275" s="79"/>
      <c r="S275" s="79"/>
      <c r="T275" s="79"/>
      <c r="U275" s="79"/>
      <c r="V275" s="82" t="s">
        <v>812</v>
      </c>
      <c r="W275" s="81">
        <v>43537.584189814814</v>
      </c>
      <c r="X275" s="82" t="s">
        <v>955</v>
      </c>
      <c r="Y275" s="79">
        <v>34.6859</v>
      </c>
      <c r="Z275" s="79">
        <v>-111.2845</v>
      </c>
      <c r="AA275" s="85" t="s">
        <v>1151</v>
      </c>
      <c r="AB275" s="79"/>
      <c r="AC275" s="79" t="b">
        <v>0</v>
      </c>
      <c r="AD275" s="79">
        <v>0</v>
      </c>
      <c r="AE275" s="85" t="s">
        <v>1236</v>
      </c>
      <c r="AF275" s="79" t="b">
        <v>0</v>
      </c>
      <c r="AG275" s="79" t="s">
        <v>368</v>
      </c>
      <c r="AH275" s="79"/>
      <c r="AI275" s="85" t="s">
        <v>1236</v>
      </c>
      <c r="AJ275" s="79" t="b">
        <v>0</v>
      </c>
      <c r="AK275" s="79">
        <v>0</v>
      </c>
      <c r="AL275" s="85" t="s">
        <v>1236</v>
      </c>
      <c r="AM275" s="79" t="s">
        <v>1280</v>
      </c>
      <c r="AN275" s="79" t="b">
        <v>0</v>
      </c>
      <c r="AO275" s="85" t="s">
        <v>1151</v>
      </c>
      <c r="AP275" s="79" t="s">
        <v>176</v>
      </c>
      <c r="AQ275" s="79">
        <v>0</v>
      </c>
      <c r="AR275" s="79">
        <v>0</v>
      </c>
      <c r="AS275" s="79" t="s">
        <v>1291</v>
      </c>
      <c r="AT275" s="79" t="s">
        <v>1292</v>
      </c>
      <c r="AU275" s="79" t="s">
        <v>1293</v>
      </c>
      <c r="AV275" s="79" t="s">
        <v>1298</v>
      </c>
      <c r="AW275" s="79" t="s">
        <v>1303</v>
      </c>
      <c r="AX275" s="79" t="s">
        <v>1306</v>
      </c>
      <c r="AY275" s="79" t="s">
        <v>1309</v>
      </c>
      <c r="AZ275" s="82" t="s">
        <v>1314</v>
      </c>
      <c r="BA275">
        <v>4</v>
      </c>
      <c r="BB275" s="78" t="str">
        <f>REPLACE(INDEX(GroupVertices[Group],MATCH(Edges[[#This Row],[Vertex 1]],GroupVertices[Vertex],0)),1,1,"")</f>
        <v>3</v>
      </c>
      <c r="BC275" s="78" t="str">
        <f>REPLACE(INDEX(GroupVertices[Group],MATCH(Edges[[#This Row],[Vertex 2]],GroupVertices[Vertex],0)),1,1,"")</f>
        <v>3</v>
      </c>
      <c r="BD275" s="48">
        <v>1</v>
      </c>
      <c r="BE275" s="49">
        <v>5.555555555555555</v>
      </c>
      <c r="BF275" s="48">
        <v>1</v>
      </c>
      <c r="BG275" s="49">
        <v>5.555555555555555</v>
      </c>
      <c r="BH275" s="48">
        <v>0</v>
      </c>
      <c r="BI275" s="49">
        <v>0</v>
      </c>
      <c r="BJ275" s="48">
        <v>16</v>
      </c>
      <c r="BK275" s="49">
        <v>88.88888888888889</v>
      </c>
      <c r="BL275" s="48">
        <v>18</v>
      </c>
    </row>
    <row r="276" spans="1:64" ht="15">
      <c r="A276" s="64" t="s">
        <v>299</v>
      </c>
      <c r="B276" s="64" t="s">
        <v>382</v>
      </c>
      <c r="C276" s="65" t="s">
        <v>3575</v>
      </c>
      <c r="D276" s="66">
        <v>3</v>
      </c>
      <c r="E276" s="67" t="s">
        <v>132</v>
      </c>
      <c r="F276" s="68">
        <v>35</v>
      </c>
      <c r="G276" s="65"/>
      <c r="H276" s="69"/>
      <c r="I276" s="70"/>
      <c r="J276" s="70"/>
      <c r="K276" s="34" t="s">
        <v>65</v>
      </c>
      <c r="L276" s="77">
        <v>276</v>
      </c>
      <c r="M276" s="77"/>
      <c r="N276" s="72"/>
      <c r="O276" s="79" t="s">
        <v>389</v>
      </c>
      <c r="P276" s="81">
        <v>43537.71734953704</v>
      </c>
      <c r="Q276" s="79" t="s">
        <v>482</v>
      </c>
      <c r="R276" s="79"/>
      <c r="S276" s="79"/>
      <c r="T276" s="79"/>
      <c r="U276" s="79"/>
      <c r="V276" s="82" t="s">
        <v>813</v>
      </c>
      <c r="W276" s="81">
        <v>43537.71734953704</v>
      </c>
      <c r="X276" s="82" t="s">
        <v>956</v>
      </c>
      <c r="Y276" s="79"/>
      <c r="Z276" s="79"/>
      <c r="AA276" s="85" t="s">
        <v>1152</v>
      </c>
      <c r="AB276" s="85" t="s">
        <v>1232</v>
      </c>
      <c r="AC276" s="79" t="b">
        <v>0</v>
      </c>
      <c r="AD276" s="79">
        <v>0</v>
      </c>
      <c r="AE276" s="85" t="s">
        <v>1253</v>
      </c>
      <c r="AF276" s="79" t="b">
        <v>0</v>
      </c>
      <c r="AG276" s="79" t="s">
        <v>368</v>
      </c>
      <c r="AH276" s="79"/>
      <c r="AI276" s="85" t="s">
        <v>1236</v>
      </c>
      <c r="AJ276" s="79" t="b">
        <v>0</v>
      </c>
      <c r="AK276" s="79">
        <v>0</v>
      </c>
      <c r="AL276" s="85" t="s">
        <v>1236</v>
      </c>
      <c r="AM276" s="79" t="s">
        <v>1263</v>
      </c>
      <c r="AN276" s="79" t="b">
        <v>0</v>
      </c>
      <c r="AO276" s="85" t="s">
        <v>1232</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v>0</v>
      </c>
      <c r="BE276" s="49">
        <v>0</v>
      </c>
      <c r="BF276" s="48">
        <v>0</v>
      </c>
      <c r="BG276" s="49">
        <v>0</v>
      </c>
      <c r="BH276" s="48">
        <v>0</v>
      </c>
      <c r="BI276" s="49">
        <v>0</v>
      </c>
      <c r="BJ276" s="48">
        <v>5</v>
      </c>
      <c r="BK276" s="49">
        <v>100</v>
      </c>
      <c r="BL276" s="48">
        <v>5</v>
      </c>
    </row>
    <row r="277" spans="1:64" ht="15">
      <c r="A277" s="64" t="s">
        <v>299</v>
      </c>
      <c r="B277" s="64" t="s">
        <v>321</v>
      </c>
      <c r="C277" s="65" t="s">
        <v>3575</v>
      </c>
      <c r="D277" s="66">
        <v>3</v>
      </c>
      <c r="E277" s="67" t="s">
        <v>132</v>
      </c>
      <c r="F277" s="68">
        <v>35</v>
      </c>
      <c r="G277" s="65"/>
      <c r="H277" s="69"/>
      <c r="I277" s="70"/>
      <c r="J277" s="70"/>
      <c r="K277" s="34" t="s">
        <v>65</v>
      </c>
      <c r="L277" s="77">
        <v>277</v>
      </c>
      <c r="M277" s="77"/>
      <c r="N277" s="72"/>
      <c r="O277" s="79" t="s">
        <v>388</v>
      </c>
      <c r="P277" s="81">
        <v>43537.71734953704</v>
      </c>
      <c r="Q277" s="79" t="s">
        <v>482</v>
      </c>
      <c r="R277" s="79"/>
      <c r="S277" s="79"/>
      <c r="T277" s="79"/>
      <c r="U277" s="79"/>
      <c r="V277" s="82" t="s">
        <v>813</v>
      </c>
      <c r="W277" s="81">
        <v>43537.71734953704</v>
      </c>
      <c r="X277" s="82" t="s">
        <v>956</v>
      </c>
      <c r="Y277" s="79"/>
      <c r="Z277" s="79"/>
      <c r="AA277" s="85" t="s">
        <v>1152</v>
      </c>
      <c r="AB277" s="85" t="s">
        <v>1232</v>
      </c>
      <c r="AC277" s="79" t="b">
        <v>0</v>
      </c>
      <c r="AD277" s="79">
        <v>0</v>
      </c>
      <c r="AE277" s="85" t="s">
        <v>1253</v>
      </c>
      <c r="AF277" s="79" t="b">
        <v>0</v>
      </c>
      <c r="AG277" s="79" t="s">
        <v>368</v>
      </c>
      <c r="AH277" s="79"/>
      <c r="AI277" s="85" t="s">
        <v>1236</v>
      </c>
      <c r="AJ277" s="79" t="b">
        <v>0</v>
      </c>
      <c r="AK277" s="79">
        <v>0</v>
      </c>
      <c r="AL277" s="85" t="s">
        <v>1236</v>
      </c>
      <c r="AM277" s="79" t="s">
        <v>1263</v>
      </c>
      <c r="AN277" s="79" t="b">
        <v>0</v>
      </c>
      <c r="AO277" s="85" t="s">
        <v>1232</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300</v>
      </c>
      <c r="B278" s="64" t="s">
        <v>300</v>
      </c>
      <c r="C278" s="65" t="s">
        <v>3575</v>
      </c>
      <c r="D278" s="66">
        <v>3</v>
      </c>
      <c r="E278" s="67" t="s">
        <v>132</v>
      </c>
      <c r="F278" s="68">
        <v>35</v>
      </c>
      <c r="G278" s="65"/>
      <c r="H278" s="69"/>
      <c r="I278" s="70"/>
      <c r="J278" s="70"/>
      <c r="K278" s="34" t="s">
        <v>65</v>
      </c>
      <c r="L278" s="77">
        <v>278</v>
      </c>
      <c r="M278" s="77"/>
      <c r="N278" s="72"/>
      <c r="O278" s="79" t="s">
        <v>176</v>
      </c>
      <c r="P278" s="81">
        <v>43537.617118055554</v>
      </c>
      <c r="Q278" s="79" t="s">
        <v>483</v>
      </c>
      <c r="R278" s="82" t="s">
        <v>579</v>
      </c>
      <c r="S278" s="79" t="s">
        <v>615</v>
      </c>
      <c r="T278" s="79"/>
      <c r="U278" s="79"/>
      <c r="V278" s="82" t="s">
        <v>814</v>
      </c>
      <c r="W278" s="81">
        <v>43537.617118055554</v>
      </c>
      <c r="X278" s="82" t="s">
        <v>957</v>
      </c>
      <c r="Y278" s="79"/>
      <c r="Z278" s="79"/>
      <c r="AA278" s="85" t="s">
        <v>1153</v>
      </c>
      <c r="AB278" s="79"/>
      <c r="AC278" s="79" t="b">
        <v>0</v>
      </c>
      <c r="AD278" s="79">
        <v>0</v>
      </c>
      <c r="AE278" s="85" t="s">
        <v>1236</v>
      </c>
      <c r="AF278" s="79" t="b">
        <v>0</v>
      </c>
      <c r="AG278" s="79" t="s">
        <v>368</v>
      </c>
      <c r="AH278" s="79"/>
      <c r="AI278" s="85" t="s">
        <v>1236</v>
      </c>
      <c r="AJ278" s="79" t="b">
        <v>0</v>
      </c>
      <c r="AK278" s="79">
        <v>0</v>
      </c>
      <c r="AL278" s="85" t="s">
        <v>1236</v>
      </c>
      <c r="AM278" s="79" t="s">
        <v>1263</v>
      </c>
      <c r="AN278" s="79" t="b">
        <v>1</v>
      </c>
      <c r="AO278" s="85" t="s">
        <v>1153</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2</v>
      </c>
      <c r="BE278" s="49">
        <v>8.333333333333334</v>
      </c>
      <c r="BF278" s="48">
        <v>0</v>
      </c>
      <c r="BG278" s="49">
        <v>0</v>
      </c>
      <c r="BH278" s="48">
        <v>0</v>
      </c>
      <c r="BI278" s="49">
        <v>0</v>
      </c>
      <c r="BJ278" s="48">
        <v>22</v>
      </c>
      <c r="BK278" s="49">
        <v>91.66666666666667</v>
      </c>
      <c r="BL278" s="48">
        <v>24</v>
      </c>
    </row>
    <row r="279" spans="1:64" ht="15">
      <c r="A279" s="64" t="s">
        <v>300</v>
      </c>
      <c r="B279" s="64" t="s">
        <v>321</v>
      </c>
      <c r="C279" s="65" t="s">
        <v>3575</v>
      </c>
      <c r="D279" s="66">
        <v>3</v>
      </c>
      <c r="E279" s="67" t="s">
        <v>132</v>
      </c>
      <c r="F279" s="68">
        <v>35</v>
      </c>
      <c r="G279" s="65"/>
      <c r="H279" s="69"/>
      <c r="I279" s="70"/>
      <c r="J279" s="70"/>
      <c r="K279" s="34" t="s">
        <v>65</v>
      </c>
      <c r="L279" s="77">
        <v>279</v>
      </c>
      <c r="M279" s="77"/>
      <c r="N279" s="72"/>
      <c r="O279" s="79" t="s">
        <v>388</v>
      </c>
      <c r="P279" s="81">
        <v>43537.75003472222</v>
      </c>
      <c r="Q279" s="79" t="s">
        <v>484</v>
      </c>
      <c r="R279" s="82" t="s">
        <v>580</v>
      </c>
      <c r="S279" s="79" t="s">
        <v>627</v>
      </c>
      <c r="T279" s="79" t="s">
        <v>672</v>
      </c>
      <c r="U279" s="82" t="s">
        <v>722</v>
      </c>
      <c r="V279" s="82" t="s">
        <v>722</v>
      </c>
      <c r="W279" s="81">
        <v>43537.75003472222</v>
      </c>
      <c r="X279" s="82" t="s">
        <v>958</v>
      </c>
      <c r="Y279" s="79"/>
      <c r="Z279" s="79"/>
      <c r="AA279" s="85" t="s">
        <v>1154</v>
      </c>
      <c r="AB279" s="79"/>
      <c r="AC279" s="79" t="b">
        <v>0</v>
      </c>
      <c r="AD279" s="79">
        <v>0</v>
      </c>
      <c r="AE279" s="85" t="s">
        <v>1236</v>
      </c>
      <c r="AF279" s="79" t="b">
        <v>0</v>
      </c>
      <c r="AG279" s="79" t="s">
        <v>368</v>
      </c>
      <c r="AH279" s="79"/>
      <c r="AI279" s="85" t="s">
        <v>1236</v>
      </c>
      <c r="AJ279" s="79" t="b">
        <v>0</v>
      </c>
      <c r="AK279" s="79">
        <v>0</v>
      </c>
      <c r="AL279" s="85" t="s">
        <v>1236</v>
      </c>
      <c r="AM279" s="79" t="s">
        <v>1281</v>
      </c>
      <c r="AN279" s="79" t="b">
        <v>0</v>
      </c>
      <c r="AO279" s="85" t="s">
        <v>1154</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3</v>
      </c>
      <c r="BE279" s="49">
        <v>7.894736842105263</v>
      </c>
      <c r="BF279" s="48">
        <v>0</v>
      </c>
      <c r="BG279" s="49">
        <v>0</v>
      </c>
      <c r="BH279" s="48">
        <v>0</v>
      </c>
      <c r="BI279" s="49">
        <v>0</v>
      </c>
      <c r="BJ279" s="48">
        <v>35</v>
      </c>
      <c r="BK279" s="49">
        <v>92.10526315789474</v>
      </c>
      <c r="BL279" s="48">
        <v>38</v>
      </c>
    </row>
    <row r="280" spans="1:64" ht="15">
      <c r="A280" s="64" t="s">
        <v>301</v>
      </c>
      <c r="B280" s="64" t="s">
        <v>321</v>
      </c>
      <c r="C280" s="65" t="s">
        <v>3575</v>
      </c>
      <c r="D280" s="66">
        <v>3</v>
      </c>
      <c r="E280" s="67" t="s">
        <v>132</v>
      </c>
      <c r="F280" s="68">
        <v>35</v>
      </c>
      <c r="G280" s="65"/>
      <c r="H280" s="69"/>
      <c r="I280" s="70"/>
      <c r="J280" s="70"/>
      <c r="K280" s="34" t="s">
        <v>65</v>
      </c>
      <c r="L280" s="77">
        <v>280</v>
      </c>
      <c r="M280" s="77"/>
      <c r="N280" s="72"/>
      <c r="O280" s="79" t="s">
        <v>388</v>
      </c>
      <c r="P280" s="81">
        <v>43537.852847222224</v>
      </c>
      <c r="Q280" s="79" t="s">
        <v>485</v>
      </c>
      <c r="R280" s="82" t="s">
        <v>581</v>
      </c>
      <c r="S280" s="79" t="s">
        <v>628</v>
      </c>
      <c r="T280" s="79"/>
      <c r="U280" s="79"/>
      <c r="V280" s="82" t="s">
        <v>815</v>
      </c>
      <c r="W280" s="81">
        <v>43537.852847222224</v>
      </c>
      <c r="X280" s="82" t="s">
        <v>959</v>
      </c>
      <c r="Y280" s="79"/>
      <c r="Z280" s="79"/>
      <c r="AA280" s="85" t="s">
        <v>1155</v>
      </c>
      <c r="AB280" s="79"/>
      <c r="AC280" s="79" t="b">
        <v>0</v>
      </c>
      <c r="AD280" s="79">
        <v>0</v>
      </c>
      <c r="AE280" s="85" t="s">
        <v>1236</v>
      </c>
      <c r="AF280" s="79" t="b">
        <v>0</v>
      </c>
      <c r="AG280" s="79" t="s">
        <v>368</v>
      </c>
      <c r="AH280" s="79"/>
      <c r="AI280" s="85" t="s">
        <v>1236</v>
      </c>
      <c r="AJ280" s="79" t="b">
        <v>0</v>
      </c>
      <c r="AK280" s="79">
        <v>0</v>
      </c>
      <c r="AL280" s="85" t="s">
        <v>1236</v>
      </c>
      <c r="AM280" s="79" t="s">
        <v>1282</v>
      </c>
      <c r="AN280" s="79" t="b">
        <v>0</v>
      </c>
      <c r="AO280" s="85" t="s">
        <v>1155</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0</v>
      </c>
      <c r="BE280" s="49">
        <v>0</v>
      </c>
      <c r="BF280" s="48">
        <v>0</v>
      </c>
      <c r="BG280" s="49">
        <v>0</v>
      </c>
      <c r="BH280" s="48">
        <v>0</v>
      </c>
      <c r="BI280" s="49">
        <v>0</v>
      </c>
      <c r="BJ280" s="48">
        <v>26</v>
      </c>
      <c r="BK280" s="49">
        <v>100</v>
      </c>
      <c r="BL280" s="48">
        <v>26</v>
      </c>
    </row>
    <row r="281" spans="1:64" ht="15">
      <c r="A281" s="64" t="s">
        <v>302</v>
      </c>
      <c r="B281" s="64" t="s">
        <v>383</v>
      </c>
      <c r="C281" s="65" t="s">
        <v>3575</v>
      </c>
      <c r="D281" s="66">
        <v>3</v>
      </c>
      <c r="E281" s="67" t="s">
        <v>132</v>
      </c>
      <c r="F281" s="68">
        <v>35</v>
      </c>
      <c r="G281" s="65"/>
      <c r="H281" s="69"/>
      <c r="I281" s="70"/>
      <c r="J281" s="70"/>
      <c r="K281" s="34" t="s">
        <v>65</v>
      </c>
      <c r="L281" s="77">
        <v>281</v>
      </c>
      <c r="M281" s="77"/>
      <c r="N281" s="72"/>
      <c r="O281" s="79" t="s">
        <v>388</v>
      </c>
      <c r="P281" s="81">
        <v>43537.90377314815</v>
      </c>
      <c r="Q281" s="79" t="s">
        <v>486</v>
      </c>
      <c r="R281" s="82" t="s">
        <v>582</v>
      </c>
      <c r="S281" s="79" t="s">
        <v>629</v>
      </c>
      <c r="T281" s="79"/>
      <c r="U281" s="82" t="s">
        <v>723</v>
      </c>
      <c r="V281" s="82" t="s">
        <v>723</v>
      </c>
      <c r="W281" s="81">
        <v>43537.90377314815</v>
      </c>
      <c r="X281" s="82" t="s">
        <v>960</v>
      </c>
      <c r="Y281" s="79"/>
      <c r="Z281" s="79"/>
      <c r="AA281" s="85" t="s">
        <v>1156</v>
      </c>
      <c r="AB281" s="79"/>
      <c r="AC281" s="79" t="b">
        <v>0</v>
      </c>
      <c r="AD281" s="79">
        <v>4</v>
      </c>
      <c r="AE281" s="85" t="s">
        <v>1236</v>
      </c>
      <c r="AF281" s="79" t="b">
        <v>0</v>
      </c>
      <c r="AG281" s="79" t="s">
        <v>368</v>
      </c>
      <c r="AH281" s="79"/>
      <c r="AI281" s="85" t="s">
        <v>1236</v>
      </c>
      <c r="AJ281" s="79" t="b">
        <v>0</v>
      </c>
      <c r="AK281" s="79">
        <v>2</v>
      </c>
      <c r="AL281" s="85" t="s">
        <v>1236</v>
      </c>
      <c r="AM281" s="79" t="s">
        <v>1263</v>
      </c>
      <c r="AN281" s="79" t="b">
        <v>0</v>
      </c>
      <c r="AO281" s="85" t="s">
        <v>1156</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7</v>
      </c>
      <c r="BC281" s="78" t="str">
        <f>REPLACE(INDEX(GroupVertices[Group],MATCH(Edges[[#This Row],[Vertex 2]],GroupVertices[Vertex],0)),1,1,"")</f>
        <v>7</v>
      </c>
      <c r="BD281" s="48"/>
      <c r="BE281" s="49"/>
      <c r="BF281" s="48"/>
      <c r="BG281" s="49"/>
      <c r="BH281" s="48"/>
      <c r="BI281" s="49"/>
      <c r="BJ281" s="48"/>
      <c r="BK281" s="49"/>
      <c r="BL281" s="48"/>
    </row>
    <row r="282" spans="1:64" ht="15">
      <c r="A282" s="64" t="s">
        <v>303</v>
      </c>
      <c r="B282" s="64" t="s">
        <v>383</v>
      </c>
      <c r="C282" s="65" t="s">
        <v>3575</v>
      </c>
      <c r="D282" s="66">
        <v>3</v>
      </c>
      <c r="E282" s="67" t="s">
        <v>132</v>
      </c>
      <c r="F282" s="68">
        <v>35</v>
      </c>
      <c r="G282" s="65"/>
      <c r="H282" s="69"/>
      <c r="I282" s="70"/>
      <c r="J282" s="70"/>
      <c r="K282" s="34" t="s">
        <v>65</v>
      </c>
      <c r="L282" s="77">
        <v>282</v>
      </c>
      <c r="M282" s="77"/>
      <c r="N282" s="72"/>
      <c r="O282" s="79" t="s">
        <v>388</v>
      </c>
      <c r="P282" s="81">
        <v>43537.910775462966</v>
      </c>
      <c r="Q282" s="79" t="s">
        <v>487</v>
      </c>
      <c r="R282" s="79"/>
      <c r="S282" s="79"/>
      <c r="T282" s="79"/>
      <c r="U282" s="79"/>
      <c r="V282" s="82" t="s">
        <v>816</v>
      </c>
      <c r="W282" s="81">
        <v>43537.910775462966</v>
      </c>
      <c r="X282" s="82" t="s">
        <v>961</v>
      </c>
      <c r="Y282" s="79"/>
      <c r="Z282" s="79"/>
      <c r="AA282" s="85" t="s">
        <v>1157</v>
      </c>
      <c r="AB282" s="85" t="s">
        <v>1156</v>
      </c>
      <c r="AC282" s="79" t="b">
        <v>0</v>
      </c>
      <c r="AD282" s="79">
        <v>0</v>
      </c>
      <c r="AE282" s="85" t="s">
        <v>1254</v>
      </c>
      <c r="AF282" s="79" t="b">
        <v>0</v>
      </c>
      <c r="AG282" s="79" t="s">
        <v>368</v>
      </c>
      <c r="AH282" s="79"/>
      <c r="AI282" s="85" t="s">
        <v>1236</v>
      </c>
      <c r="AJ282" s="79" t="b">
        <v>0</v>
      </c>
      <c r="AK282" s="79">
        <v>0</v>
      </c>
      <c r="AL282" s="85" t="s">
        <v>1236</v>
      </c>
      <c r="AM282" s="79" t="s">
        <v>1269</v>
      </c>
      <c r="AN282" s="79" t="b">
        <v>0</v>
      </c>
      <c r="AO282" s="85" t="s">
        <v>1156</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7</v>
      </c>
      <c r="BC282" s="78" t="str">
        <f>REPLACE(INDEX(GroupVertices[Group],MATCH(Edges[[#This Row],[Vertex 2]],GroupVertices[Vertex],0)),1,1,"")</f>
        <v>7</v>
      </c>
      <c r="BD282" s="48"/>
      <c r="BE282" s="49"/>
      <c r="BF282" s="48"/>
      <c r="BG282" s="49"/>
      <c r="BH282" s="48"/>
      <c r="BI282" s="49"/>
      <c r="BJ282" s="48"/>
      <c r="BK282" s="49"/>
      <c r="BL282" s="48"/>
    </row>
    <row r="283" spans="1:64" ht="15">
      <c r="A283" s="64" t="s">
        <v>302</v>
      </c>
      <c r="B283" s="64" t="s">
        <v>371</v>
      </c>
      <c r="C283" s="65" t="s">
        <v>3575</v>
      </c>
      <c r="D283" s="66">
        <v>3</v>
      </c>
      <c r="E283" s="67" t="s">
        <v>132</v>
      </c>
      <c r="F283" s="68">
        <v>35</v>
      </c>
      <c r="G283" s="65"/>
      <c r="H283" s="69"/>
      <c r="I283" s="70"/>
      <c r="J283" s="70"/>
      <c r="K283" s="34" t="s">
        <v>65</v>
      </c>
      <c r="L283" s="77">
        <v>283</v>
      </c>
      <c r="M283" s="77"/>
      <c r="N283" s="72"/>
      <c r="O283" s="79" t="s">
        <v>388</v>
      </c>
      <c r="P283" s="81">
        <v>43537.90377314815</v>
      </c>
      <c r="Q283" s="79" t="s">
        <v>486</v>
      </c>
      <c r="R283" s="82" t="s">
        <v>582</v>
      </c>
      <c r="S283" s="79" t="s">
        <v>629</v>
      </c>
      <c r="T283" s="79"/>
      <c r="U283" s="82" t="s">
        <v>723</v>
      </c>
      <c r="V283" s="82" t="s">
        <v>723</v>
      </c>
      <c r="W283" s="81">
        <v>43537.90377314815</v>
      </c>
      <c r="X283" s="82" t="s">
        <v>960</v>
      </c>
      <c r="Y283" s="79"/>
      <c r="Z283" s="79"/>
      <c r="AA283" s="85" t="s">
        <v>1156</v>
      </c>
      <c r="AB283" s="79"/>
      <c r="AC283" s="79" t="b">
        <v>0</v>
      </c>
      <c r="AD283" s="79">
        <v>4</v>
      </c>
      <c r="AE283" s="85" t="s">
        <v>1236</v>
      </c>
      <c r="AF283" s="79" t="b">
        <v>0</v>
      </c>
      <c r="AG283" s="79" t="s">
        <v>368</v>
      </c>
      <c r="AH283" s="79"/>
      <c r="AI283" s="85" t="s">
        <v>1236</v>
      </c>
      <c r="AJ283" s="79" t="b">
        <v>0</v>
      </c>
      <c r="AK283" s="79">
        <v>2</v>
      </c>
      <c r="AL283" s="85" t="s">
        <v>1236</v>
      </c>
      <c r="AM283" s="79" t="s">
        <v>1263</v>
      </c>
      <c r="AN283" s="79" t="b">
        <v>0</v>
      </c>
      <c r="AO283" s="85" t="s">
        <v>1156</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7</v>
      </c>
      <c r="BC283" s="78" t="str">
        <f>REPLACE(INDEX(GroupVertices[Group],MATCH(Edges[[#This Row],[Vertex 2]],GroupVertices[Vertex],0)),1,1,"")</f>
        <v>7</v>
      </c>
      <c r="BD283" s="48"/>
      <c r="BE283" s="49"/>
      <c r="BF283" s="48"/>
      <c r="BG283" s="49"/>
      <c r="BH283" s="48"/>
      <c r="BI283" s="49"/>
      <c r="BJ283" s="48"/>
      <c r="BK283" s="49"/>
      <c r="BL283" s="48"/>
    </row>
    <row r="284" spans="1:64" ht="15">
      <c r="A284" s="64" t="s">
        <v>303</v>
      </c>
      <c r="B284" s="64" t="s">
        <v>371</v>
      </c>
      <c r="C284" s="65" t="s">
        <v>3575</v>
      </c>
      <c r="D284" s="66">
        <v>3</v>
      </c>
      <c r="E284" s="67" t="s">
        <v>132</v>
      </c>
      <c r="F284" s="68">
        <v>35</v>
      </c>
      <c r="G284" s="65"/>
      <c r="H284" s="69"/>
      <c r="I284" s="70"/>
      <c r="J284" s="70"/>
      <c r="K284" s="34" t="s">
        <v>65</v>
      </c>
      <c r="L284" s="77">
        <v>284</v>
      </c>
      <c r="M284" s="77"/>
      <c r="N284" s="72"/>
      <c r="O284" s="79" t="s">
        <v>388</v>
      </c>
      <c r="P284" s="81">
        <v>43537.910775462966</v>
      </c>
      <c r="Q284" s="79" t="s">
        <v>487</v>
      </c>
      <c r="R284" s="79"/>
      <c r="S284" s="79"/>
      <c r="T284" s="79"/>
      <c r="U284" s="79"/>
      <c r="V284" s="82" t="s">
        <v>816</v>
      </c>
      <c r="W284" s="81">
        <v>43537.910775462966</v>
      </c>
      <c r="X284" s="82" t="s">
        <v>961</v>
      </c>
      <c r="Y284" s="79"/>
      <c r="Z284" s="79"/>
      <c r="AA284" s="85" t="s">
        <v>1157</v>
      </c>
      <c r="AB284" s="85" t="s">
        <v>1156</v>
      </c>
      <c r="AC284" s="79" t="b">
        <v>0</v>
      </c>
      <c r="AD284" s="79">
        <v>0</v>
      </c>
      <c r="AE284" s="85" t="s">
        <v>1254</v>
      </c>
      <c r="AF284" s="79" t="b">
        <v>0</v>
      </c>
      <c r="AG284" s="79" t="s">
        <v>368</v>
      </c>
      <c r="AH284" s="79"/>
      <c r="AI284" s="85" t="s">
        <v>1236</v>
      </c>
      <c r="AJ284" s="79" t="b">
        <v>0</v>
      </c>
      <c r="AK284" s="79">
        <v>0</v>
      </c>
      <c r="AL284" s="85" t="s">
        <v>1236</v>
      </c>
      <c r="AM284" s="79" t="s">
        <v>1269</v>
      </c>
      <c r="AN284" s="79" t="b">
        <v>0</v>
      </c>
      <c r="AO284" s="85" t="s">
        <v>1156</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7</v>
      </c>
      <c r="BC284" s="78" t="str">
        <f>REPLACE(INDEX(GroupVertices[Group],MATCH(Edges[[#This Row],[Vertex 2]],GroupVertices[Vertex],0)),1,1,"")</f>
        <v>7</v>
      </c>
      <c r="BD284" s="48"/>
      <c r="BE284" s="49"/>
      <c r="BF284" s="48"/>
      <c r="BG284" s="49"/>
      <c r="BH284" s="48"/>
      <c r="BI284" s="49"/>
      <c r="BJ284" s="48"/>
      <c r="BK284" s="49"/>
      <c r="BL284" s="48"/>
    </row>
    <row r="285" spans="1:64" ht="15">
      <c r="A285" s="64" t="s">
        <v>302</v>
      </c>
      <c r="B285" s="64" t="s">
        <v>384</v>
      </c>
      <c r="C285" s="65" t="s">
        <v>3575</v>
      </c>
      <c r="D285" s="66">
        <v>3</v>
      </c>
      <c r="E285" s="67" t="s">
        <v>132</v>
      </c>
      <c r="F285" s="68">
        <v>35</v>
      </c>
      <c r="G285" s="65"/>
      <c r="H285" s="69"/>
      <c r="I285" s="70"/>
      <c r="J285" s="70"/>
      <c r="K285" s="34" t="s">
        <v>65</v>
      </c>
      <c r="L285" s="77">
        <v>285</v>
      </c>
      <c r="M285" s="77"/>
      <c r="N285" s="72"/>
      <c r="O285" s="79" t="s">
        <v>388</v>
      </c>
      <c r="P285" s="81">
        <v>43537.90377314815</v>
      </c>
      <c r="Q285" s="79" t="s">
        <v>486</v>
      </c>
      <c r="R285" s="82" t="s">
        <v>582</v>
      </c>
      <c r="S285" s="79" t="s">
        <v>629</v>
      </c>
      <c r="T285" s="79"/>
      <c r="U285" s="82" t="s">
        <v>723</v>
      </c>
      <c r="V285" s="82" t="s">
        <v>723</v>
      </c>
      <c r="W285" s="81">
        <v>43537.90377314815</v>
      </c>
      <c r="X285" s="82" t="s">
        <v>960</v>
      </c>
      <c r="Y285" s="79"/>
      <c r="Z285" s="79"/>
      <c r="AA285" s="85" t="s">
        <v>1156</v>
      </c>
      <c r="AB285" s="79"/>
      <c r="AC285" s="79" t="b">
        <v>0</v>
      </c>
      <c r="AD285" s="79">
        <v>4</v>
      </c>
      <c r="AE285" s="85" t="s">
        <v>1236</v>
      </c>
      <c r="AF285" s="79" t="b">
        <v>0</v>
      </c>
      <c r="AG285" s="79" t="s">
        <v>368</v>
      </c>
      <c r="AH285" s="79"/>
      <c r="AI285" s="85" t="s">
        <v>1236</v>
      </c>
      <c r="AJ285" s="79" t="b">
        <v>0</v>
      </c>
      <c r="AK285" s="79">
        <v>2</v>
      </c>
      <c r="AL285" s="85" t="s">
        <v>1236</v>
      </c>
      <c r="AM285" s="79" t="s">
        <v>1263</v>
      </c>
      <c r="AN285" s="79" t="b">
        <v>0</v>
      </c>
      <c r="AO285" s="85" t="s">
        <v>1156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7</v>
      </c>
      <c r="BC285" s="78" t="str">
        <f>REPLACE(INDEX(GroupVertices[Group],MATCH(Edges[[#This Row],[Vertex 2]],GroupVertices[Vertex],0)),1,1,"")</f>
        <v>7</v>
      </c>
      <c r="BD285" s="48"/>
      <c r="BE285" s="49"/>
      <c r="BF285" s="48"/>
      <c r="BG285" s="49"/>
      <c r="BH285" s="48"/>
      <c r="BI285" s="49"/>
      <c r="BJ285" s="48"/>
      <c r="BK285" s="49"/>
      <c r="BL285" s="48"/>
    </row>
    <row r="286" spans="1:64" ht="15">
      <c r="A286" s="64" t="s">
        <v>303</v>
      </c>
      <c r="B286" s="64" t="s">
        <v>384</v>
      </c>
      <c r="C286" s="65" t="s">
        <v>3575</v>
      </c>
      <c r="D286" s="66">
        <v>3</v>
      </c>
      <c r="E286" s="67" t="s">
        <v>132</v>
      </c>
      <c r="F286" s="68">
        <v>35</v>
      </c>
      <c r="G286" s="65"/>
      <c r="H286" s="69"/>
      <c r="I286" s="70"/>
      <c r="J286" s="70"/>
      <c r="K286" s="34" t="s">
        <v>65</v>
      </c>
      <c r="L286" s="77">
        <v>286</v>
      </c>
      <c r="M286" s="77"/>
      <c r="N286" s="72"/>
      <c r="O286" s="79" t="s">
        <v>388</v>
      </c>
      <c r="P286" s="81">
        <v>43537.910775462966</v>
      </c>
      <c r="Q286" s="79" t="s">
        <v>487</v>
      </c>
      <c r="R286" s="79"/>
      <c r="S286" s="79"/>
      <c r="T286" s="79"/>
      <c r="U286" s="79"/>
      <c r="V286" s="82" t="s">
        <v>816</v>
      </c>
      <c r="W286" s="81">
        <v>43537.910775462966</v>
      </c>
      <c r="X286" s="82" t="s">
        <v>961</v>
      </c>
      <c r="Y286" s="79"/>
      <c r="Z286" s="79"/>
      <c r="AA286" s="85" t="s">
        <v>1157</v>
      </c>
      <c r="AB286" s="85" t="s">
        <v>1156</v>
      </c>
      <c r="AC286" s="79" t="b">
        <v>0</v>
      </c>
      <c r="AD286" s="79">
        <v>0</v>
      </c>
      <c r="AE286" s="85" t="s">
        <v>1254</v>
      </c>
      <c r="AF286" s="79" t="b">
        <v>0</v>
      </c>
      <c r="AG286" s="79" t="s">
        <v>368</v>
      </c>
      <c r="AH286" s="79"/>
      <c r="AI286" s="85" t="s">
        <v>1236</v>
      </c>
      <c r="AJ286" s="79" t="b">
        <v>0</v>
      </c>
      <c r="AK286" s="79">
        <v>0</v>
      </c>
      <c r="AL286" s="85" t="s">
        <v>1236</v>
      </c>
      <c r="AM286" s="79" t="s">
        <v>1269</v>
      </c>
      <c r="AN286" s="79" t="b">
        <v>0</v>
      </c>
      <c r="AO286" s="85" t="s">
        <v>1156</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7</v>
      </c>
      <c r="BC286" s="78" t="str">
        <f>REPLACE(INDEX(GroupVertices[Group],MATCH(Edges[[#This Row],[Vertex 2]],GroupVertices[Vertex],0)),1,1,"")</f>
        <v>7</v>
      </c>
      <c r="BD286" s="48"/>
      <c r="BE286" s="49"/>
      <c r="BF286" s="48"/>
      <c r="BG286" s="49"/>
      <c r="BH286" s="48"/>
      <c r="BI286" s="49"/>
      <c r="BJ286" s="48"/>
      <c r="BK286" s="49"/>
      <c r="BL286" s="48"/>
    </row>
    <row r="287" spans="1:64" ht="15">
      <c r="A287" s="64" t="s">
        <v>302</v>
      </c>
      <c r="B287" s="64" t="s">
        <v>380</v>
      </c>
      <c r="C287" s="65" t="s">
        <v>3575</v>
      </c>
      <c r="D287" s="66">
        <v>3</v>
      </c>
      <c r="E287" s="67" t="s">
        <v>132</v>
      </c>
      <c r="F287" s="68">
        <v>35</v>
      </c>
      <c r="G287" s="65"/>
      <c r="H287" s="69"/>
      <c r="I287" s="70"/>
      <c r="J287" s="70"/>
      <c r="K287" s="34" t="s">
        <v>65</v>
      </c>
      <c r="L287" s="77">
        <v>287</v>
      </c>
      <c r="M287" s="77"/>
      <c r="N287" s="72"/>
      <c r="O287" s="79" t="s">
        <v>388</v>
      </c>
      <c r="P287" s="81">
        <v>43537.90377314815</v>
      </c>
      <c r="Q287" s="79" t="s">
        <v>486</v>
      </c>
      <c r="R287" s="82" t="s">
        <v>582</v>
      </c>
      <c r="S287" s="79" t="s">
        <v>629</v>
      </c>
      <c r="T287" s="79"/>
      <c r="U287" s="82" t="s">
        <v>723</v>
      </c>
      <c r="V287" s="82" t="s">
        <v>723</v>
      </c>
      <c r="W287" s="81">
        <v>43537.90377314815</v>
      </c>
      <c r="X287" s="82" t="s">
        <v>960</v>
      </c>
      <c r="Y287" s="79"/>
      <c r="Z287" s="79"/>
      <c r="AA287" s="85" t="s">
        <v>1156</v>
      </c>
      <c r="AB287" s="79"/>
      <c r="AC287" s="79" t="b">
        <v>0</v>
      </c>
      <c r="AD287" s="79">
        <v>4</v>
      </c>
      <c r="AE287" s="85" t="s">
        <v>1236</v>
      </c>
      <c r="AF287" s="79" t="b">
        <v>0</v>
      </c>
      <c r="AG287" s="79" t="s">
        <v>368</v>
      </c>
      <c r="AH287" s="79"/>
      <c r="AI287" s="85" t="s">
        <v>1236</v>
      </c>
      <c r="AJ287" s="79" t="b">
        <v>0</v>
      </c>
      <c r="AK287" s="79">
        <v>2</v>
      </c>
      <c r="AL287" s="85" t="s">
        <v>1236</v>
      </c>
      <c r="AM287" s="79" t="s">
        <v>1263</v>
      </c>
      <c r="AN287" s="79" t="b">
        <v>0</v>
      </c>
      <c r="AO287" s="85" t="s">
        <v>1156</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7</v>
      </c>
      <c r="BC287" s="78" t="str">
        <f>REPLACE(INDEX(GroupVertices[Group],MATCH(Edges[[#This Row],[Vertex 2]],GroupVertices[Vertex],0)),1,1,"")</f>
        <v>7</v>
      </c>
      <c r="BD287" s="48"/>
      <c r="BE287" s="49"/>
      <c r="BF287" s="48"/>
      <c r="BG287" s="49"/>
      <c r="BH287" s="48"/>
      <c r="BI287" s="49"/>
      <c r="BJ287" s="48"/>
      <c r="BK287" s="49"/>
      <c r="BL287" s="48"/>
    </row>
    <row r="288" spans="1:64" ht="15">
      <c r="A288" s="64" t="s">
        <v>303</v>
      </c>
      <c r="B288" s="64" t="s">
        <v>380</v>
      </c>
      <c r="C288" s="65" t="s">
        <v>3575</v>
      </c>
      <c r="D288" s="66">
        <v>3</v>
      </c>
      <c r="E288" s="67" t="s">
        <v>132</v>
      </c>
      <c r="F288" s="68">
        <v>35</v>
      </c>
      <c r="G288" s="65"/>
      <c r="H288" s="69"/>
      <c r="I288" s="70"/>
      <c r="J288" s="70"/>
      <c r="K288" s="34" t="s">
        <v>65</v>
      </c>
      <c r="L288" s="77">
        <v>288</v>
      </c>
      <c r="M288" s="77"/>
      <c r="N288" s="72"/>
      <c r="O288" s="79" t="s">
        <v>388</v>
      </c>
      <c r="P288" s="81">
        <v>43537.910775462966</v>
      </c>
      <c r="Q288" s="79" t="s">
        <v>487</v>
      </c>
      <c r="R288" s="79"/>
      <c r="S288" s="79"/>
      <c r="T288" s="79"/>
      <c r="U288" s="79"/>
      <c r="V288" s="82" t="s">
        <v>816</v>
      </c>
      <c r="W288" s="81">
        <v>43537.910775462966</v>
      </c>
      <c r="X288" s="82" t="s">
        <v>961</v>
      </c>
      <c r="Y288" s="79"/>
      <c r="Z288" s="79"/>
      <c r="AA288" s="85" t="s">
        <v>1157</v>
      </c>
      <c r="AB288" s="85" t="s">
        <v>1156</v>
      </c>
      <c r="AC288" s="79" t="b">
        <v>0</v>
      </c>
      <c r="AD288" s="79">
        <v>0</v>
      </c>
      <c r="AE288" s="85" t="s">
        <v>1254</v>
      </c>
      <c r="AF288" s="79" t="b">
        <v>0</v>
      </c>
      <c r="AG288" s="79" t="s">
        <v>368</v>
      </c>
      <c r="AH288" s="79"/>
      <c r="AI288" s="85" t="s">
        <v>1236</v>
      </c>
      <c r="AJ288" s="79" t="b">
        <v>0</v>
      </c>
      <c r="AK288" s="79">
        <v>0</v>
      </c>
      <c r="AL288" s="85" t="s">
        <v>1236</v>
      </c>
      <c r="AM288" s="79" t="s">
        <v>1269</v>
      </c>
      <c r="AN288" s="79" t="b">
        <v>0</v>
      </c>
      <c r="AO288" s="85" t="s">
        <v>1156</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7</v>
      </c>
      <c r="BC288" s="78" t="str">
        <f>REPLACE(INDEX(GroupVertices[Group],MATCH(Edges[[#This Row],[Vertex 2]],GroupVertices[Vertex],0)),1,1,"")</f>
        <v>7</v>
      </c>
      <c r="BD288" s="48"/>
      <c r="BE288" s="49"/>
      <c r="BF288" s="48"/>
      <c r="BG288" s="49"/>
      <c r="BH288" s="48"/>
      <c r="BI288" s="49"/>
      <c r="BJ288" s="48"/>
      <c r="BK288" s="49"/>
      <c r="BL288" s="48"/>
    </row>
    <row r="289" spans="1:64" ht="15">
      <c r="A289" s="64" t="s">
        <v>303</v>
      </c>
      <c r="B289" s="64" t="s">
        <v>302</v>
      </c>
      <c r="C289" s="65" t="s">
        <v>3575</v>
      </c>
      <c r="D289" s="66">
        <v>3</v>
      </c>
      <c r="E289" s="67" t="s">
        <v>132</v>
      </c>
      <c r="F289" s="68">
        <v>35</v>
      </c>
      <c r="G289" s="65"/>
      <c r="H289" s="69"/>
      <c r="I289" s="70"/>
      <c r="J289" s="70"/>
      <c r="K289" s="34" t="s">
        <v>65</v>
      </c>
      <c r="L289" s="77">
        <v>289</v>
      </c>
      <c r="M289" s="77"/>
      <c r="N289" s="72"/>
      <c r="O289" s="79" t="s">
        <v>388</v>
      </c>
      <c r="P289" s="81">
        <v>43537.91056712963</v>
      </c>
      <c r="Q289" s="79" t="s">
        <v>488</v>
      </c>
      <c r="R289" s="82" t="s">
        <v>582</v>
      </c>
      <c r="S289" s="79" t="s">
        <v>629</v>
      </c>
      <c r="T289" s="79"/>
      <c r="U289" s="79"/>
      <c r="V289" s="82" t="s">
        <v>816</v>
      </c>
      <c r="W289" s="81">
        <v>43537.91056712963</v>
      </c>
      <c r="X289" s="82" t="s">
        <v>962</v>
      </c>
      <c r="Y289" s="79"/>
      <c r="Z289" s="79"/>
      <c r="AA289" s="85" t="s">
        <v>1158</v>
      </c>
      <c r="AB289" s="79"/>
      <c r="AC289" s="79" t="b">
        <v>0</v>
      </c>
      <c r="AD289" s="79">
        <v>0</v>
      </c>
      <c r="AE289" s="85" t="s">
        <v>1236</v>
      </c>
      <c r="AF289" s="79" t="b">
        <v>0</v>
      </c>
      <c r="AG289" s="79" t="s">
        <v>368</v>
      </c>
      <c r="AH289" s="79"/>
      <c r="AI289" s="85" t="s">
        <v>1236</v>
      </c>
      <c r="AJ289" s="79" t="b">
        <v>0</v>
      </c>
      <c r="AK289" s="79">
        <v>2</v>
      </c>
      <c r="AL289" s="85" t="s">
        <v>1156</v>
      </c>
      <c r="AM289" s="79" t="s">
        <v>1269</v>
      </c>
      <c r="AN289" s="79" t="b">
        <v>0</v>
      </c>
      <c r="AO289" s="85" t="s">
        <v>1156</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7</v>
      </c>
      <c r="BC289" s="78" t="str">
        <f>REPLACE(INDEX(GroupVertices[Group],MATCH(Edges[[#This Row],[Vertex 2]],GroupVertices[Vertex],0)),1,1,"")</f>
        <v>7</v>
      </c>
      <c r="BD289" s="48">
        <v>0</v>
      </c>
      <c r="BE289" s="49">
        <v>0</v>
      </c>
      <c r="BF289" s="48">
        <v>0</v>
      </c>
      <c r="BG289" s="49">
        <v>0</v>
      </c>
      <c r="BH289" s="48">
        <v>0</v>
      </c>
      <c r="BI289" s="49">
        <v>0</v>
      </c>
      <c r="BJ289" s="48">
        <v>23</v>
      </c>
      <c r="BK289" s="49">
        <v>100</v>
      </c>
      <c r="BL289" s="48">
        <v>23</v>
      </c>
    </row>
    <row r="290" spans="1:64" ht="15">
      <c r="A290" s="64" t="s">
        <v>303</v>
      </c>
      <c r="B290" s="64" t="s">
        <v>326</v>
      </c>
      <c r="C290" s="65" t="s">
        <v>3575</v>
      </c>
      <c r="D290" s="66">
        <v>3</v>
      </c>
      <c r="E290" s="67" t="s">
        <v>132</v>
      </c>
      <c r="F290" s="68">
        <v>35</v>
      </c>
      <c r="G290" s="65"/>
      <c r="H290" s="69"/>
      <c r="I290" s="70"/>
      <c r="J290" s="70"/>
      <c r="K290" s="34" t="s">
        <v>65</v>
      </c>
      <c r="L290" s="77">
        <v>290</v>
      </c>
      <c r="M290" s="77"/>
      <c r="N290" s="72"/>
      <c r="O290" s="79" t="s">
        <v>388</v>
      </c>
      <c r="P290" s="81">
        <v>43537.910775462966</v>
      </c>
      <c r="Q290" s="79" t="s">
        <v>487</v>
      </c>
      <c r="R290" s="79"/>
      <c r="S290" s="79"/>
      <c r="T290" s="79"/>
      <c r="U290" s="79"/>
      <c r="V290" s="82" t="s">
        <v>816</v>
      </c>
      <c r="W290" s="81">
        <v>43537.910775462966</v>
      </c>
      <c r="X290" s="82" t="s">
        <v>961</v>
      </c>
      <c r="Y290" s="79"/>
      <c r="Z290" s="79"/>
      <c r="AA290" s="85" t="s">
        <v>1157</v>
      </c>
      <c r="AB290" s="85" t="s">
        <v>1156</v>
      </c>
      <c r="AC290" s="79" t="b">
        <v>0</v>
      </c>
      <c r="AD290" s="79">
        <v>0</v>
      </c>
      <c r="AE290" s="85" t="s">
        <v>1254</v>
      </c>
      <c r="AF290" s="79" t="b">
        <v>0</v>
      </c>
      <c r="AG290" s="79" t="s">
        <v>368</v>
      </c>
      <c r="AH290" s="79"/>
      <c r="AI290" s="85" t="s">
        <v>1236</v>
      </c>
      <c r="AJ290" s="79" t="b">
        <v>0</v>
      </c>
      <c r="AK290" s="79">
        <v>0</v>
      </c>
      <c r="AL290" s="85" t="s">
        <v>1236</v>
      </c>
      <c r="AM290" s="79" t="s">
        <v>1269</v>
      </c>
      <c r="AN290" s="79" t="b">
        <v>0</v>
      </c>
      <c r="AO290" s="85" t="s">
        <v>1156</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7</v>
      </c>
      <c r="BC290" s="78" t="str">
        <f>REPLACE(INDEX(GroupVertices[Group],MATCH(Edges[[#This Row],[Vertex 2]],GroupVertices[Vertex],0)),1,1,"")</f>
        <v>7</v>
      </c>
      <c r="BD290" s="48">
        <v>0</v>
      </c>
      <c r="BE290" s="49">
        <v>0</v>
      </c>
      <c r="BF290" s="48">
        <v>0</v>
      </c>
      <c r="BG290" s="49">
        <v>0</v>
      </c>
      <c r="BH290" s="48">
        <v>0</v>
      </c>
      <c r="BI290" s="49">
        <v>0</v>
      </c>
      <c r="BJ290" s="48">
        <v>13</v>
      </c>
      <c r="BK290" s="49">
        <v>100</v>
      </c>
      <c r="BL290" s="48">
        <v>13</v>
      </c>
    </row>
    <row r="291" spans="1:64" ht="15">
      <c r="A291" s="64" t="s">
        <v>303</v>
      </c>
      <c r="B291" s="64" t="s">
        <v>322</v>
      </c>
      <c r="C291" s="65" t="s">
        <v>3575</v>
      </c>
      <c r="D291" s="66">
        <v>3</v>
      </c>
      <c r="E291" s="67" t="s">
        <v>132</v>
      </c>
      <c r="F291" s="68">
        <v>35</v>
      </c>
      <c r="G291" s="65"/>
      <c r="H291" s="69"/>
      <c r="I291" s="70"/>
      <c r="J291" s="70"/>
      <c r="K291" s="34" t="s">
        <v>65</v>
      </c>
      <c r="L291" s="77">
        <v>291</v>
      </c>
      <c r="M291" s="77"/>
      <c r="N291" s="72"/>
      <c r="O291" s="79" t="s">
        <v>388</v>
      </c>
      <c r="P291" s="81">
        <v>43537.910775462966</v>
      </c>
      <c r="Q291" s="79" t="s">
        <v>487</v>
      </c>
      <c r="R291" s="79"/>
      <c r="S291" s="79"/>
      <c r="T291" s="79"/>
      <c r="U291" s="79"/>
      <c r="V291" s="82" t="s">
        <v>816</v>
      </c>
      <c r="W291" s="81">
        <v>43537.910775462966</v>
      </c>
      <c r="X291" s="82" t="s">
        <v>961</v>
      </c>
      <c r="Y291" s="79"/>
      <c r="Z291" s="79"/>
      <c r="AA291" s="85" t="s">
        <v>1157</v>
      </c>
      <c r="AB291" s="85" t="s">
        <v>1156</v>
      </c>
      <c r="AC291" s="79" t="b">
        <v>0</v>
      </c>
      <c r="AD291" s="79">
        <v>0</v>
      </c>
      <c r="AE291" s="85" t="s">
        <v>1254</v>
      </c>
      <c r="AF291" s="79" t="b">
        <v>0</v>
      </c>
      <c r="AG291" s="79" t="s">
        <v>368</v>
      </c>
      <c r="AH291" s="79"/>
      <c r="AI291" s="85" t="s">
        <v>1236</v>
      </c>
      <c r="AJ291" s="79" t="b">
        <v>0</v>
      </c>
      <c r="AK291" s="79">
        <v>0</v>
      </c>
      <c r="AL291" s="85" t="s">
        <v>1236</v>
      </c>
      <c r="AM291" s="79" t="s">
        <v>1269</v>
      </c>
      <c r="AN291" s="79" t="b">
        <v>0</v>
      </c>
      <c r="AO291" s="85" t="s">
        <v>1156</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7</v>
      </c>
      <c r="BC291" s="78" t="str">
        <f>REPLACE(INDEX(GroupVertices[Group],MATCH(Edges[[#This Row],[Vertex 2]],GroupVertices[Vertex],0)),1,1,"")</f>
        <v>2</v>
      </c>
      <c r="BD291" s="48"/>
      <c r="BE291" s="49"/>
      <c r="BF291" s="48"/>
      <c r="BG291" s="49"/>
      <c r="BH291" s="48"/>
      <c r="BI291" s="49"/>
      <c r="BJ291" s="48"/>
      <c r="BK291" s="49"/>
      <c r="BL291" s="48"/>
    </row>
    <row r="292" spans="1:64" ht="15">
      <c r="A292" s="64" t="s">
        <v>303</v>
      </c>
      <c r="B292" s="64" t="s">
        <v>321</v>
      </c>
      <c r="C292" s="65" t="s">
        <v>3575</v>
      </c>
      <c r="D292" s="66">
        <v>3</v>
      </c>
      <c r="E292" s="67" t="s">
        <v>132</v>
      </c>
      <c r="F292" s="68">
        <v>35</v>
      </c>
      <c r="G292" s="65"/>
      <c r="H292" s="69"/>
      <c r="I292" s="70"/>
      <c r="J292" s="70"/>
      <c r="K292" s="34" t="s">
        <v>65</v>
      </c>
      <c r="L292" s="77">
        <v>292</v>
      </c>
      <c r="M292" s="77"/>
      <c r="N292" s="72"/>
      <c r="O292" s="79" t="s">
        <v>388</v>
      </c>
      <c r="P292" s="81">
        <v>43537.910775462966</v>
      </c>
      <c r="Q292" s="79" t="s">
        <v>487</v>
      </c>
      <c r="R292" s="79"/>
      <c r="S292" s="79"/>
      <c r="T292" s="79"/>
      <c r="U292" s="79"/>
      <c r="V292" s="82" t="s">
        <v>816</v>
      </c>
      <c r="W292" s="81">
        <v>43537.910775462966</v>
      </c>
      <c r="X292" s="82" t="s">
        <v>961</v>
      </c>
      <c r="Y292" s="79"/>
      <c r="Z292" s="79"/>
      <c r="AA292" s="85" t="s">
        <v>1157</v>
      </c>
      <c r="AB292" s="85" t="s">
        <v>1156</v>
      </c>
      <c r="AC292" s="79" t="b">
        <v>0</v>
      </c>
      <c r="AD292" s="79">
        <v>0</v>
      </c>
      <c r="AE292" s="85" t="s">
        <v>1254</v>
      </c>
      <c r="AF292" s="79" t="b">
        <v>0</v>
      </c>
      <c r="AG292" s="79" t="s">
        <v>368</v>
      </c>
      <c r="AH292" s="79"/>
      <c r="AI292" s="85" t="s">
        <v>1236</v>
      </c>
      <c r="AJ292" s="79" t="b">
        <v>0</v>
      </c>
      <c r="AK292" s="79">
        <v>0</v>
      </c>
      <c r="AL292" s="85" t="s">
        <v>1236</v>
      </c>
      <c r="AM292" s="79" t="s">
        <v>1269</v>
      </c>
      <c r="AN292" s="79" t="b">
        <v>0</v>
      </c>
      <c r="AO292" s="85" t="s">
        <v>1156</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7</v>
      </c>
      <c r="BC292" s="78" t="str">
        <f>REPLACE(INDEX(GroupVertices[Group],MATCH(Edges[[#This Row],[Vertex 2]],GroupVertices[Vertex],0)),1,1,"")</f>
        <v>1</v>
      </c>
      <c r="BD292" s="48"/>
      <c r="BE292" s="49"/>
      <c r="BF292" s="48"/>
      <c r="BG292" s="49"/>
      <c r="BH292" s="48"/>
      <c r="BI292" s="49"/>
      <c r="BJ292" s="48"/>
      <c r="BK292" s="49"/>
      <c r="BL292" s="48"/>
    </row>
    <row r="293" spans="1:64" ht="15">
      <c r="A293" s="64" t="s">
        <v>303</v>
      </c>
      <c r="B293" s="64" t="s">
        <v>302</v>
      </c>
      <c r="C293" s="65" t="s">
        <v>3575</v>
      </c>
      <c r="D293" s="66">
        <v>3</v>
      </c>
      <c r="E293" s="67" t="s">
        <v>132</v>
      </c>
      <c r="F293" s="68">
        <v>35</v>
      </c>
      <c r="G293" s="65"/>
      <c r="H293" s="69"/>
      <c r="I293" s="70"/>
      <c r="J293" s="70"/>
      <c r="K293" s="34" t="s">
        <v>65</v>
      </c>
      <c r="L293" s="77">
        <v>293</v>
      </c>
      <c r="M293" s="77"/>
      <c r="N293" s="72"/>
      <c r="O293" s="79" t="s">
        <v>389</v>
      </c>
      <c r="P293" s="81">
        <v>43537.910775462966</v>
      </c>
      <c r="Q293" s="79" t="s">
        <v>487</v>
      </c>
      <c r="R293" s="79"/>
      <c r="S293" s="79"/>
      <c r="T293" s="79"/>
      <c r="U293" s="79"/>
      <c r="V293" s="82" t="s">
        <v>816</v>
      </c>
      <c r="W293" s="81">
        <v>43537.910775462966</v>
      </c>
      <c r="X293" s="82" t="s">
        <v>961</v>
      </c>
      <c r="Y293" s="79"/>
      <c r="Z293" s="79"/>
      <c r="AA293" s="85" t="s">
        <v>1157</v>
      </c>
      <c r="AB293" s="85" t="s">
        <v>1156</v>
      </c>
      <c r="AC293" s="79" t="b">
        <v>0</v>
      </c>
      <c r="AD293" s="79">
        <v>0</v>
      </c>
      <c r="AE293" s="85" t="s">
        <v>1254</v>
      </c>
      <c r="AF293" s="79" t="b">
        <v>0</v>
      </c>
      <c r="AG293" s="79" t="s">
        <v>368</v>
      </c>
      <c r="AH293" s="79"/>
      <c r="AI293" s="85" t="s">
        <v>1236</v>
      </c>
      <c r="AJ293" s="79" t="b">
        <v>0</v>
      </c>
      <c r="AK293" s="79">
        <v>0</v>
      </c>
      <c r="AL293" s="85" t="s">
        <v>1236</v>
      </c>
      <c r="AM293" s="79" t="s">
        <v>1269</v>
      </c>
      <c r="AN293" s="79" t="b">
        <v>0</v>
      </c>
      <c r="AO293" s="85" t="s">
        <v>1156</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7</v>
      </c>
      <c r="BC293" s="78" t="str">
        <f>REPLACE(INDEX(GroupVertices[Group],MATCH(Edges[[#This Row],[Vertex 2]],GroupVertices[Vertex],0)),1,1,"")</f>
        <v>7</v>
      </c>
      <c r="BD293" s="48"/>
      <c r="BE293" s="49"/>
      <c r="BF293" s="48"/>
      <c r="BG293" s="49"/>
      <c r="BH293" s="48"/>
      <c r="BI293" s="49"/>
      <c r="BJ293" s="48"/>
      <c r="BK293" s="49"/>
      <c r="BL293" s="48"/>
    </row>
    <row r="294" spans="1:64" ht="15">
      <c r="A294" s="64" t="s">
        <v>304</v>
      </c>
      <c r="B294" s="64" t="s">
        <v>302</v>
      </c>
      <c r="C294" s="65" t="s">
        <v>3575</v>
      </c>
      <c r="D294" s="66">
        <v>3</v>
      </c>
      <c r="E294" s="67" t="s">
        <v>132</v>
      </c>
      <c r="F294" s="68">
        <v>35</v>
      </c>
      <c r="G294" s="65"/>
      <c r="H294" s="69"/>
      <c r="I294" s="70"/>
      <c r="J294" s="70"/>
      <c r="K294" s="34" t="s">
        <v>65</v>
      </c>
      <c r="L294" s="77">
        <v>294</v>
      </c>
      <c r="M294" s="77"/>
      <c r="N294" s="72"/>
      <c r="O294" s="79" t="s">
        <v>388</v>
      </c>
      <c r="P294" s="81">
        <v>43538.05783564815</v>
      </c>
      <c r="Q294" s="79" t="s">
        <v>488</v>
      </c>
      <c r="R294" s="82" t="s">
        <v>582</v>
      </c>
      <c r="S294" s="79" t="s">
        <v>629</v>
      </c>
      <c r="T294" s="79"/>
      <c r="U294" s="79"/>
      <c r="V294" s="82" t="s">
        <v>817</v>
      </c>
      <c r="W294" s="81">
        <v>43538.05783564815</v>
      </c>
      <c r="X294" s="82" t="s">
        <v>963</v>
      </c>
      <c r="Y294" s="79"/>
      <c r="Z294" s="79"/>
      <c r="AA294" s="85" t="s">
        <v>1159</v>
      </c>
      <c r="AB294" s="79"/>
      <c r="AC294" s="79" t="b">
        <v>0</v>
      </c>
      <c r="AD294" s="79">
        <v>0</v>
      </c>
      <c r="AE294" s="85" t="s">
        <v>1236</v>
      </c>
      <c r="AF294" s="79" t="b">
        <v>0</v>
      </c>
      <c r="AG294" s="79" t="s">
        <v>368</v>
      </c>
      <c r="AH294" s="79"/>
      <c r="AI294" s="85" t="s">
        <v>1236</v>
      </c>
      <c r="AJ294" s="79" t="b">
        <v>0</v>
      </c>
      <c r="AK294" s="79">
        <v>2</v>
      </c>
      <c r="AL294" s="85" t="s">
        <v>1156</v>
      </c>
      <c r="AM294" s="79" t="s">
        <v>1263</v>
      </c>
      <c r="AN294" s="79" t="b">
        <v>0</v>
      </c>
      <c r="AO294" s="85" t="s">
        <v>1156</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7</v>
      </c>
      <c r="BC294" s="78" t="str">
        <f>REPLACE(INDEX(GroupVertices[Group],MATCH(Edges[[#This Row],[Vertex 2]],GroupVertices[Vertex],0)),1,1,"")</f>
        <v>7</v>
      </c>
      <c r="BD294" s="48">
        <v>0</v>
      </c>
      <c r="BE294" s="49">
        <v>0</v>
      </c>
      <c r="BF294" s="48">
        <v>0</v>
      </c>
      <c r="BG294" s="49">
        <v>0</v>
      </c>
      <c r="BH294" s="48">
        <v>0</v>
      </c>
      <c r="BI294" s="49">
        <v>0</v>
      </c>
      <c r="BJ294" s="48">
        <v>23</v>
      </c>
      <c r="BK294" s="49">
        <v>100</v>
      </c>
      <c r="BL294" s="48">
        <v>23</v>
      </c>
    </row>
    <row r="295" spans="1:64" ht="15">
      <c r="A295" s="64" t="s">
        <v>305</v>
      </c>
      <c r="B295" s="64" t="s">
        <v>321</v>
      </c>
      <c r="C295" s="65" t="s">
        <v>3575</v>
      </c>
      <c r="D295" s="66">
        <v>3</v>
      </c>
      <c r="E295" s="67" t="s">
        <v>132</v>
      </c>
      <c r="F295" s="68">
        <v>35</v>
      </c>
      <c r="G295" s="65"/>
      <c r="H295" s="69"/>
      <c r="I295" s="70"/>
      <c r="J295" s="70"/>
      <c r="K295" s="34" t="s">
        <v>65</v>
      </c>
      <c r="L295" s="77">
        <v>295</v>
      </c>
      <c r="M295" s="77"/>
      <c r="N295" s="72"/>
      <c r="O295" s="79" t="s">
        <v>388</v>
      </c>
      <c r="P295" s="81">
        <v>43538.230532407404</v>
      </c>
      <c r="Q295" s="79" t="s">
        <v>402</v>
      </c>
      <c r="R295" s="79"/>
      <c r="S295" s="79"/>
      <c r="T295" s="79"/>
      <c r="U295" s="79"/>
      <c r="V295" s="82" t="s">
        <v>818</v>
      </c>
      <c r="W295" s="81">
        <v>43538.230532407404</v>
      </c>
      <c r="X295" s="82" t="s">
        <v>964</v>
      </c>
      <c r="Y295" s="79"/>
      <c r="Z295" s="79"/>
      <c r="AA295" s="85" t="s">
        <v>1160</v>
      </c>
      <c r="AB295" s="79"/>
      <c r="AC295" s="79" t="b">
        <v>0</v>
      </c>
      <c r="AD295" s="79">
        <v>0</v>
      </c>
      <c r="AE295" s="85" t="s">
        <v>1236</v>
      </c>
      <c r="AF295" s="79" t="b">
        <v>0</v>
      </c>
      <c r="AG295" s="79" t="s">
        <v>368</v>
      </c>
      <c r="AH295" s="79"/>
      <c r="AI295" s="85" t="s">
        <v>1236</v>
      </c>
      <c r="AJ295" s="79" t="b">
        <v>0</v>
      </c>
      <c r="AK295" s="79">
        <v>0</v>
      </c>
      <c r="AL295" s="85" t="s">
        <v>1215</v>
      </c>
      <c r="AM295" s="79" t="s">
        <v>1265</v>
      </c>
      <c r="AN295" s="79" t="b">
        <v>0</v>
      </c>
      <c r="AO295" s="85" t="s">
        <v>1215</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v>2</v>
      </c>
      <c r="BE295" s="49">
        <v>7.142857142857143</v>
      </c>
      <c r="BF295" s="48">
        <v>0</v>
      </c>
      <c r="BG295" s="49">
        <v>0</v>
      </c>
      <c r="BH295" s="48">
        <v>0</v>
      </c>
      <c r="BI295" s="49">
        <v>0</v>
      </c>
      <c r="BJ295" s="48">
        <v>26</v>
      </c>
      <c r="BK295" s="49">
        <v>92.85714285714286</v>
      </c>
      <c r="BL295" s="48">
        <v>28</v>
      </c>
    </row>
    <row r="296" spans="1:64" ht="15">
      <c r="A296" s="64" t="s">
        <v>306</v>
      </c>
      <c r="B296" s="64" t="s">
        <v>306</v>
      </c>
      <c r="C296" s="65" t="s">
        <v>3575</v>
      </c>
      <c r="D296" s="66">
        <v>3</v>
      </c>
      <c r="E296" s="67" t="s">
        <v>132</v>
      </c>
      <c r="F296" s="68">
        <v>35</v>
      </c>
      <c r="G296" s="65"/>
      <c r="H296" s="69"/>
      <c r="I296" s="70"/>
      <c r="J296" s="70"/>
      <c r="K296" s="34" t="s">
        <v>65</v>
      </c>
      <c r="L296" s="77">
        <v>296</v>
      </c>
      <c r="M296" s="77"/>
      <c r="N296" s="72"/>
      <c r="O296" s="79" t="s">
        <v>176</v>
      </c>
      <c r="P296" s="81">
        <v>43538.60466435185</v>
      </c>
      <c r="Q296" s="79" t="s">
        <v>489</v>
      </c>
      <c r="R296" s="82" t="s">
        <v>583</v>
      </c>
      <c r="S296" s="79" t="s">
        <v>615</v>
      </c>
      <c r="T296" s="79" t="s">
        <v>673</v>
      </c>
      <c r="U296" s="79"/>
      <c r="V296" s="82" t="s">
        <v>819</v>
      </c>
      <c r="W296" s="81">
        <v>43538.60466435185</v>
      </c>
      <c r="X296" s="82" t="s">
        <v>965</v>
      </c>
      <c r="Y296" s="79"/>
      <c r="Z296" s="79"/>
      <c r="AA296" s="85" t="s">
        <v>1161</v>
      </c>
      <c r="AB296" s="79"/>
      <c r="AC296" s="79" t="b">
        <v>0</v>
      </c>
      <c r="AD296" s="79">
        <v>0</v>
      </c>
      <c r="AE296" s="85" t="s">
        <v>1236</v>
      </c>
      <c r="AF296" s="79" t="b">
        <v>0</v>
      </c>
      <c r="AG296" s="79" t="s">
        <v>368</v>
      </c>
      <c r="AH296" s="79"/>
      <c r="AI296" s="85" t="s">
        <v>1236</v>
      </c>
      <c r="AJ296" s="79" t="b">
        <v>0</v>
      </c>
      <c r="AK296" s="79">
        <v>0</v>
      </c>
      <c r="AL296" s="85" t="s">
        <v>1236</v>
      </c>
      <c r="AM296" s="79" t="s">
        <v>1283</v>
      </c>
      <c r="AN296" s="79" t="b">
        <v>1</v>
      </c>
      <c r="AO296" s="85" t="s">
        <v>1161</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3</v>
      </c>
      <c r="BC296" s="78" t="str">
        <f>REPLACE(INDEX(GroupVertices[Group],MATCH(Edges[[#This Row],[Vertex 2]],GroupVertices[Vertex],0)),1,1,"")</f>
        <v>3</v>
      </c>
      <c r="BD296" s="48">
        <v>0</v>
      </c>
      <c r="BE296" s="49">
        <v>0</v>
      </c>
      <c r="BF296" s="48">
        <v>1</v>
      </c>
      <c r="BG296" s="49">
        <v>5.555555555555555</v>
      </c>
      <c r="BH296" s="48">
        <v>0</v>
      </c>
      <c r="BI296" s="49">
        <v>0</v>
      </c>
      <c r="BJ296" s="48">
        <v>17</v>
      </c>
      <c r="BK296" s="49">
        <v>94.44444444444444</v>
      </c>
      <c r="BL296" s="48">
        <v>18</v>
      </c>
    </row>
    <row r="297" spans="1:64" ht="15">
      <c r="A297" s="64" t="s">
        <v>307</v>
      </c>
      <c r="B297" s="64" t="s">
        <v>321</v>
      </c>
      <c r="C297" s="65" t="s">
        <v>3575</v>
      </c>
      <c r="D297" s="66">
        <v>3</v>
      </c>
      <c r="E297" s="67" t="s">
        <v>132</v>
      </c>
      <c r="F297" s="68">
        <v>35</v>
      </c>
      <c r="G297" s="65"/>
      <c r="H297" s="69"/>
      <c r="I297" s="70"/>
      <c r="J297" s="70"/>
      <c r="K297" s="34" t="s">
        <v>65</v>
      </c>
      <c r="L297" s="77">
        <v>297</v>
      </c>
      <c r="M297" s="77"/>
      <c r="N297" s="72"/>
      <c r="O297" s="79" t="s">
        <v>388</v>
      </c>
      <c r="P297" s="81">
        <v>43538.775613425925</v>
      </c>
      <c r="Q297" s="79" t="s">
        <v>490</v>
      </c>
      <c r="R297" s="79"/>
      <c r="S297" s="79"/>
      <c r="T297" s="79"/>
      <c r="U297" s="82" t="s">
        <v>724</v>
      </c>
      <c r="V297" s="82" t="s">
        <v>724</v>
      </c>
      <c r="W297" s="81">
        <v>43538.775613425925</v>
      </c>
      <c r="X297" s="82" t="s">
        <v>966</v>
      </c>
      <c r="Y297" s="79"/>
      <c r="Z297" s="79"/>
      <c r="AA297" s="85" t="s">
        <v>1162</v>
      </c>
      <c r="AB297" s="79"/>
      <c r="AC297" s="79" t="b">
        <v>0</v>
      </c>
      <c r="AD297" s="79">
        <v>3</v>
      </c>
      <c r="AE297" s="85" t="s">
        <v>1236</v>
      </c>
      <c r="AF297" s="79" t="b">
        <v>0</v>
      </c>
      <c r="AG297" s="79" t="s">
        <v>368</v>
      </c>
      <c r="AH297" s="79"/>
      <c r="AI297" s="85" t="s">
        <v>1236</v>
      </c>
      <c r="AJ297" s="79" t="b">
        <v>0</v>
      </c>
      <c r="AK297" s="79">
        <v>0</v>
      </c>
      <c r="AL297" s="85" t="s">
        <v>1236</v>
      </c>
      <c r="AM297" s="79" t="s">
        <v>1265</v>
      </c>
      <c r="AN297" s="79" t="b">
        <v>0</v>
      </c>
      <c r="AO297" s="85" t="s">
        <v>1162</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1</v>
      </c>
      <c r="BE297" s="49">
        <v>33.333333333333336</v>
      </c>
      <c r="BF297" s="48">
        <v>0</v>
      </c>
      <c r="BG297" s="49">
        <v>0</v>
      </c>
      <c r="BH297" s="48">
        <v>0</v>
      </c>
      <c r="BI297" s="49">
        <v>0</v>
      </c>
      <c r="BJ297" s="48">
        <v>2</v>
      </c>
      <c r="BK297" s="49">
        <v>66.66666666666667</v>
      </c>
      <c r="BL297" s="48">
        <v>3</v>
      </c>
    </row>
    <row r="298" spans="1:64" ht="15">
      <c r="A298" s="64" t="s">
        <v>308</v>
      </c>
      <c r="B298" s="64" t="s">
        <v>302</v>
      </c>
      <c r="C298" s="65" t="s">
        <v>3575</v>
      </c>
      <c r="D298" s="66">
        <v>3</v>
      </c>
      <c r="E298" s="67" t="s">
        <v>132</v>
      </c>
      <c r="F298" s="68">
        <v>35</v>
      </c>
      <c r="G298" s="65"/>
      <c r="H298" s="69"/>
      <c r="I298" s="70"/>
      <c r="J298" s="70"/>
      <c r="K298" s="34" t="s">
        <v>65</v>
      </c>
      <c r="L298" s="77">
        <v>298</v>
      </c>
      <c r="M298" s="77"/>
      <c r="N298" s="72"/>
      <c r="O298" s="79" t="s">
        <v>388</v>
      </c>
      <c r="P298" s="81">
        <v>43538.8221875</v>
      </c>
      <c r="Q298" s="79" t="s">
        <v>488</v>
      </c>
      <c r="R298" s="82" t="s">
        <v>582</v>
      </c>
      <c r="S298" s="79" t="s">
        <v>629</v>
      </c>
      <c r="T298" s="79"/>
      <c r="U298" s="79"/>
      <c r="V298" s="82" t="s">
        <v>820</v>
      </c>
      <c r="W298" s="81">
        <v>43538.8221875</v>
      </c>
      <c r="X298" s="82" t="s">
        <v>967</v>
      </c>
      <c r="Y298" s="79"/>
      <c r="Z298" s="79"/>
      <c r="AA298" s="85" t="s">
        <v>1163</v>
      </c>
      <c r="AB298" s="79"/>
      <c r="AC298" s="79" t="b">
        <v>0</v>
      </c>
      <c r="AD298" s="79">
        <v>0</v>
      </c>
      <c r="AE298" s="85" t="s">
        <v>1236</v>
      </c>
      <c r="AF298" s="79" t="b">
        <v>0</v>
      </c>
      <c r="AG298" s="79" t="s">
        <v>368</v>
      </c>
      <c r="AH298" s="79"/>
      <c r="AI298" s="85" t="s">
        <v>1236</v>
      </c>
      <c r="AJ298" s="79" t="b">
        <v>0</v>
      </c>
      <c r="AK298" s="79">
        <v>6</v>
      </c>
      <c r="AL298" s="85" t="s">
        <v>1156</v>
      </c>
      <c r="AM298" s="79" t="s">
        <v>1265</v>
      </c>
      <c r="AN298" s="79" t="b">
        <v>0</v>
      </c>
      <c r="AO298" s="85" t="s">
        <v>1156</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7</v>
      </c>
      <c r="BC298" s="78" t="str">
        <f>REPLACE(INDEX(GroupVertices[Group],MATCH(Edges[[#This Row],[Vertex 2]],GroupVertices[Vertex],0)),1,1,"")</f>
        <v>7</v>
      </c>
      <c r="BD298" s="48">
        <v>0</v>
      </c>
      <c r="BE298" s="49">
        <v>0</v>
      </c>
      <c r="BF298" s="48">
        <v>0</v>
      </c>
      <c r="BG298" s="49">
        <v>0</v>
      </c>
      <c r="BH298" s="48">
        <v>0</v>
      </c>
      <c r="BI298" s="49">
        <v>0</v>
      </c>
      <c r="BJ298" s="48">
        <v>23</v>
      </c>
      <c r="BK298" s="49">
        <v>100</v>
      </c>
      <c r="BL298" s="48">
        <v>23</v>
      </c>
    </row>
    <row r="299" spans="1:64" ht="15">
      <c r="A299" s="64" t="s">
        <v>309</v>
      </c>
      <c r="B299" s="64" t="s">
        <v>302</v>
      </c>
      <c r="C299" s="65" t="s">
        <v>3575</v>
      </c>
      <c r="D299" s="66">
        <v>3</v>
      </c>
      <c r="E299" s="67" t="s">
        <v>132</v>
      </c>
      <c r="F299" s="68">
        <v>35</v>
      </c>
      <c r="G299" s="65"/>
      <c r="H299" s="69"/>
      <c r="I299" s="70"/>
      <c r="J299" s="70"/>
      <c r="K299" s="34" t="s">
        <v>65</v>
      </c>
      <c r="L299" s="77">
        <v>299</v>
      </c>
      <c r="M299" s="77"/>
      <c r="N299" s="72"/>
      <c r="O299" s="79" t="s">
        <v>388</v>
      </c>
      <c r="P299" s="81">
        <v>43538.84644675926</v>
      </c>
      <c r="Q299" s="79" t="s">
        <v>488</v>
      </c>
      <c r="R299" s="82" t="s">
        <v>582</v>
      </c>
      <c r="S299" s="79" t="s">
        <v>629</v>
      </c>
      <c r="T299" s="79"/>
      <c r="U299" s="79"/>
      <c r="V299" s="82" t="s">
        <v>821</v>
      </c>
      <c r="W299" s="81">
        <v>43538.84644675926</v>
      </c>
      <c r="X299" s="82" t="s">
        <v>968</v>
      </c>
      <c r="Y299" s="79"/>
      <c r="Z299" s="79"/>
      <c r="AA299" s="85" t="s">
        <v>1164</v>
      </c>
      <c r="AB299" s="79"/>
      <c r="AC299" s="79" t="b">
        <v>0</v>
      </c>
      <c r="AD299" s="79">
        <v>0</v>
      </c>
      <c r="AE299" s="85" t="s">
        <v>1236</v>
      </c>
      <c r="AF299" s="79" t="b">
        <v>0</v>
      </c>
      <c r="AG299" s="79" t="s">
        <v>368</v>
      </c>
      <c r="AH299" s="79"/>
      <c r="AI299" s="85" t="s">
        <v>1236</v>
      </c>
      <c r="AJ299" s="79" t="b">
        <v>0</v>
      </c>
      <c r="AK299" s="79">
        <v>6</v>
      </c>
      <c r="AL299" s="85" t="s">
        <v>1156</v>
      </c>
      <c r="AM299" s="79" t="s">
        <v>1265</v>
      </c>
      <c r="AN299" s="79" t="b">
        <v>0</v>
      </c>
      <c r="AO299" s="85" t="s">
        <v>1156</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7</v>
      </c>
      <c r="BC299" s="78" t="str">
        <f>REPLACE(INDEX(GroupVertices[Group],MATCH(Edges[[#This Row],[Vertex 2]],GroupVertices[Vertex],0)),1,1,"")</f>
        <v>7</v>
      </c>
      <c r="BD299" s="48">
        <v>0</v>
      </c>
      <c r="BE299" s="49">
        <v>0</v>
      </c>
      <c r="BF299" s="48">
        <v>0</v>
      </c>
      <c r="BG299" s="49">
        <v>0</v>
      </c>
      <c r="BH299" s="48">
        <v>0</v>
      </c>
      <c r="BI299" s="49">
        <v>0</v>
      </c>
      <c r="BJ299" s="48">
        <v>23</v>
      </c>
      <c r="BK299" s="49">
        <v>100</v>
      </c>
      <c r="BL299" s="48">
        <v>23</v>
      </c>
    </row>
    <row r="300" spans="1:64" ht="15">
      <c r="A300" s="64" t="s">
        <v>310</v>
      </c>
      <c r="B300" s="64" t="s">
        <v>358</v>
      </c>
      <c r="C300" s="65" t="s">
        <v>3575</v>
      </c>
      <c r="D300" s="66">
        <v>3</v>
      </c>
      <c r="E300" s="67" t="s">
        <v>132</v>
      </c>
      <c r="F300" s="68">
        <v>35</v>
      </c>
      <c r="G300" s="65"/>
      <c r="H300" s="69"/>
      <c r="I300" s="70"/>
      <c r="J300" s="70"/>
      <c r="K300" s="34" t="s">
        <v>65</v>
      </c>
      <c r="L300" s="77">
        <v>300</v>
      </c>
      <c r="M300" s="77"/>
      <c r="N300" s="72"/>
      <c r="O300" s="79" t="s">
        <v>388</v>
      </c>
      <c r="P300" s="81">
        <v>43532.6965162037</v>
      </c>
      <c r="Q300" s="79" t="s">
        <v>491</v>
      </c>
      <c r="R300" s="82" t="s">
        <v>584</v>
      </c>
      <c r="S300" s="79" t="s">
        <v>630</v>
      </c>
      <c r="T300" s="79" t="s">
        <v>663</v>
      </c>
      <c r="U300" s="82" t="s">
        <v>725</v>
      </c>
      <c r="V300" s="82" t="s">
        <v>725</v>
      </c>
      <c r="W300" s="81">
        <v>43532.6965162037</v>
      </c>
      <c r="X300" s="82" t="s">
        <v>969</v>
      </c>
      <c r="Y300" s="79"/>
      <c r="Z300" s="79"/>
      <c r="AA300" s="85" t="s">
        <v>1165</v>
      </c>
      <c r="AB300" s="79"/>
      <c r="AC300" s="79" t="b">
        <v>0</v>
      </c>
      <c r="AD300" s="79">
        <v>0</v>
      </c>
      <c r="AE300" s="85" t="s">
        <v>1236</v>
      </c>
      <c r="AF300" s="79" t="b">
        <v>0</v>
      </c>
      <c r="AG300" s="79" t="s">
        <v>368</v>
      </c>
      <c r="AH300" s="79"/>
      <c r="AI300" s="85" t="s">
        <v>1236</v>
      </c>
      <c r="AJ300" s="79" t="b">
        <v>0</v>
      </c>
      <c r="AK300" s="79">
        <v>1</v>
      </c>
      <c r="AL300" s="85" t="s">
        <v>1199</v>
      </c>
      <c r="AM300" s="79" t="s">
        <v>1284</v>
      </c>
      <c r="AN300" s="79" t="b">
        <v>0</v>
      </c>
      <c r="AO300" s="85" t="s">
        <v>1199</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310</v>
      </c>
      <c r="B301" s="64" t="s">
        <v>321</v>
      </c>
      <c r="C301" s="65" t="s">
        <v>3577</v>
      </c>
      <c r="D301" s="66">
        <v>10</v>
      </c>
      <c r="E301" s="67" t="s">
        <v>136</v>
      </c>
      <c r="F301" s="68">
        <v>12</v>
      </c>
      <c r="G301" s="65"/>
      <c r="H301" s="69"/>
      <c r="I301" s="70"/>
      <c r="J301" s="70"/>
      <c r="K301" s="34" t="s">
        <v>65</v>
      </c>
      <c r="L301" s="77">
        <v>301</v>
      </c>
      <c r="M301" s="77"/>
      <c r="N301" s="72"/>
      <c r="O301" s="79" t="s">
        <v>388</v>
      </c>
      <c r="P301" s="81">
        <v>43532.6965162037</v>
      </c>
      <c r="Q301" s="79" t="s">
        <v>491</v>
      </c>
      <c r="R301" s="82" t="s">
        <v>584</v>
      </c>
      <c r="S301" s="79" t="s">
        <v>630</v>
      </c>
      <c r="T301" s="79" t="s">
        <v>663</v>
      </c>
      <c r="U301" s="82" t="s">
        <v>725</v>
      </c>
      <c r="V301" s="82" t="s">
        <v>725</v>
      </c>
      <c r="W301" s="81">
        <v>43532.6965162037</v>
      </c>
      <c r="X301" s="82" t="s">
        <v>969</v>
      </c>
      <c r="Y301" s="79"/>
      <c r="Z301" s="79"/>
      <c r="AA301" s="85" t="s">
        <v>1165</v>
      </c>
      <c r="AB301" s="79"/>
      <c r="AC301" s="79" t="b">
        <v>0</v>
      </c>
      <c r="AD301" s="79">
        <v>0</v>
      </c>
      <c r="AE301" s="85" t="s">
        <v>1236</v>
      </c>
      <c r="AF301" s="79" t="b">
        <v>0</v>
      </c>
      <c r="AG301" s="79" t="s">
        <v>368</v>
      </c>
      <c r="AH301" s="79"/>
      <c r="AI301" s="85" t="s">
        <v>1236</v>
      </c>
      <c r="AJ301" s="79" t="b">
        <v>0</v>
      </c>
      <c r="AK301" s="79">
        <v>1</v>
      </c>
      <c r="AL301" s="85" t="s">
        <v>1199</v>
      </c>
      <c r="AM301" s="79" t="s">
        <v>1284</v>
      </c>
      <c r="AN301" s="79" t="b">
        <v>0</v>
      </c>
      <c r="AO301" s="85" t="s">
        <v>1199</v>
      </c>
      <c r="AP301" s="79" t="s">
        <v>176</v>
      </c>
      <c r="AQ301" s="79">
        <v>0</v>
      </c>
      <c r="AR301" s="79">
        <v>0</v>
      </c>
      <c r="AS301" s="79"/>
      <c r="AT301" s="79"/>
      <c r="AU301" s="79"/>
      <c r="AV301" s="79"/>
      <c r="AW301" s="79"/>
      <c r="AX301" s="79"/>
      <c r="AY301" s="79"/>
      <c r="AZ301" s="79"/>
      <c r="BA301">
        <v>4</v>
      </c>
      <c r="BB301" s="78" t="str">
        <f>REPLACE(INDEX(GroupVertices[Group],MATCH(Edges[[#This Row],[Vertex 1]],GroupVertices[Vertex],0)),1,1,"")</f>
        <v>1</v>
      </c>
      <c r="BC301" s="78" t="str">
        <f>REPLACE(INDEX(GroupVertices[Group],MATCH(Edges[[#This Row],[Vertex 2]],GroupVertices[Vertex],0)),1,1,"")</f>
        <v>1</v>
      </c>
      <c r="BD301" s="48">
        <v>0</v>
      </c>
      <c r="BE301" s="49">
        <v>0</v>
      </c>
      <c r="BF301" s="48">
        <v>0</v>
      </c>
      <c r="BG301" s="49">
        <v>0</v>
      </c>
      <c r="BH301" s="48">
        <v>0</v>
      </c>
      <c r="BI301" s="49">
        <v>0</v>
      </c>
      <c r="BJ301" s="48">
        <v>15</v>
      </c>
      <c r="BK301" s="49">
        <v>100</v>
      </c>
      <c r="BL301" s="48">
        <v>15</v>
      </c>
    </row>
    <row r="302" spans="1:64" ht="15">
      <c r="A302" s="64" t="s">
        <v>310</v>
      </c>
      <c r="B302" s="64" t="s">
        <v>321</v>
      </c>
      <c r="C302" s="65" t="s">
        <v>3577</v>
      </c>
      <c r="D302" s="66">
        <v>10</v>
      </c>
      <c r="E302" s="67" t="s">
        <v>136</v>
      </c>
      <c r="F302" s="68">
        <v>12</v>
      </c>
      <c r="G302" s="65"/>
      <c r="H302" s="69"/>
      <c r="I302" s="70"/>
      <c r="J302" s="70"/>
      <c r="K302" s="34" t="s">
        <v>65</v>
      </c>
      <c r="L302" s="77">
        <v>302</v>
      </c>
      <c r="M302" s="77"/>
      <c r="N302" s="72"/>
      <c r="O302" s="79" t="s">
        <v>388</v>
      </c>
      <c r="P302" s="81">
        <v>43532.69832175926</v>
      </c>
      <c r="Q302" s="79" t="s">
        <v>492</v>
      </c>
      <c r="R302" s="79"/>
      <c r="S302" s="79"/>
      <c r="T302" s="79"/>
      <c r="U302" s="82" t="s">
        <v>726</v>
      </c>
      <c r="V302" s="82" t="s">
        <v>726</v>
      </c>
      <c r="W302" s="81">
        <v>43532.69832175926</v>
      </c>
      <c r="X302" s="82" t="s">
        <v>970</v>
      </c>
      <c r="Y302" s="79"/>
      <c r="Z302" s="79"/>
      <c r="AA302" s="85" t="s">
        <v>1166</v>
      </c>
      <c r="AB302" s="79"/>
      <c r="AC302" s="79" t="b">
        <v>0</v>
      </c>
      <c r="AD302" s="79">
        <v>0</v>
      </c>
      <c r="AE302" s="85" t="s">
        <v>1236</v>
      </c>
      <c r="AF302" s="79" t="b">
        <v>0</v>
      </c>
      <c r="AG302" s="79" t="s">
        <v>368</v>
      </c>
      <c r="AH302" s="79"/>
      <c r="AI302" s="85" t="s">
        <v>1236</v>
      </c>
      <c r="AJ302" s="79" t="b">
        <v>0</v>
      </c>
      <c r="AK302" s="79">
        <v>2</v>
      </c>
      <c r="AL302" s="85" t="s">
        <v>1195</v>
      </c>
      <c r="AM302" s="79" t="s">
        <v>1284</v>
      </c>
      <c r="AN302" s="79" t="b">
        <v>0</v>
      </c>
      <c r="AO302" s="85" t="s">
        <v>1195</v>
      </c>
      <c r="AP302" s="79" t="s">
        <v>176</v>
      </c>
      <c r="AQ302" s="79">
        <v>0</v>
      </c>
      <c r="AR302" s="79">
        <v>0</v>
      </c>
      <c r="AS302" s="79"/>
      <c r="AT302" s="79"/>
      <c r="AU302" s="79"/>
      <c r="AV302" s="79"/>
      <c r="AW302" s="79"/>
      <c r="AX302" s="79"/>
      <c r="AY302" s="79"/>
      <c r="AZ302" s="79"/>
      <c r="BA302">
        <v>4</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310</v>
      </c>
      <c r="B303" s="64" t="s">
        <v>323</v>
      </c>
      <c r="C303" s="65" t="s">
        <v>3575</v>
      </c>
      <c r="D303" s="66">
        <v>3</v>
      </c>
      <c r="E303" s="67" t="s">
        <v>132</v>
      </c>
      <c r="F303" s="68">
        <v>35</v>
      </c>
      <c r="G303" s="65"/>
      <c r="H303" s="69"/>
      <c r="I303" s="70"/>
      <c r="J303" s="70"/>
      <c r="K303" s="34" t="s">
        <v>65</v>
      </c>
      <c r="L303" s="77">
        <v>303</v>
      </c>
      <c r="M303" s="77"/>
      <c r="N303" s="72"/>
      <c r="O303" s="79" t="s">
        <v>388</v>
      </c>
      <c r="P303" s="81">
        <v>43532.69832175926</v>
      </c>
      <c r="Q303" s="79" t="s">
        <v>492</v>
      </c>
      <c r="R303" s="79"/>
      <c r="S303" s="79"/>
      <c r="T303" s="79"/>
      <c r="U303" s="82" t="s">
        <v>726</v>
      </c>
      <c r="V303" s="82" t="s">
        <v>726</v>
      </c>
      <c r="W303" s="81">
        <v>43532.69832175926</v>
      </c>
      <c r="X303" s="82" t="s">
        <v>970</v>
      </c>
      <c r="Y303" s="79"/>
      <c r="Z303" s="79"/>
      <c r="AA303" s="85" t="s">
        <v>1166</v>
      </c>
      <c r="AB303" s="79"/>
      <c r="AC303" s="79" t="b">
        <v>0</v>
      </c>
      <c r="AD303" s="79">
        <v>0</v>
      </c>
      <c r="AE303" s="85" t="s">
        <v>1236</v>
      </c>
      <c r="AF303" s="79" t="b">
        <v>0</v>
      </c>
      <c r="AG303" s="79" t="s">
        <v>368</v>
      </c>
      <c r="AH303" s="79"/>
      <c r="AI303" s="85" t="s">
        <v>1236</v>
      </c>
      <c r="AJ303" s="79" t="b">
        <v>0</v>
      </c>
      <c r="AK303" s="79">
        <v>2</v>
      </c>
      <c r="AL303" s="85" t="s">
        <v>1195</v>
      </c>
      <c r="AM303" s="79" t="s">
        <v>1284</v>
      </c>
      <c r="AN303" s="79" t="b">
        <v>0</v>
      </c>
      <c r="AO303" s="85" t="s">
        <v>1195</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1</v>
      </c>
      <c r="BE303" s="49">
        <v>8.333333333333334</v>
      </c>
      <c r="BF303" s="48">
        <v>0</v>
      </c>
      <c r="BG303" s="49">
        <v>0</v>
      </c>
      <c r="BH303" s="48">
        <v>0</v>
      </c>
      <c r="BI303" s="49">
        <v>0</v>
      </c>
      <c r="BJ303" s="48">
        <v>11</v>
      </c>
      <c r="BK303" s="49">
        <v>91.66666666666667</v>
      </c>
      <c r="BL303" s="48">
        <v>12</v>
      </c>
    </row>
    <row r="304" spans="1:64" ht="15">
      <c r="A304" s="64" t="s">
        <v>310</v>
      </c>
      <c r="B304" s="64" t="s">
        <v>321</v>
      </c>
      <c r="C304" s="65" t="s">
        <v>3577</v>
      </c>
      <c r="D304" s="66">
        <v>10</v>
      </c>
      <c r="E304" s="67" t="s">
        <v>136</v>
      </c>
      <c r="F304" s="68">
        <v>12</v>
      </c>
      <c r="G304" s="65"/>
      <c r="H304" s="69"/>
      <c r="I304" s="70"/>
      <c r="J304" s="70"/>
      <c r="K304" s="34" t="s">
        <v>65</v>
      </c>
      <c r="L304" s="77">
        <v>304</v>
      </c>
      <c r="M304" s="77"/>
      <c r="N304" s="72"/>
      <c r="O304" s="79" t="s">
        <v>388</v>
      </c>
      <c r="P304" s="81">
        <v>43535.75734953704</v>
      </c>
      <c r="Q304" s="79" t="s">
        <v>451</v>
      </c>
      <c r="R304" s="82" t="s">
        <v>567</v>
      </c>
      <c r="S304" s="79" t="s">
        <v>623</v>
      </c>
      <c r="T304" s="79" t="s">
        <v>663</v>
      </c>
      <c r="U304" s="82" t="s">
        <v>713</v>
      </c>
      <c r="V304" s="82" t="s">
        <v>713</v>
      </c>
      <c r="W304" s="81">
        <v>43535.75734953704</v>
      </c>
      <c r="X304" s="82" t="s">
        <v>971</v>
      </c>
      <c r="Y304" s="79"/>
      <c r="Z304" s="79"/>
      <c r="AA304" s="85" t="s">
        <v>1167</v>
      </c>
      <c r="AB304" s="79"/>
      <c r="AC304" s="79" t="b">
        <v>0</v>
      </c>
      <c r="AD304" s="79">
        <v>0</v>
      </c>
      <c r="AE304" s="85" t="s">
        <v>1236</v>
      </c>
      <c r="AF304" s="79" t="b">
        <v>0</v>
      </c>
      <c r="AG304" s="79" t="s">
        <v>368</v>
      </c>
      <c r="AH304" s="79"/>
      <c r="AI304" s="85" t="s">
        <v>1236</v>
      </c>
      <c r="AJ304" s="79" t="b">
        <v>0</v>
      </c>
      <c r="AK304" s="79">
        <v>4</v>
      </c>
      <c r="AL304" s="85" t="s">
        <v>1219</v>
      </c>
      <c r="AM304" s="79" t="s">
        <v>1284</v>
      </c>
      <c r="AN304" s="79" t="b">
        <v>0</v>
      </c>
      <c r="AO304" s="85" t="s">
        <v>1219</v>
      </c>
      <c r="AP304" s="79" t="s">
        <v>176</v>
      </c>
      <c r="AQ304" s="79">
        <v>0</v>
      </c>
      <c r="AR304" s="79">
        <v>0</v>
      </c>
      <c r="AS304" s="79"/>
      <c r="AT304" s="79"/>
      <c r="AU304" s="79"/>
      <c r="AV304" s="79"/>
      <c r="AW304" s="79"/>
      <c r="AX304" s="79"/>
      <c r="AY304" s="79"/>
      <c r="AZ304" s="79"/>
      <c r="BA304">
        <v>4</v>
      </c>
      <c r="BB304" s="78" t="str">
        <f>REPLACE(INDEX(GroupVertices[Group],MATCH(Edges[[#This Row],[Vertex 1]],GroupVertices[Vertex],0)),1,1,"")</f>
        <v>1</v>
      </c>
      <c r="BC304" s="78" t="str">
        <f>REPLACE(INDEX(GroupVertices[Group],MATCH(Edges[[#This Row],[Vertex 2]],GroupVertices[Vertex],0)),1,1,"")</f>
        <v>1</v>
      </c>
      <c r="BD304" s="48">
        <v>0</v>
      </c>
      <c r="BE304" s="49">
        <v>0</v>
      </c>
      <c r="BF304" s="48">
        <v>0</v>
      </c>
      <c r="BG304" s="49">
        <v>0</v>
      </c>
      <c r="BH304" s="48">
        <v>0</v>
      </c>
      <c r="BI304" s="49">
        <v>0</v>
      </c>
      <c r="BJ304" s="48">
        <v>16</v>
      </c>
      <c r="BK304" s="49">
        <v>100</v>
      </c>
      <c r="BL304" s="48">
        <v>16</v>
      </c>
    </row>
    <row r="305" spans="1:64" ht="15">
      <c r="A305" s="64" t="s">
        <v>310</v>
      </c>
      <c r="B305" s="64" t="s">
        <v>327</v>
      </c>
      <c r="C305" s="65" t="s">
        <v>3575</v>
      </c>
      <c r="D305" s="66">
        <v>3</v>
      </c>
      <c r="E305" s="67" t="s">
        <v>132</v>
      </c>
      <c r="F305" s="68">
        <v>35</v>
      </c>
      <c r="G305" s="65"/>
      <c r="H305" s="69"/>
      <c r="I305" s="70"/>
      <c r="J305" s="70"/>
      <c r="K305" s="34" t="s">
        <v>65</v>
      </c>
      <c r="L305" s="77">
        <v>305</v>
      </c>
      <c r="M305" s="77"/>
      <c r="N305" s="72"/>
      <c r="O305" s="79" t="s">
        <v>388</v>
      </c>
      <c r="P305" s="81">
        <v>43538.87087962963</v>
      </c>
      <c r="Q305" s="79" t="s">
        <v>493</v>
      </c>
      <c r="R305" s="82" t="s">
        <v>585</v>
      </c>
      <c r="S305" s="79" t="s">
        <v>631</v>
      </c>
      <c r="T305" s="79"/>
      <c r="U305" s="82" t="s">
        <v>727</v>
      </c>
      <c r="V305" s="82" t="s">
        <v>727</v>
      </c>
      <c r="W305" s="81">
        <v>43538.87087962963</v>
      </c>
      <c r="X305" s="82" t="s">
        <v>972</v>
      </c>
      <c r="Y305" s="79"/>
      <c r="Z305" s="79"/>
      <c r="AA305" s="85" t="s">
        <v>1168</v>
      </c>
      <c r="AB305" s="79"/>
      <c r="AC305" s="79" t="b">
        <v>0</v>
      </c>
      <c r="AD305" s="79">
        <v>0</v>
      </c>
      <c r="AE305" s="85" t="s">
        <v>1236</v>
      </c>
      <c r="AF305" s="79" t="b">
        <v>0</v>
      </c>
      <c r="AG305" s="79" t="s">
        <v>368</v>
      </c>
      <c r="AH305" s="79"/>
      <c r="AI305" s="85" t="s">
        <v>1236</v>
      </c>
      <c r="AJ305" s="79" t="b">
        <v>0</v>
      </c>
      <c r="AK305" s="79">
        <v>0</v>
      </c>
      <c r="AL305" s="85" t="s">
        <v>1213</v>
      </c>
      <c r="AM305" s="79" t="s">
        <v>1284</v>
      </c>
      <c r="AN305" s="79" t="b">
        <v>0</v>
      </c>
      <c r="AO305" s="85" t="s">
        <v>1213</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v>0</v>
      </c>
      <c r="BE305" s="49">
        <v>0</v>
      </c>
      <c r="BF305" s="48">
        <v>0</v>
      </c>
      <c r="BG305" s="49">
        <v>0</v>
      </c>
      <c r="BH305" s="48">
        <v>0</v>
      </c>
      <c r="BI305" s="49">
        <v>0</v>
      </c>
      <c r="BJ305" s="48">
        <v>10</v>
      </c>
      <c r="BK305" s="49">
        <v>100</v>
      </c>
      <c r="BL305" s="48">
        <v>10</v>
      </c>
    </row>
    <row r="306" spans="1:64" ht="15">
      <c r="A306" s="64" t="s">
        <v>310</v>
      </c>
      <c r="B306" s="64" t="s">
        <v>321</v>
      </c>
      <c r="C306" s="65" t="s">
        <v>3577</v>
      </c>
      <c r="D306" s="66">
        <v>10</v>
      </c>
      <c r="E306" s="67" t="s">
        <v>136</v>
      </c>
      <c r="F306" s="68">
        <v>12</v>
      </c>
      <c r="G306" s="65"/>
      <c r="H306" s="69"/>
      <c r="I306" s="70"/>
      <c r="J306" s="70"/>
      <c r="K306" s="34" t="s">
        <v>65</v>
      </c>
      <c r="L306" s="77">
        <v>306</v>
      </c>
      <c r="M306" s="77"/>
      <c r="N306" s="72"/>
      <c r="O306" s="79" t="s">
        <v>388</v>
      </c>
      <c r="P306" s="81">
        <v>43538.87087962963</v>
      </c>
      <c r="Q306" s="79" t="s">
        <v>493</v>
      </c>
      <c r="R306" s="82" t="s">
        <v>585</v>
      </c>
      <c r="S306" s="79" t="s">
        <v>631</v>
      </c>
      <c r="T306" s="79"/>
      <c r="U306" s="82" t="s">
        <v>727</v>
      </c>
      <c r="V306" s="82" t="s">
        <v>727</v>
      </c>
      <c r="W306" s="81">
        <v>43538.87087962963</v>
      </c>
      <c r="X306" s="82" t="s">
        <v>972</v>
      </c>
      <c r="Y306" s="79"/>
      <c r="Z306" s="79"/>
      <c r="AA306" s="85" t="s">
        <v>1168</v>
      </c>
      <c r="AB306" s="79"/>
      <c r="AC306" s="79" t="b">
        <v>0</v>
      </c>
      <c r="AD306" s="79">
        <v>0</v>
      </c>
      <c r="AE306" s="85" t="s">
        <v>1236</v>
      </c>
      <c r="AF306" s="79" t="b">
        <v>0</v>
      </c>
      <c r="AG306" s="79" t="s">
        <v>368</v>
      </c>
      <c r="AH306" s="79"/>
      <c r="AI306" s="85" t="s">
        <v>1236</v>
      </c>
      <c r="AJ306" s="79" t="b">
        <v>0</v>
      </c>
      <c r="AK306" s="79">
        <v>0</v>
      </c>
      <c r="AL306" s="85" t="s">
        <v>1213</v>
      </c>
      <c r="AM306" s="79" t="s">
        <v>1284</v>
      </c>
      <c r="AN306" s="79" t="b">
        <v>0</v>
      </c>
      <c r="AO306" s="85" t="s">
        <v>1213</v>
      </c>
      <c r="AP306" s="79" t="s">
        <v>176</v>
      </c>
      <c r="AQ306" s="79">
        <v>0</v>
      </c>
      <c r="AR306" s="79">
        <v>0</v>
      </c>
      <c r="AS306" s="79"/>
      <c r="AT306" s="79"/>
      <c r="AU306" s="79"/>
      <c r="AV306" s="79"/>
      <c r="AW306" s="79"/>
      <c r="AX306" s="79"/>
      <c r="AY306" s="79"/>
      <c r="AZ306" s="79"/>
      <c r="BA306">
        <v>4</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311</v>
      </c>
      <c r="B307" s="64" t="s">
        <v>312</v>
      </c>
      <c r="C307" s="65" t="s">
        <v>3575</v>
      </c>
      <c r="D307" s="66">
        <v>3</v>
      </c>
      <c r="E307" s="67" t="s">
        <v>132</v>
      </c>
      <c r="F307" s="68">
        <v>35</v>
      </c>
      <c r="G307" s="65"/>
      <c r="H307" s="69"/>
      <c r="I307" s="70"/>
      <c r="J307" s="70"/>
      <c r="K307" s="34" t="s">
        <v>66</v>
      </c>
      <c r="L307" s="77">
        <v>307</v>
      </c>
      <c r="M307" s="77"/>
      <c r="N307" s="72"/>
      <c r="O307" s="79" t="s">
        <v>388</v>
      </c>
      <c r="P307" s="81">
        <v>43535.52553240741</v>
      </c>
      <c r="Q307" s="79" t="s">
        <v>494</v>
      </c>
      <c r="R307" s="79"/>
      <c r="S307" s="79"/>
      <c r="T307" s="79" t="s">
        <v>674</v>
      </c>
      <c r="U307" s="82" t="s">
        <v>728</v>
      </c>
      <c r="V307" s="82" t="s">
        <v>728</v>
      </c>
      <c r="W307" s="81">
        <v>43535.52553240741</v>
      </c>
      <c r="X307" s="82" t="s">
        <v>973</v>
      </c>
      <c r="Y307" s="79"/>
      <c r="Z307" s="79"/>
      <c r="AA307" s="85" t="s">
        <v>1169</v>
      </c>
      <c r="AB307" s="79"/>
      <c r="AC307" s="79" t="b">
        <v>0</v>
      </c>
      <c r="AD307" s="79">
        <v>10</v>
      </c>
      <c r="AE307" s="85" t="s">
        <v>1236</v>
      </c>
      <c r="AF307" s="79" t="b">
        <v>0</v>
      </c>
      <c r="AG307" s="79" t="s">
        <v>368</v>
      </c>
      <c r="AH307" s="79"/>
      <c r="AI307" s="85" t="s">
        <v>1236</v>
      </c>
      <c r="AJ307" s="79" t="b">
        <v>0</v>
      </c>
      <c r="AK307" s="79">
        <v>0</v>
      </c>
      <c r="AL307" s="85" t="s">
        <v>1236</v>
      </c>
      <c r="AM307" s="79" t="s">
        <v>1265</v>
      </c>
      <c r="AN307" s="79" t="b">
        <v>0</v>
      </c>
      <c r="AO307" s="85" t="s">
        <v>1169</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4</v>
      </c>
      <c r="BC307" s="78" t="str">
        <f>REPLACE(INDEX(GroupVertices[Group],MATCH(Edges[[#This Row],[Vertex 2]],GroupVertices[Vertex],0)),1,1,"")</f>
        <v>4</v>
      </c>
      <c r="BD307" s="48"/>
      <c r="BE307" s="49"/>
      <c r="BF307" s="48"/>
      <c r="BG307" s="49"/>
      <c r="BH307" s="48"/>
      <c r="BI307" s="49"/>
      <c r="BJ307" s="48"/>
      <c r="BK307" s="49"/>
      <c r="BL307" s="48"/>
    </row>
    <row r="308" spans="1:64" ht="15">
      <c r="A308" s="64" t="s">
        <v>311</v>
      </c>
      <c r="B308" s="64" t="s">
        <v>321</v>
      </c>
      <c r="C308" s="65" t="s">
        <v>3575</v>
      </c>
      <c r="D308" s="66">
        <v>3</v>
      </c>
      <c r="E308" s="67" t="s">
        <v>132</v>
      </c>
      <c r="F308" s="68">
        <v>35</v>
      </c>
      <c r="G308" s="65"/>
      <c r="H308" s="69"/>
      <c r="I308" s="70"/>
      <c r="J308" s="70"/>
      <c r="K308" s="34" t="s">
        <v>65</v>
      </c>
      <c r="L308" s="77">
        <v>308</v>
      </c>
      <c r="M308" s="77"/>
      <c r="N308" s="72"/>
      <c r="O308" s="79" t="s">
        <v>388</v>
      </c>
      <c r="P308" s="81">
        <v>43535.52553240741</v>
      </c>
      <c r="Q308" s="79" t="s">
        <v>494</v>
      </c>
      <c r="R308" s="79"/>
      <c r="S308" s="79"/>
      <c r="T308" s="79" t="s">
        <v>674</v>
      </c>
      <c r="U308" s="82" t="s">
        <v>728</v>
      </c>
      <c r="V308" s="82" t="s">
        <v>728</v>
      </c>
      <c r="W308" s="81">
        <v>43535.52553240741</v>
      </c>
      <c r="X308" s="82" t="s">
        <v>973</v>
      </c>
      <c r="Y308" s="79"/>
      <c r="Z308" s="79"/>
      <c r="AA308" s="85" t="s">
        <v>1169</v>
      </c>
      <c r="AB308" s="79"/>
      <c r="AC308" s="79" t="b">
        <v>0</v>
      </c>
      <c r="AD308" s="79">
        <v>10</v>
      </c>
      <c r="AE308" s="85" t="s">
        <v>1236</v>
      </c>
      <c r="AF308" s="79" t="b">
        <v>0</v>
      </c>
      <c r="AG308" s="79" t="s">
        <v>368</v>
      </c>
      <c r="AH308" s="79"/>
      <c r="AI308" s="85" t="s">
        <v>1236</v>
      </c>
      <c r="AJ308" s="79" t="b">
        <v>0</v>
      </c>
      <c r="AK308" s="79">
        <v>0</v>
      </c>
      <c r="AL308" s="85" t="s">
        <v>1236</v>
      </c>
      <c r="AM308" s="79" t="s">
        <v>1265</v>
      </c>
      <c r="AN308" s="79" t="b">
        <v>0</v>
      </c>
      <c r="AO308" s="85" t="s">
        <v>1169</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4</v>
      </c>
      <c r="BC308" s="78" t="str">
        <f>REPLACE(INDEX(GroupVertices[Group],MATCH(Edges[[#This Row],[Vertex 2]],GroupVertices[Vertex],0)),1,1,"")</f>
        <v>1</v>
      </c>
      <c r="BD308" s="48">
        <v>1</v>
      </c>
      <c r="BE308" s="49">
        <v>4.545454545454546</v>
      </c>
      <c r="BF308" s="48">
        <v>0</v>
      </c>
      <c r="BG308" s="49">
        <v>0</v>
      </c>
      <c r="BH308" s="48">
        <v>0</v>
      </c>
      <c r="BI308" s="49">
        <v>0</v>
      </c>
      <c r="BJ308" s="48">
        <v>21</v>
      </c>
      <c r="BK308" s="49">
        <v>95.45454545454545</v>
      </c>
      <c r="BL308" s="48">
        <v>22</v>
      </c>
    </row>
    <row r="309" spans="1:64" ht="15">
      <c r="A309" s="64" t="s">
        <v>312</v>
      </c>
      <c r="B309" s="64" t="s">
        <v>311</v>
      </c>
      <c r="C309" s="65" t="s">
        <v>3575</v>
      </c>
      <c r="D309" s="66">
        <v>3</v>
      </c>
      <c r="E309" s="67" t="s">
        <v>132</v>
      </c>
      <c r="F309" s="68">
        <v>35</v>
      </c>
      <c r="G309" s="65"/>
      <c r="H309" s="69"/>
      <c r="I309" s="70"/>
      <c r="J309" s="70"/>
      <c r="K309" s="34" t="s">
        <v>66</v>
      </c>
      <c r="L309" s="77">
        <v>309</v>
      </c>
      <c r="M309" s="77"/>
      <c r="N309" s="72"/>
      <c r="O309" s="79" t="s">
        <v>389</v>
      </c>
      <c r="P309" s="81">
        <v>43535.556296296294</v>
      </c>
      <c r="Q309" s="79" t="s">
        <v>495</v>
      </c>
      <c r="R309" s="79"/>
      <c r="S309" s="79"/>
      <c r="T309" s="79"/>
      <c r="U309" s="79"/>
      <c r="V309" s="82" t="s">
        <v>822</v>
      </c>
      <c r="W309" s="81">
        <v>43535.556296296294</v>
      </c>
      <c r="X309" s="82" t="s">
        <v>974</v>
      </c>
      <c r="Y309" s="79"/>
      <c r="Z309" s="79"/>
      <c r="AA309" s="85" t="s">
        <v>1170</v>
      </c>
      <c r="AB309" s="85" t="s">
        <v>1169</v>
      </c>
      <c r="AC309" s="79" t="b">
        <v>0</v>
      </c>
      <c r="AD309" s="79">
        <v>0</v>
      </c>
      <c r="AE309" s="85" t="s">
        <v>1255</v>
      </c>
      <c r="AF309" s="79" t="b">
        <v>0</v>
      </c>
      <c r="AG309" s="79" t="s">
        <v>368</v>
      </c>
      <c r="AH309" s="79"/>
      <c r="AI309" s="85" t="s">
        <v>1236</v>
      </c>
      <c r="AJ309" s="79" t="b">
        <v>0</v>
      </c>
      <c r="AK309" s="79">
        <v>0</v>
      </c>
      <c r="AL309" s="85" t="s">
        <v>1236</v>
      </c>
      <c r="AM309" s="79" t="s">
        <v>1265</v>
      </c>
      <c r="AN309" s="79" t="b">
        <v>0</v>
      </c>
      <c r="AO309" s="85" t="s">
        <v>1169</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4</v>
      </c>
      <c r="BC309" s="78" t="str">
        <f>REPLACE(INDEX(GroupVertices[Group],MATCH(Edges[[#This Row],[Vertex 2]],GroupVertices[Vertex],0)),1,1,"")</f>
        <v>4</v>
      </c>
      <c r="BD309" s="48">
        <v>0</v>
      </c>
      <c r="BE309" s="49">
        <v>0</v>
      </c>
      <c r="BF309" s="48">
        <v>1</v>
      </c>
      <c r="BG309" s="49">
        <v>16.666666666666668</v>
      </c>
      <c r="BH309" s="48">
        <v>0</v>
      </c>
      <c r="BI309" s="49">
        <v>0</v>
      </c>
      <c r="BJ309" s="48">
        <v>5</v>
      </c>
      <c r="BK309" s="49">
        <v>83.33333333333333</v>
      </c>
      <c r="BL309" s="48">
        <v>6</v>
      </c>
    </row>
    <row r="310" spans="1:64" ht="15">
      <c r="A310" s="64" t="s">
        <v>312</v>
      </c>
      <c r="B310" s="64" t="s">
        <v>312</v>
      </c>
      <c r="C310" s="65" t="s">
        <v>3577</v>
      </c>
      <c r="D310" s="66">
        <v>10</v>
      </c>
      <c r="E310" s="67" t="s">
        <v>136</v>
      </c>
      <c r="F310" s="68">
        <v>12</v>
      </c>
      <c r="G310" s="65"/>
      <c r="H310" s="69"/>
      <c r="I310" s="70"/>
      <c r="J310" s="70"/>
      <c r="K310" s="34" t="s">
        <v>65</v>
      </c>
      <c r="L310" s="77">
        <v>310</v>
      </c>
      <c r="M310" s="77"/>
      <c r="N310" s="72"/>
      <c r="O310" s="79" t="s">
        <v>176</v>
      </c>
      <c r="P310" s="81">
        <v>43518.91043981481</v>
      </c>
      <c r="Q310" s="79" t="s">
        <v>496</v>
      </c>
      <c r="R310" s="82" t="s">
        <v>586</v>
      </c>
      <c r="S310" s="79" t="s">
        <v>632</v>
      </c>
      <c r="T310" s="79" t="s">
        <v>675</v>
      </c>
      <c r="U310" s="82" t="s">
        <v>729</v>
      </c>
      <c r="V310" s="82" t="s">
        <v>729</v>
      </c>
      <c r="W310" s="81">
        <v>43518.91043981481</v>
      </c>
      <c r="X310" s="82" t="s">
        <v>975</v>
      </c>
      <c r="Y310" s="79"/>
      <c r="Z310" s="79"/>
      <c r="AA310" s="85" t="s">
        <v>1171</v>
      </c>
      <c r="AB310" s="79"/>
      <c r="AC310" s="79" t="b">
        <v>0</v>
      </c>
      <c r="AD310" s="79">
        <v>24</v>
      </c>
      <c r="AE310" s="85" t="s">
        <v>1236</v>
      </c>
      <c r="AF310" s="79" t="b">
        <v>0</v>
      </c>
      <c r="AG310" s="79" t="s">
        <v>368</v>
      </c>
      <c r="AH310" s="79"/>
      <c r="AI310" s="85" t="s">
        <v>1236</v>
      </c>
      <c r="AJ310" s="79" t="b">
        <v>0</v>
      </c>
      <c r="AK310" s="79">
        <v>6</v>
      </c>
      <c r="AL310" s="85" t="s">
        <v>1236</v>
      </c>
      <c r="AM310" s="79" t="s">
        <v>1265</v>
      </c>
      <c r="AN310" s="79" t="b">
        <v>0</v>
      </c>
      <c r="AO310" s="85" t="s">
        <v>1171</v>
      </c>
      <c r="AP310" s="79" t="s">
        <v>1286</v>
      </c>
      <c r="AQ310" s="79">
        <v>0</v>
      </c>
      <c r="AR310" s="79">
        <v>0</v>
      </c>
      <c r="AS310" s="79"/>
      <c r="AT310" s="79"/>
      <c r="AU310" s="79"/>
      <c r="AV310" s="79"/>
      <c r="AW310" s="79"/>
      <c r="AX310" s="79"/>
      <c r="AY310" s="79"/>
      <c r="AZ310" s="79"/>
      <c r="BA310">
        <v>7</v>
      </c>
      <c r="BB310" s="78" t="str">
        <f>REPLACE(INDEX(GroupVertices[Group],MATCH(Edges[[#This Row],[Vertex 1]],GroupVertices[Vertex],0)),1,1,"")</f>
        <v>4</v>
      </c>
      <c r="BC310" s="78" t="str">
        <f>REPLACE(INDEX(GroupVertices[Group],MATCH(Edges[[#This Row],[Vertex 2]],GroupVertices[Vertex],0)),1,1,"")</f>
        <v>4</v>
      </c>
      <c r="BD310" s="48">
        <v>1</v>
      </c>
      <c r="BE310" s="49">
        <v>4</v>
      </c>
      <c r="BF310" s="48">
        <v>0</v>
      </c>
      <c r="BG310" s="49">
        <v>0</v>
      </c>
      <c r="BH310" s="48">
        <v>0</v>
      </c>
      <c r="BI310" s="49">
        <v>0</v>
      </c>
      <c r="BJ310" s="48">
        <v>24</v>
      </c>
      <c r="BK310" s="49">
        <v>96</v>
      </c>
      <c r="BL310" s="48">
        <v>25</v>
      </c>
    </row>
    <row r="311" spans="1:64" ht="15">
      <c r="A311" s="64" t="s">
        <v>312</v>
      </c>
      <c r="B311" s="64" t="s">
        <v>312</v>
      </c>
      <c r="C311" s="65" t="s">
        <v>3577</v>
      </c>
      <c r="D311" s="66">
        <v>10</v>
      </c>
      <c r="E311" s="67" t="s">
        <v>136</v>
      </c>
      <c r="F311" s="68">
        <v>12</v>
      </c>
      <c r="G311" s="65"/>
      <c r="H311" s="69"/>
      <c r="I311" s="70"/>
      <c r="J311" s="70"/>
      <c r="K311" s="34" t="s">
        <v>65</v>
      </c>
      <c r="L311" s="77">
        <v>311</v>
      </c>
      <c r="M311" s="77"/>
      <c r="N311" s="72"/>
      <c r="O311" s="79" t="s">
        <v>176</v>
      </c>
      <c r="P311" s="81">
        <v>43528.23693287037</v>
      </c>
      <c r="Q311" s="79" t="s">
        <v>497</v>
      </c>
      <c r="R311" s="82" t="s">
        <v>586</v>
      </c>
      <c r="S311" s="79" t="s">
        <v>632</v>
      </c>
      <c r="T311" s="79" t="s">
        <v>676</v>
      </c>
      <c r="U311" s="82" t="s">
        <v>730</v>
      </c>
      <c r="V311" s="82" t="s">
        <v>730</v>
      </c>
      <c r="W311" s="81">
        <v>43528.23693287037</v>
      </c>
      <c r="X311" s="82" t="s">
        <v>976</v>
      </c>
      <c r="Y311" s="79"/>
      <c r="Z311" s="79"/>
      <c r="AA311" s="85" t="s">
        <v>1172</v>
      </c>
      <c r="AB311" s="79"/>
      <c r="AC311" s="79" t="b">
        <v>0</v>
      </c>
      <c r="AD311" s="79">
        <v>17</v>
      </c>
      <c r="AE311" s="85" t="s">
        <v>1236</v>
      </c>
      <c r="AF311" s="79" t="b">
        <v>0</v>
      </c>
      <c r="AG311" s="79" t="s">
        <v>368</v>
      </c>
      <c r="AH311" s="79"/>
      <c r="AI311" s="85" t="s">
        <v>1236</v>
      </c>
      <c r="AJ311" s="79" t="b">
        <v>0</v>
      </c>
      <c r="AK311" s="79">
        <v>0</v>
      </c>
      <c r="AL311" s="85" t="s">
        <v>1236</v>
      </c>
      <c r="AM311" s="79" t="s">
        <v>1265</v>
      </c>
      <c r="AN311" s="79" t="b">
        <v>0</v>
      </c>
      <c r="AO311" s="85" t="s">
        <v>1172</v>
      </c>
      <c r="AP311" s="79" t="s">
        <v>176</v>
      </c>
      <c r="AQ311" s="79">
        <v>0</v>
      </c>
      <c r="AR311" s="79">
        <v>0</v>
      </c>
      <c r="AS311" s="79"/>
      <c r="AT311" s="79"/>
      <c r="AU311" s="79"/>
      <c r="AV311" s="79"/>
      <c r="AW311" s="79"/>
      <c r="AX311" s="79"/>
      <c r="AY311" s="79"/>
      <c r="AZ311" s="79"/>
      <c r="BA311">
        <v>7</v>
      </c>
      <c r="BB311" s="78" t="str">
        <f>REPLACE(INDEX(GroupVertices[Group],MATCH(Edges[[#This Row],[Vertex 1]],GroupVertices[Vertex],0)),1,1,"")</f>
        <v>4</v>
      </c>
      <c r="BC311" s="78" t="str">
        <f>REPLACE(INDEX(GroupVertices[Group],MATCH(Edges[[#This Row],[Vertex 2]],GroupVertices[Vertex],0)),1,1,"")</f>
        <v>4</v>
      </c>
      <c r="BD311" s="48">
        <v>0</v>
      </c>
      <c r="BE311" s="49">
        <v>0</v>
      </c>
      <c r="BF311" s="48">
        <v>0</v>
      </c>
      <c r="BG311" s="49">
        <v>0</v>
      </c>
      <c r="BH311" s="48">
        <v>0</v>
      </c>
      <c r="BI311" s="49">
        <v>0</v>
      </c>
      <c r="BJ311" s="48">
        <v>33</v>
      </c>
      <c r="BK311" s="49">
        <v>100</v>
      </c>
      <c r="BL311" s="48">
        <v>33</v>
      </c>
    </row>
    <row r="312" spans="1:64" ht="15">
      <c r="A312" s="64" t="s">
        <v>312</v>
      </c>
      <c r="B312" s="64" t="s">
        <v>312</v>
      </c>
      <c r="C312" s="65" t="s">
        <v>3577</v>
      </c>
      <c r="D312" s="66">
        <v>10</v>
      </c>
      <c r="E312" s="67" t="s">
        <v>136</v>
      </c>
      <c r="F312" s="68">
        <v>12</v>
      </c>
      <c r="G312" s="65"/>
      <c r="H312" s="69"/>
      <c r="I312" s="70"/>
      <c r="J312" s="70"/>
      <c r="K312" s="34" t="s">
        <v>65</v>
      </c>
      <c r="L312" s="77">
        <v>312</v>
      </c>
      <c r="M312" s="77"/>
      <c r="N312" s="72"/>
      <c r="O312" s="79" t="s">
        <v>176</v>
      </c>
      <c r="P312" s="81">
        <v>43531.06837962963</v>
      </c>
      <c r="Q312" s="79" t="s">
        <v>498</v>
      </c>
      <c r="R312" s="82" t="s">
        <v>587</v>
      </c>
      <c r="S312" s="79" t="s">
        <v>632</v>
      </c>
      <c r="T312" s="79" t="s">
        <v>677</v>
      </c>
      <c r="U312" s="82" t="s">
        <v>731</v>
      </c>
      <c r="V312" s="82" t="s">
        <v>731</v>
      </c>
      <c r="W312" s="81">
        <v>43531.06837962963</v>
      </c>
      <c r="X312" s="82" t="s">
        <v>977</v>
      </c>
      <c r="Y312" s="79"/>
      <c r="Z312" s="79"/>
      <c r="AA312" s="85" t="s">
        <v>1173</v>
      </c>
      <c r="AB312" s="79"/>
      <c r="AC312" s="79" t="b">
        <v>0</v>
      </c>
      <c r="AD312" s="79">
        <v>13</v>
      </c>
      <c r="AE312" s="85" t="s">
        <v>1236</v>
      </c>
      <c r="AF312" s="79" t="b">
        <v>0</v>
      </c>
      <c r="AG312" s="79" t="s">
        <v>368</v>
      </c>
      <c r="AH312" s="79"/>
      <c r="AI312" s="85" t="s">
        <v>1236</v>
      </c>
      <c r="AJ312" s="79" t="b">
        <v>0</v>
      </c>
      <c r="AK312" s="79">
        <v>0</v>
      </c>
      <c r="AL312" s="85" t="s">
        <v>1236</v>
      </c>
      <c r="AM312" s="79" t="s">
        <v>1265</v>
      </c>
      <c r="AN312" s="79" t="b">
        <v>0</v>
      </c>
      <c r="AO312" s="85" t="s">
        <v>1173</v>
      </c>
      <c r="AP312" s="79" t="s">
        <v>176</v>
      </c>
      <c r="AQ312" s="79">
        <v>0</v>
      </c>
      <c r="AR312" s="79">
        <v>0</v>
      </c>
      <c r="AS312" s="79"/>
      <c r="AT312" s="79"/>
      <c r="AU312" s="79"/>
      <c r="AV312" s="79"/>
      <c r="AW312" s="79"/>
      <c r="AX312" s="79"/>
      <c r="AY312" s="79"/>
      <c r="AZ312" s="79"/>
      <c r="BA312">
        <v>7</v>
      </c>
      <c r="BB312" s="78" t="str">
        <f>REPLACE(INDEX(GroupVertices[Group],MATCH(Edges[[#This Row],[Vertex 1]],GroupVertices[Vertex],0)),1,1,"")</f>
        <v>4</v>
      </c>
      <c r="BC312" s="78" t="str">
        <f>REPLACE(INDEX(GroupVertices[Group],MATCH(Edges[[#This Row],[Vertex 2]],GroupVertices[Vertex],0)),1,1,"")</f>
        <v>4</v>
      </c>
      <c r="BD312" s="48">
        <v>0</v>
      </c>
      <c r="BE312" s="49">
        <v>0</v>
      </c>
      <c r="BF312" s="48">
        <v>0</v>
      </c>
      <c r="BG312" s="49">
        <v>0</v>
      </c>
      <c r="BH312" s="48">
        <v>0</v>
      </c>
      <c r="BI312" s="49">
        <v>0</v>
      </c>
      <c r="BJ312" s="48">
        <v>36</v>
      </c>
      <c r="BK312" s="49">
        <v>100</v>
      </c>
      <c r="BL312" s="48">
        <v>36</v>
      </c>
    </row>
    <row r="313" spans="1:64" ht="15">
      <c r="A313" s="64" t="s">
        <v>312</v>
      </c>
      <c r="B313" s="64" t="s">
        <v>312</v>
      </c>
      <c r="C313" s="65" t="s">
        <v>3577</v>
      </c>
      <c r="D313" s="66">
        <v>10</v>
      </c>
      <c r="E313" s="67" t="s">
        <v>136</v>
      </c>
      <c r="F313" s="68">
        <v>12</v>
      </c>
      <c r="G313" s="65"/>
      <c r="H313" s="69"/>
      <c r="I313" s="70"/>
      <c r="J313" s="70"/>
      <c r="K313" s="34" t="s">
        <v>65</v>
      </c>
      <c r="L313" s="77">
        <v>313</v>
      </c>
      <c r="M313" s="77"/>
      <c r="N313" s="72"/>
      <c r="O313" s="79" t="s">
        <v>176</v>
      </c>
      <c r="P313" s="81">
        <v>43532.08290509259</v>
      </c>
      <c r="Q313" s="79" t="s">
        <v>499</v>
      </c>
      <c r="R313" s="79"/>
      <c r="S313" s="79"/>
      <c r="T313" s="79" t="s">
        <v>678</v>
      </c>
      <c r="U313" s="82" t="s">
        <v>732</v>
      </c>
      <c r="V313" s="82" t="s">
        <v>732</v>
      </c>
      <c r="W313" s="81">
        <v>43532.08290509259</v>
      </c>
      <c r="X313" s="82" t="s">
        <v>978</v>
      </c>
      <c r="Y313" s="79"/>
      <c r="Z313" s="79"/>
      <c r="AA313" s="85" t="s">
        <v>1174</v>
      </c>
      <c r="AB313" s="79"/>
      <c r="AC313" s="79" t="b">
        <v>0</v>
      </c>
      <c r="AD313" s="79">
        <v>11</v>
      </c>
      <c r="AE313" s="85" t="s">
        <v>1236</v>
      </c>
      <c r="AF313" s="79" t="b">
        <v>0</v>
      </c>
      <c r="AG313" s="79" t="s">
        <v>368</v>
      </c>
      <c r="AH313" s="79"/>
      <c r="AI313" s="85" t="s">
        <v>1236</v>
      </c>
      <c r="AJ313" s="79" t="b">
        <v>0</v>
      </c>
      <c r="AK313" s="79">
        <v>2</v>
      </c>
      <c r="AL313" s="85" t="s">
        <v>1236</v>
      </c>
      <c r="AM313" s="79" t="s">
        <v>1265</v>
      </c>
      <c r="AN313" s="79" t="b">
        <v>0</v>
      </c>
      <c r="AO313" s="85" t="s">
        <v>1174</v>
      </c>
      <c r="AP313" s="79" t="s">
        <v>176</v>
      </c>
      <c r="AQ313" s="79">
        <v>0</v>
      </c>
      <c r="AR313" s="79">
        <v>0</v>
      </c>
      <c r="AS313" s="79"/>
      <c r="AT313" s="79"/>
      <c r="AU313" s="79"/>
      <c r="AV313" s="79"/>
      <c r="AW313" s="79"/>
      <c r="AX313" s="79"/>
      <c r="AY313" s="79"/>
      <c r="AZ313" s="79"/>
      <c r="BA313">
        <v>7</v>
      </c>
      <c r="BB313" s="78" t="str">
        <f>REPLACE(INDEX(GroupVertices[Group],MATCH(Edges[[#This Row],[Vertex 1]],GroupVertices[Vertex],0)),1,1,"")</f>
        <v>4</v>
      </c>
      <c r="BC313" s="78" t="str">
        <f>REPLACE(INDEX(GroupVertices[Group],MATCH(Edges[[#This Row],[Vertex 2]],GroupVertices[Vertex],0)),1,1,"")</f>
        <v>4</v>
      </c>
      <c r="BD313" s="48">
        <v>4</v>
      </c>
      <c r="BE313" s="49">
        <v>11.11111111111111</v>
      </c>
      <c r="BF313" s="48">
        <v>0</v>
      </c>
      <c r="BG313" s="49">
        <v>0</v>
      </c>
      <c r="BH313" s="48">
        <v>0</v>
      </c>
      <c r="BI313" s="49">
        <v>0</v>
      </c>
      <c r="BJ313" s="48">
        <v>32</v>
      </c>
      <c r="BK313" s="49">
        <v>88.88888888888889</v>
      </c>
      <c r="BL313" s="48">
        <v>36</v>
      </c>
    </row>
    <row r="314" spans="1:64" ht="15">
      <c r="A314" s="64" t="s">
        <v>312</v>
      </c>
      <c r="B314" s="64" t="s">
        <v>312</v>
      </c>
      <c r="C314" s="65" t="s">
        <v>3577</v>
      </c>
      <c r="D314" s="66">
        <v>10</v>
      </c>
      <c r="E314" s="67" t="s">
        <v>136</v>
      </c>
      <c r="F314" s="68">
        <v>12</v>
      </c>
      <c r="G314" s="65"/>
      <c r="H314" s="69"/>
      <c r="I314" s="70"/>
      <c r="J314" s="70"/>
      <c r="K314" s="34" t="s">
        <v>65</v>
      </c>
      <c r="L314" s="77">
        <v>314</v>
      </c>
      <c r="M314" s="77"/>
      <c r="N314" s="72"/>
      <c r="O314" s="79" t="s">
        <v>176</v>
      </c>
      <c r="P314" s="81">
        <v>43535.03402777778</v>
      </c>
      <c r="Q314" s="79" t="s">
        <v>500</v>
      </c>
      <c r="R314" s="82" t="s">
        <v>588</v>
      </c>
      <c r="S314" s="79" t="s">
        <v>615</v>
      </c>
      <c r="T314" s="79"/>
      <c r="U314" s="79"/>
      <c r="V314" s="82" t="s">
        <v>822</v>
      </c>
      <c r="W314" s="81">
        <v>43535.03402777778</v>
      </c>
      <c r="X314" s="82" t="s">
        <v>979</v>
      </c>
      <c r="Y314" s="79"/>
      <c r="Z314" s="79"/>
      <c r="AA314" s="85" t="s">
        <v>1175</v>
      </c>
      <c r="AB314" s="79"/>
      <c r="AC314" s="79" t="b">
        <v>0</v>
      </c>
      <c r="AD314" s="79">
        <v>0</v>
      </c>
      <c r="AE314" s="85" t="s">
        <v>1236</v>
      </c>
      <c r="AF314" s="79" t="b">
        <v>0</v>
      </c>
      <c r="AG314" s="79" t="s">
        <v>368</v>
      </c>
      <c r="AH314" s="79"/>
      <c r="AI314" s="85" t="s">
        <v>1236</v>
      </c>
      <c r="AJ314" s="79" t="b">
        <v>0</v>
      </c>
      <c r="AK314" s="79">
        <v>0</v>
      </c>
      <c r="AL314" s="85" t="s">
        <v>1236</v>
      </c>
      <c r="AM314" s="79" t="s">
        <v>1265</v>
      </c>
      <c r="AN314" s="79" t="b">
        <v>1</v>
      </c>
      <c r="AO314" s="85" t="s">
        <v>1175</v>
      </c>
      <c r="AP314" s="79" t="s">
        <v>176</v>
      </c>
      <c r="AQ314" s="79">
        <v>0</v>
      </c>
      <c r="AR314" s="79">
        <v>0</v>
      </c>
      <c r="AS314" s="79"/>
      <c r="AT314" s="79"/>
      <c r="AU314" s="79"/>
      <c r="AV314" s="79"/>
      <c r="AW314" s="79"/>
      <c r="AX314" s="79"/>
      <c r="AY314" s="79"/>
      <c r="AZ314" s="79"/>
      <c r="BA314">
        <v>7</v>
      </c>
      <c r="BB314" s="78" t="str">
        <f>REPLACE(INDEX(GroupVertices[Group],MATCH(Edges[[#This Row],[Vertex 1]],GroupVertices[Vertex],0)),1,1,"")</f>
        <v>4</v>
      </c>
      <c r="BC314" s="78" t="str">
        <f>REPLACE(INDEX(GroupVertices[Group],MATCH(Edges[[#This Row],[Vertex 2]],GroupVertices[Vertex],0)),1,1,"")</f>
        <v>4</v>
      </c>
      <c r="BD314" s="48">
        <v>0</v>
      </c>
      <c r="BE314" s="49">
        <v>0</v>
      </c>
      <c r="BF314" s="48">
        <v>1</v>
      </c>
      <c r="BG314" s="49">
        <v>4.761904761904762</v>
      </c>
      <c r="BH314" s="48">
        <v>0</v>
      </c>
      <c r="BI314" s="49">
        <v>0</v>
      </c>
      <c r="BJ314" s="48">
        <v>20</v>
      </c>
      <c r="BK314" s="49">
        <v>95.23809523809524</v>
      </c>
      <c r="BL314" s="48">
        <v>21</v>
      </c>
    </row>
    <row r="315" spans="1:64" ht="15">
      <c r="A315" s="64" t="s">
        <v>312</v>
      </c>
      <c r="B315" s="64" t="s">
        <v>321</v>
      </c>
      <c r="C315" s="65" t="s">
        <v>3575</v>
      </c>
      <c r="D315" s="66">
        <v>3</v>
      </c>
      <c r="E315" s="67" t="s">
        <v>132</v>
      </c>
      <c r="F315" s="68">
        <v>35</v>
      </c>
      <c r="G315" s="65"/>
      <c r="H315" s="69"/>
      <c r="I315" s="70"/>
      <c r="J315" s="70"/>
      <c r="K315" s="34" t="s">
        <v>65</v>
      </c>
      <c r="L315" s="77">
        <v>315</v>
      </c>
      <c r="M315" s="77"/>
      <c r="N315" s="72"/>
      <c r="O315" s="79" t="s">
        <v>388</v>
      </c>
      <c r="P315" s="81">
        <v>43535.556296296294</v>
      </c>
      <c r="Q315" s="79" t="s">
        <v>495</v>
      </c>
      <c r="R315" s="79"/>
      <c r="S315" s="79"/>
      <c r="T315" s="79"/>
      <c r="U315" s="79"/>
      <c r="V315" s="82" t="s">
        <v>822</v>
      </c>
      <c r="W315" s="81">
        <v>43535.556296296294</v>
      </c>
      <c r="X315" s="82" t="s">
        <v>974</v>
      </c>
      <c r="Y315" s="79"/>
      <c r="Z315" s="79"/>
      <c r="AA315" s="85" t="s">
        <v>1170</v>
      </c>
      <c r="AB315" s="85" t="s">
        <v>1169</v>
      </c>
      <c r="AC315" s="79" t="b">
        <v>0</v>
      </c>
      <c r="AD315" s="79">
        <v>0</v>
      </c>
      <c r="AE315" s="85" t="s">
        <v>1255</v>
      </c>
      <c r="AF315" s="79" t="b">
        <v>0</v>
      </c>
      <c r="AG315" s="79" t="s">
        <v>368</v>
      </c>
      <c r="AH315" s="79"/>
      <c r="AI315" s="85" t="s">
        <v>1236</v>
      </c>
      <c r="AJ315" s="79" t="b">
        <v>0</v>
      </c>
      <c r="AK315" s="79">
        <v>0</v>
      </c>
      <c r="AL315" s="85" t="s">
        <v>1236</v>
      </c>
      <c r="AM315" s="79" t="s">
        <v>1265</v>
      </c>
      <c r="AN315" s="79" t="b">
        <v>0</v>
      </c>
      <c r="AO315" s="85" t="s">
        <v>1169</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4</v>
      </c>
      <c r="BC315" s="78" t="str">
        <f>REPLACE(INDEX(GroupVertices[Group],MATCH(Edges[[#This Row],[Vertex 2]],GroupVertices[Vertex],0)),1,1,"")</f>
        <v>1</v>
      </c>
      <c r="BD315" s="48"/>
      <c r="BE315" s="49"/>
      <c r="BF315" s="48"/>
      <c r="BG315" s="49"/>
      <c r="BH315" s="48"/>
      <c r="BI315" s="49"/>
      <c r="BJ315" s="48"/>
      <c r="BK315" s="49"/>
      <c r="BL315" s="48"/>
    </row>
    <row r="316" spans="1:64" ht="15">
      <c r="A316" s="64" t="s">
        <v>312</v>
      </c>
      <c r="B316" s="64" t="s">
        <v>312</v>
      </c>
      <c r="C316" s="65" t="s">
        <v>3577</v>
      </c>
      <c r="D316" s="66">
        <v>10</v>
      </c>
      <c r="E316" s="67" t="s">
        <v>136</v>
      </c>
      <c r="F316" s="68">
        <v>12</v>
      </c>
      <c r="G316" s="65"/>
      <c r="H316" s="69"/>
      <c r="I316" s="70"/>
      <c r="J316" s="70"/>
      <c r="K316" s="34" t="s">
        <v>65</v>
      </c>
      <c r="L316" s="77">
        <v>316</v>
      </c>
      <c r="M316" s="77"/>
      <c r="N316" s="72"/>
      <c r="O316" s="79" t="s">
        <v>176</v>
      </c>
      <c r="P316" s="81">
        <v>43537.01184027778</v>
      </c>
      <c r="Q316" s="79" t="s">
        <v>501</v>
      </c>
      <c r="R316" s="82" t="s">
        <v>589</v>
      </c>
      <c r="S316" s="79" t="s">
        <v>615</v>
      </c>
      <c r="T316" s="79"/>
      <c r="U316" s="79"/>
      <c r="V316" s="82" t="s">
        <v>822</v>
      </c>
      <c r="W316" s="81">
        <v>43537.01184027778</v>
      </c>
      <c r="X316" s="82" t="s">
        <v>980</v>
      </c>
      <c r="Y316" s="79"/>
      <c r="Z316" s="79"/>
      <c r="AA316" s="85" t="s">
        <v>1176</v>
      </c>
      <c r="AB316" s="79"/>
      <c r="AC316" s="79" t="b">
        <v>0</v>
      </c>
      <c r="AD316" s="79">
        <v>0</v>
      </c>
      <c r="AE316" s="85" t="s">
        <v>1236</v>
      </c>
      <c r="AF316" s="79" t="b">
        <v>0</v>
      </c>
      <c r="AG316" s="79" t="s">
        <v>368</v>
      </c>
      <c r="AH316" s="79"/>
      <c r="AI316" s="85" t="s">
        <v>1236</v>
      </c>
      <c r="AJ316" s="79" t="b">
        <v>0</v>
      </c>
      <c r="AK316" s="79">
        <v>0</v>
      </c>
      <c r="AL316" s="85" t="s">
        <v>1236</v>
      </c>
      <c r="AM316" s="79" t="s">
        <v>1265</v>
      </c>
      <c r="AN316" s="79" t="b">
        <v>1</v>
      </c>
      <c r="AO316" s="85" t="s">
        <v>1176</v>
      </c>
      <c r="AP316" s="79" t="s">
        <v>176</v>
      </c>
      <c r="AQ316" s="79">
        <v>0</v>
      </c>
      <c r="AR316" s="79">
        <v>0</v>
      </c>
      <c r="AS316" s="79"/>
      <c r="AT316" s="79"/>
      <c r="AU316" s="79"/>
      <c r="AV316" s="79"/>
      <c r="AW316" s="79"/>
      <c r="AX316" s="79"/>
      <c r="AY316" s="79"/>
      <c r="AZ316" s="79"/>
      <c r="BA316">
        <v>7</v>
      </c>
      <c r="BB316" s="78" t="str">
        <f>REPLACE(INDEX(GroupVertices[Group],MATCH(Edges[[#This Row],[Vertex 1]],GroupVertices[Vertex],0)),1,1,"")</f>
        <v>4</v>
      </c>
      <c r="BC316" s="78" t="str">
        <f>REPLACE(INDEX(GroupVertices[Group],MATCH(Edges[[#This Row],[Vertex 2]],GroupVertices[Vertex],0)),1,1,"")</f>
        <v>4</v>
      </c>
      <c r="BD316" s="48">
        <v>0</v>
      </c>
      <c r="BE316" s="49">
        <v>0</v>
      </c>
      <c r="BF316" s="48">
        <v>0</v>
      </c>
      <c r="BG316" s="49">
        <v>0</v>
      </c>
      <c r="BH316" s="48">
        <v>0</v>
      </c>
      <c r="BI316" s="49">
        <v>0</v>
      </c>
      <c r="BJ316" s="48">
        <v>21</v>
      </c>
      <c r="BK316" s="49">
        <v>100</v>
      </c>
      <c r="BL316" s="48">
        <v>21</v>
      </c>
    </row>
    <row r="317" spans="1:64" ht="15">
      <c r="A317" s="64" t="s">
        <v>312</v>
      </c>
      <c r="B317" s="64" t="s">
        <v>312</v>
      </c>
      <c r="C317" s="65" t="s">
        <v>3577</v>
      </c>
      <c r="D317" s="66">
        <v>10</v>
      </c>
      <c r="E317" s="67" t="s">
        <v>136</v>
      </c>
      <c r="F317" s="68">
        <v>12</v>
      </c>
      <c r="G317" s="65"/>
      <c r="H317" s="69"/>
      <c r="I317" s="70"/>
      <c r="J317" s="70"/>
      <c r="K317" s="34" t="s">
        <v>65</v>
      </c>
      <c r="L317" s="77">
        <v>317</v>
      </c>
      <c r="M317" s="77"/>
      <c r="N317" s="72"/>
      <c r="O317" s="79" t="s">
        <v>176</v>
      </c>
      <c r="P317" s="81">
        <v>43539.048634259256</v>
      </c>
      <c r="Q317" s="79" t="s">
        <v>502</v>
      </c>
      <c r="R317" s="82" t="s">
        <v>590</v>
      </c>
      <c r="S317" s="79" t="s">
        <v>632</v>
      </c>
      <c r="T317" s="79" t="s">
        <v>679</v>
      </c>
      <c r="U317" s="82" t="s">
        <v>733</v>
      </c>
      <c r="V317" s="82" t="s">
        <v>733</v>
      </c>
      <c r="W317" s="81">
        <v>43539.048634259256</v>
      </c>
      <c r="X317" s="82" t="s">
        <v>981</v>
      </c>
      <c r="Y317" s="79"/>
      <c r="Z317" s="79"/>
      <c r="AA317" s="85" t="s">
        <v>1177</v>
      </c>
      <c r="AB317" s="79"/>
      <c r="AC317" s="79" t="b">
        <v>0</v>
      </c>
      <c r="AD317" s="79">
        <v>6</v>
      </c>
      <c r="AE317" s="85" t="s">
        <v>1236</v>
      </c>
      <c r="AF317" s="79" t="b">
        <v>0</v>
      </c>
      <c r="AG317" s="79" t="s">
        <v>368</v>
      </c>
      <c r="AH317" s="79"/>
      <c r="AI317" s="85" t="s">
        <v>1236</v>
      </c>
      <c r="AJ317" s="79" t="b">
        <v>0</v>
      </c>
      <c r="AK317" s="79">
        <v>0</v>
      </c>
      <c r="AL317" s="85" t="s">
        <v>1236</v>
      </c>
      <c r="AM317" s="79" t="s">
        <v>1265</v>
      </c>
      <c r="AN317" s="79" t="b">
        <v>0</v>
      </c>
      <c r="AO317" s="85" t="s">
        <v>1177</v>
      </c>
      <c r="AP317" s="79" t="s">
        <v>176</v>
      </c>
      <c r="AQ317" s="79">
        <v>0</v>
      </c>
      <c r="AR317" s="79">
        <v>0</v>
      </c>
      <c r="AS317" s="79"/>
      <c r="AT317" s="79"/>
      <c r="AU317" s="79"/>
      <c r="AV317" s="79"/>
      <c r="AW317" s="79"/>
      <c r="AX317" s="79"/>
      <c r="AY317" s="79"/>
      <c r="AZ317" s="79"/>
      <c r="BA317">
        <v>7</v>
      </c>
      <c r="BB317" s="78" t="str">
        <f>REPLACE(INDEX(GroupVertices[Group],MATCH(Edges[[#This Row],[Vertex 1]],GroupVertices[Vertex],0)),1,1,"")</f>
        <v>4</v>
      </c>
      <c r="BC317" s="78" t="str">
        <f>REPLACE(INDEX(GroupVertices[Group],MATCH(Edges[[#This Row],[Vertex 2]],GroupVertices[Vertex],0)),1,1,"")</f>
        <v>4</v>
      </c>
      <c r="BD317" s="48">
        <v>1</v>
      </c>
      <c r="BE317" s="49">
        <v>3.225806451612903</v>
      </c>
      <c r="BF317" s="48">
        <v>0</v>
      </c>
      <c r="BG317" s="49">
        <v>0</v>
      </c>
      <c r="BH317" s="48">
        <v>0</v>
      </c>
      <c r="BI317" s="49">
        <v>0</v>
      </c>
      <c r="BJ317" s="48">
        <v>30</v>
      </c>
      <c r="BK317" s="49">
        <v>96.7741935483871</v>
      </c>
      <c r="BL317" s="48">
        <v>31</v>
      </c>
    </row>
    <row r="318" spans="1:64" ht="15">
      <c r="A318" s="64" t="s">
        <v>313</v>
      </c>
      <c r="B318" s="64" t="s">
        <v>312</v>
      </c>
      <c r="C318" s="65" t="s">
        <v>3575</v>
      </c>
      <c r="D318" s="66">
        <v>3</v>
      </c>
      <c r="E318" s="67" t="s">
        <v>132</v>
      </c>
      <c r="F318" s="68">
        <v>35</v>
      </c>
      <c r="G318" s="65"/>
      <c r="H318" s="69"/>
      <c r="I318" s="70"/>
      <c r="J318" s="70"/>
      <c r="K318" s="34" t="s">
        <v>65</v>
      </c>
      <c r="L318" s="77">
        <v>318</v>
      </c>
      <c r="M318" s="77"/>
      <c r="N318" s="72"/>
      <c r="O318" s="79" t="s">
        <v>388</v>
      </c>
      <c r="P318" s="81">
        <v>43539.08975694444</v>
      </c>
      <c r="Q318" s="79" t="s">
        <v>503</v>
      </c>
      <c r="R318" s="79" t="s">
        <v>591</v>
      </c>
      <c r="S318" s="79" t="s">
        <v>633</v>
      </c>
      <c r="T318" s="79"/>
      <c r="U318" s="79"/>
      <c r="V318" s="82" t="s">
        <v>823</v>
      </c>
      <c r="W318" s="81">
        <v>43539.08975694444</v>
      </c>
      <c r="X318" s="82" t="s">
        <v>982</v>
      </c>
      <c r="Y318" s="79"/>
      <c r="Z318" s="79"/>
      <c r="AA318" s="85" t="s">
        <v>1178</v>
      </c>
      <c r="AB318" s="79"/>
      <c r="AC318" s="79" t="b">
        <v>0</v>
      </c>
      <c r="AD318" s="79">
        <v>0</v>
      </c>
      <c r="AE318" s="85" t="s">
        <v>1236</v>
      </c>
      <c r="AF318" s="79" t="b">
        <v>0</v>
      </c>
      <c r="AG318" s="79" t="s">
        <v>368</v>
      </c>
      <c r="AH318" s="79"/>
      <c r="AI318" s="85" t="s">
        <v>1236</v>
      </c>
      <c r="AJ318" s="79" t="b">
        <v>0</v>
      </c>
      <c r="AK318" s="79">
        <v>0</v>
      </c>
      <c r="AL318" s="85" t="s">
        <v>1236</v>
      </c>
      <c r="AM318" s="79" t="s">
        <v>1274</v>
      </c>
      <c r="AN318" s="79" t="b">
        <v>1</v>
      </c>
      <c r="AO318" s="85" t="s">
        <v>1178</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4</v>
      </c>
      <c r="BC318" s="78" t="str">
        <f>REPLACE(INDEX(GroupVertices[Group],MATCH(Edges[[#This Row],[Vertex 2]],GroupVertices[Vertex],0)),1,1,"")</f>
        <v>4</v>
      </c>
      <c r="BD318" s="48">
        <v>1</v>
      </c>
      <c r="BE318" s="49">
        <v>7.6923076923076925</v>
      </c>
      <c r="BF318" s="48">
        <v>0</v>
      </c>
      <c r="BG318" s="49">
        <v>0</v>
      </c>
      <c r="BH318" s="48">
        <v>0</v>
      </c>
      <c r="BI318" s="49">
        <v>0</v>
      </c>
      <c r="BJ318" s="48">
        <v>12</v>
      </c>
      <c r="BK318" s="49">
        <v>92.3076923076923</v>
      </c>
      <c r="BL318" s="48">
        <v>13</v>
      </c>
    </row>
    <row r="319" spans="1:64" ht="15">
      <c r="A319" s="64" t="s">
        <v>314</v>
      </c>
      <c r="B319" s="64" t="s">
        <v>314</v>
      </c>
      <c r="C319" s="65" t="s">
        <v>3575</v>
      </c>
      <c r="D319" s="66">
        <v>3</v>
      </c>
      <c r="E319" s="67" t="s">
        <v>132</v>
      </c>
      <c r="F319" s="68">
        <v>35</v>
      </c>
      <c r="G319" s="65"/>
      <c r="H319" s="69"/>
      <c r="I319" s="70"/>
      <c r="J319" s="70"/>
      <c r="K319" s="34" t="s">
        <v>65</v>
      </c>
      <c r="L319" s="77">
        <v>319</v>
      </c>
      <c r="M319" s="77"/>
      <c r="N319" s="72"/>
      <c r="O319" s="79" t="s">
        <v>176</v>
      </c>
      <c r="P319" s="81">
        <v>43539.11349537037</v>
      </c>
      <c r="Q319" s="79" t="s">
        <v>504</v>
      </c>
      <c r="R319" s="82" t="s">
        <v>592</v>
      </c>
      <c r="S319" s="79" t="s">
        <v>615</v>
      </c>
      <c r="T319" s="79" t="s">
        <v>680</v>
      </c>
      <c r="U319" s="79"/>
      <c r="V319" s="82" t="s">
        <v>824</v>
      </c>
      <c r="W319" s="81">
        <v>43539.11349537037</v>
      </c>
      <c r="X319" s="82" t="s">
        <v>983</v>
      </c>
      <c r="Y319" s="79"/>
      <c r="Z319" s="79"/>
      <c r="AA319" s="85" t="s">
        <v>1179</v>
      </c>
      <c r="AB319" s="79"/>
      <c r="AC319" s="79" t="b">
        <v>0</v>
      </c>
      <c r="AD319" s="79">
        <v>0</v>
      </c>
      <c r="AE319" s="85" t="s">
        <v>1236</v>
      </c>
      <c r="AF319" s="79" t="b">
        <v>0</v>
      </c>
      <c r="AG319" s="79" t="s">
        <v>368</v>
      </c>
      <c r="AH319" s="79"/>
      <c r="AI319" s="85" t="s">
        <v>1236</v>
      </c>
      <c r="AJ319" s="79" t="b">
        <v>0</v>
      </c>
      <c r="AK319" s="79">
        <v>0</v>
      </c>
      <c r="AL319" s="85" t="s">
        <v>1236</v>
      </c>
      <c r="AM319" s="79" t="s">
        <v>1269</v>
      </c>
      <c r="AN319" s="79" t="b">
        <v>1</v>
      </c>
      <c r="AO319" s="85" t="s">
        <v>1179</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3</v>
      </c>
      <c r="BC319" s="78" t="str">
        <f>REPLACE(INDEX(GroupVertices[Group],MATCH(Edges[[#This Row],[Vertex 2]],GroupVertices[Vertex],0)),1,1,"")</f>
        <v>3</v>
      </c>
      <c r="BD319" s="48">
        <v>0</v>
      </c>
      <c r="BE319" s="49">
        <v>0</v>
      </c>
      <c r="BF319" s="48">
        <v>1</v>
      </c>
      <c r="BG319" s="49">
        <v>10</v>
      </c>
      <c r="BH319" s="48">
        <v>0</v>
      </c>
      <c r="BI319" s="49">
        <v>0</v>
      </c>
      <c r="BJ319" s="48">
        <v>9</v>
      </c>
      <c r="BK319" s="49">
        <v>90</v>
      </c>
      <c r="BL319" s="48">
        <v>10</v>
      </c>
    </row>
    <row r="320" spans="1:64" ht="15">
      <c r="A320" s="64" t="s">
        <v>315</v>
      </c>
      <c r="B320" s="64" t="s">
        <v>321</v>
      </c>
      <c r="C320" s="65" t="s">
        <v>3575</v>
      </c>
      <c r="D320" s="66">
        <v>3</v>
      </c>
      <c r="E320" s="67" t="s">
        <v>132</v>
      </c>
      <c r="F320" s="68">
        <v>35</v>
      </c>
      <c r="G320" s="65"/>
      <c r="H320" s="69"/>
      <c r="I320" s="70"/>
      <c r="J320" s="70"/>
      <c r="K320" s="34" t="s">
        <v>65</v>
      </c>
      <c r="L320" s="77">
        <v>320</v>
      </c>
      <c r="M320" s="77"/>
      <c r="N320" s="72"/>
      <c r="O320" s="79" t="s">
        <v>388</v>
      </c>
      <c r="P320" s="81">
        <v>43539.10123842592</v>
      </c>
      <c r="Q320" s="79" t="s">
        <v>505</v>
      </c>
      <c r="R320" s="82" t="s">
        <v>593</v>
      </c>
      <c r="S320" s="79" t="s">
        <v>615</v>
      </c>
      <c r="T320" s="79"/>
      <c r="U320" s="79"/>
      <c r="V320" s="82" t="s">
        <v>825</v>
      </c>
      <c r="W320" s="81">
        <v>43539.10123842592</v>
      </c>
      <c r="X320" s="82" t="s">
        <v>984</v>
      </c>
      <c r="Y320" s="79"/>
      <c r="Z320" s="79"/>
      <c r="AA320" s="85" t="s">
        <v>1180</v>
      </c>
      <c r="AB320" s="85" t="s">
        <v>1233</v>
      </c>
      <c r="AC320" s="79" t="b">
        <v>0</v>
      </c>
      <c r="AD320" s="79">
        <v>0</v>
      </c>
      <c r="AE320" s="85" t="s">
        <v>1256</v>
      </c>
      <c r="AF320" s="79" t="b">
        <v>0</v>
      </c>
      <c r="AG320" s="79" t="s">
        <v>368</v>
      </c>
      <c r="AH320" s="79"/>
      <c r="AI320" s="85" t="s">
        <v>1236</v>
      </c>
      <c r="AJ320" s="79" t="b">
        <v>0</v>
      </c>
      <c r="AK320" s="79">
        <v>0</v>
      </c>
      <c r="AL320" s="85" t="s">
        <v>1236</v>
      </c>
      <c r="AM320" s="79" t="s">
        <v>1265</v>
      </c>
      <c r="AN320" s="79" t="b">
        <v>1</v>
      </c>
      <c r="AO320" s="85" t="s">
        <v>1233</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315</v>
      </c>
      <c r="B321" s="64" t="s">
        <v>316</v>
      </c>
      <c r="C321" s="65" t="s">
        <v>3575</v>
      </c>
      <c r="D321" s="66">
        <v>3</v>
      </c>
      <c r="E321" s="67" t="s">
        <v>132</v>
      </c>
      <c r="F321" s="68">
        <v>35</v>
      </c>
      <c r="G321" s="65"/>
      <c r="H321" s="69"/>
      <c r="I321" s="70"/>
      <c r="J321" s="70"/>
      <c r="K321" s="34" t="s">
        <v>66</v>
      </c>
      <c r="L321" s="77">
        <v>321</v>
      </c>
      <c r="M321" s="77"/>
      <c r="N321" s="72"/>
      <c r="O321" s="79" t="s">
        <v>389</v>
      </c>
      <c r="P321" s="81">
        <v>43539.10123842592</v>
      </c>
      <c r="Q321" s="79" t="s">
        <v>505</v>
      </c>
      <c r="R321" s="82" t="s">
        <v>593</v>
      </c>
      <c r="S321" s="79" t="s">
        <v>615</v>
      </c>
      <c r="T321" s="79"/>
      <c r="U321" s="79"/>
      <c r="V321" s="82" t="s">
        <v>825</v>
      </c>
      <c r="W321" s="81">
        <v>43539.10123842592</v>
      </c>
      <c r="X321" s="82" t="s">
        <v>984</v>
      </c>
      <c r="Y321" s="79"/>
      <c r="Z321" s="79"/>
      <c r="AA321" s="85" t="s">
        <v>1180</v>
      </c>
      <c r="AB321" s="85" t="s">
        <v>1233</v>
      </c>
      <c r="AC321" s="79" t="b">
        <v>0</v>
      </c>
      <c r="AD321" s="79">
        <v>0</v>
      </c>
      <c r="AE321" s="85" t="s">
        <v>1256</v>
      </c>
      <c r="AF321" s="79" t="b">
        <v>0</v>
      </c>
      <c r="AG321" s="79" t="s">
        <v>368</v>
      </c>
      <c r="AH321" s="79"/>
      <c r="AI321" s="85" t="s">
        <v>1236</v>
      </c>
      <c r="AJ321" s="79" t="b">
        <v>0</v>
      </c>
      <c r="AK321" s="79">
        <v>0</v>
      </c>
      <c r="AL321" s="85" t="s">
        <v>1236</v>
      </c>
      <c r="AM321" s="79" t="s">
        <v>1265</v>
      </c>
      <c r="AN321" s="79" t="b">
        <v>1</v>
      </c>
      <c r="AO321" s="85" t="s">
        <v>1233</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v>1</v>
      </c>
      <c r="BE321" s="49">
        <v>5</v>
      </c>
      <c r="BF321" s="48">
        <v>0</v>
      </c>
      <c r="BG321" s="49">
        <v>0</v>
      </c>
      <c r="BH321" s="48">
        <v>0</v>
      </c>
      <c r="BI321" s="49">
        <v>0</v>
      </c>
      <c r="BJ321" s="48">
        <v>19</v>
      </c>
      <c r="BK321" s="49">
        <v>95</v>
      </c>
      <c r="BL321" s="48">
        <v>20</v>
      </c>
    </row>
    <row r="322" spans="1:64" ht="15">
      <c r="A322" s="64" t="s">
        <v>316</v>
      </c>
      <c r="B322" s="64" t="s">
        <v>315</v>
      </c>
      <c r="C322" s="65" t="s">
        <v>3575</v>
      </c>
      <c r="D322" s="66">
        <v>3</v>
      </c>
      <c r="E322" s="67" t="s">
        <v>132</v>
      </c>
      <c r="F322" s="68">
        <v>35</v>
      </c>
      <c r="G322" s="65"/>
      <c r="H322" s="69"/>
      <c r="I322" s="70"/>
      <c r="J322" s="70"/>
      <c r="K322" s="34" t="s">
        <v>66</v>
      </c>
      <c r="L322" s="77">
        <v>322</v>
      </c>
      <c r="M322" s="77"/>
      <c r="N322" s="72"/>
      <c r="O322" s="79" t="s">
        <v>389</v>
      </c>
      <c r="P322" s="81">
        <v>43539.175208333334</v>
      </c>
      <c r="Q322" s="79" t="s">
        <v>506</v>
      </c>
      <c r="R322" s="79"/>
      <c r="S322" s="79"/>
      <c r="T322" s="79"/>
      <c r="U322" s="79"/>
      <c r="V322" s="82" t="s">
        <v>826</v>
      </c>
      <c r="W322" s="81">
        <v>43539.175208333334</v>
      </c>
      <c r="X322" s="82" t="s">
        <v>985</v>
      </c>
      <c r="Y322" s="79"/>
      <c r="Z322" s="79"/>
      <c r="AA322" s="85" t="s">
        <v>1181</v>
      </c>
      <c r="AB322" s="85" t="s">
        <v>1180</v>
      </c>
      <c r="AC322" s="79" t="b">
        <v>0</v>
      </c>
      <c r="AD322" s="79">
        <v>0</v>
      </c>
      <c r="AE322" s="85" t="s">
        <v>1257</v>
      </c>
      <c r="AF322" s="79" t="b">
        <v>0</v>
      </c>
      <c r="AG322" s="79" t="s">
        <v>368</v>
      </c>
      <c r="AH322" s="79"/>
      <c r="AI322" s="85" t="s">
        <v>1236</v>
      </c>
      <c r="AJ322" s="79" t="b">
        <v>0</v>
      </c>
      <c r="AK322" s="79">
        <v>0</v>
      </c>
      <c r="AL322" s="85" t="s">
        <v>1236</v>
      </c>
      <c r="AM322" s="79" t="s">
        <v>1265</v>
      </c>
      <c r="AN322" s="79" t="b">
        <v>0</v>
      </c>
      <c r="AO322" s="85" t="s">
        <v>1180</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316</v>
      </c>
      <c r="B323" s="64" t="s">
        <v>321</v>
      </c>
      <c r="C323" s="65" t="s">
        <v>3575</v>
      </c>
      <c r="D323" s="66">
        <v>3</v>
      </c>
      <c r="E323" s="67" t="s">
        <v>132</v>
      </c>
      <c r="F323" s="68">
        <v>35</v>
      </c>
      <c r="G323" s="65"/>
      <c r="H323" s="69"/>
      <c r="I323" s="70"/>
      <c r="J323" s="70"/>
      <c r="K323" s="34" t="s">
        <v>65</v>
      </c>
      <c r="L323" s="77">
        <v>323</v>
      </c>
      <c r="M323" s="77"/>
      <c r="N323" s="72"/>
      <c r="O323" s="79" t="s">
        <v>388</v>
      </c>
      <c r="P323" s="81">
        <v>43539.175208333334</v>
      </c>
      <c r="Q323" s="79" t="s">
        <v>506</v>
      </c>
      <c r="R323" s="79"/>
      <c r="S323" s="79"/>
      <c r="T323" s="79"/>
      <c r="U323" s="79"/>
      <c r="V323" s="82" t="s">
        <v>826</v>
      </c>
      <c r="W323" s="81">
        <v>43539.175208333334</v>
      </c>
      <c r="X323" s="82" t="s">
        <v>985</v>
      </c>
      <c r="Y323" s="79"/>
      <c r="Z323" s="79"/>
      <c r="AA323" s="85" t="s">
        <v>1181</v>
      </c>
      <c r="AB323" s="85" t="s">
        <v>1180</v>
      </c>
      <c r="AC323" s="79" t="b">
        <v>0</v>
      </c>
      <c r="AD323" s="79">
        <v>0</v>
      </c>
      <c r="AE323" s="85" t="s">
        <v>1257</v>
      </c>
      <c r="AF323" s="79" t="b">
        <v>0</v>
      </c>
      <c r="AG323" s="79" t="s">
        <v>368</v>
      </c>
      <c r="AH323" s="79"/>
      <c r="AI323" s="85" t="s">
        <v>1236</v>
      </c>
      <c r="AJ323" s="79" t="b">
        <v>0</v>
      </c>
      <c r="AK323" s="79">
        <v>0</v>
      </c>
      <c r="AL323" s="85" t="s">
        <v>1236</v>
      </c>
      <c r="AM323" s="79" t="s">
        <v>1265</v>
      </c>
      <c r="AN323" s="79" t="b">
        <v>0</v>
      </c>
      <c r="AO323" s="85" t="s">
        <v>1180</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v>1</v>
      </c>
      <c r="BE323" s="49">
        <v>5.2631578947368425</v>
      </c>
      <c r="BF323" s="48">
        <v>0</v>
      </c>
      <c r="BG323" s="49">
        <v>0</v>
      </c>
      <c r="BH323" s="48">
        <v>0</v>
      </c>
      <c r="BI323" s="49">
        <v>0</v>
      </c>
      <c r="BJ323" s="48">
        <v>18</v>
      </c>
      <c r="BK323" s="49">
        <v>94.73684210526316</v>
      </c>
      <c r="BL323" s="48">
        <v>19</v>
      </c>
    </row>
    <row r="324" spans="1:64" ht="15">
      <c r="A324" s="64" t="s">
        <v>317</v>
      </c>
      <c r="B324" s="64" t="s">
        <v>321</v>
      </c>
      <c r="C324" s="65" t="s">
        <v>3577</v>
      </c>
      <c r="D324" s="66">
        <v>10</v>
      </c>
      <c r="E324" s="67" t="s">
        <v>136</v>
      </c>
      <c r="F324" s="68">
        <v>12</v>
      </c>
      <c r="G324" s="65"/>
      <c r="H324" s="69"/>
      <c r="I324" s="70"/>
      <c r="J324" s="70"/>
      <c r="K324" s="34" t="s">
        <v>65</v>
      </c>
      <c r="L324" s="77">
        <v>324</v>
      </c>
      <c r="M324" s="77"/>
      <c r="N324" s="72"/>
      <c r="O324" s="79" t="s">
        <v>388</v>
      </c>
      <c r="P324" s="81">
        <v>43529.53046296296</v>
      </c>
      <c r="Q324" s="79" t="s">
        <v>403</v>
      </c>
      <c r="R324" s="82" t="s">
        <v>546</v>
      </c>
      <c r="S324" s="79" t="s">
        <v>611</v>
      </c>
      <c r="T324" s="79"/>
      <c r="U324" s="82" t="s">
        <v>691</v>
      </c>
      <c r="V324" s="82" t="s">
        <v>691</v>
      </c>
      <c r="W324" s="81">
        <v>43529.53046296296</v>
      </c>
      <c r="X324" s="82" t="s">
        <v>986</v>
      </c>
      <c r="Y324" s="79"/>
      <c r="Z324" s="79"/>
      <c r="AA324" s="85" t="s">
        <v>1182</v>
      </c>
      <c r="AB324" s="79"/>
      <c r="AC324" s="79" t="b">
        <v>0</v>
      </c>
      <c r="AD324" s="79">
        <v>0</v>
      </c>
      <c r="AE324" s="85" t="s">
        <v>1236</v>
      </c>
      <c r="AF324" s="79" t="b">
        <v>0</v>
      </c>
      <c r="AG324" s="79" t="s">
        <v>368</v>
      </c>
      <c r="AH324" s="79"/>
      <c r="AI324" s="85" t="s">
        <v>1236</v>
      </c>
      <c r="AJ324" s="79" t="b">
        <v>0</v>
      </c>
      <c r="AK324" s="79">
        <v>9</v>
      </c>
      <c r="AL324" s="85" t="s">
        <v>1217</v>
      </c>
      <c r="AM324" s="79" t="s">
        <v>1263</v>
      </c>
      <c r="AN324" s="79" t="b">
        <v>0</v>
      </c>
      <c r="AO324" s="85" t="s">
        <v>1217</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1</v>
      </c>
      <c r="BC324" s="78" t="str">
        <f>REPLACE(INDEX(GroupVertices[Group],MATCH(Edges[[#This Row],[Vertex 2]],GroupVertices[Vertex],0)),1,1,"")</f>
        <v>1</v>
      </c>
      <c r="BD324" s="48">
        <v>1</v>
      </c>
      <c r="BE324" s="49">
        <v>9.090909090909092</v>
      </c>
      <c r="BF324" s="48">
        <v>0</v>
      </c>
      <c r="BG324" s="49">
        <v>0</v>
      </c>
      <c r="BH324" s="48">
        <v>0</v>
      </c>
      <c r="BI324" s="49">
        <v>0</v>
      </c>
      <c r="BJ324" s="48">
        <v>10</v>
      </c>
      <c r="BK324" s="49">
        <v>90.9090909090909</v>
      </c>
      <c r="BL324" s="48">
        <v>11</v>
      </c>
    </row>
    <row r="325" spans="1:64" ht="15">
      <c r="A325" s="64" t="s">
        <v>317</v>
      </c>
      <c r="B325" s="64" t="s">
        <v>321</v>
      </c>
      <c r="C325" s="65" t="s">
        <v>3577</v>
      </c>
      <c r="D325" s="66">
        <v>10</v>
      </c>
      <c r="E325" s="67" t="s">
        <v>136</v>
      </c>
      <c r="F325" s="68">
        <v>12</v>
      </c>
      <c r="G325" s="65"/>
      <c r="H325" s="69"/>
      <c r="I325" s="70"/>
      <c r="J325" s="70"/>
      <c r="K325" s="34" t="s">
        <v>65</v>
      </c>
      <c r="L325" s="77">
        <v>325</v>
      </c>
      <c r="M325" s="77"/>
      <c r="N325" s="72"/>
      <c r="O325" s="79" t="s">
        <v>388</v>
      </c>
      <c r="P325" s="81">
        <v>43529.53111111111</v>
      </c>
      <c r="Q325" s="79" t="s">
        <v>402</v>
      </c>
      <c r="R325" s="79"/>
      <c r="S325" s="79"/>
      <c r="T325" s="79"/>
      <c r="U325" s="79"/>
      <c r="V325" s="82" t="s">
        <v>827</v>
      </c>
      <c r="W325" s="81">
        <v>43529.53111111111</v>
      </c>
      <c r="X325" s="82" t="s">
        <v>987</v>
      </c>
      <c r="Y325" s="79"/>
      <c r="Z325" s="79"/>
      <c r="AA325" s="85" t="s">
        <v>1183</v>
      </c>
      <c r="AB325" s="79"/>
      <c r="AC325" s="79" t="b">
        <v>0</v>
      </c>
      <c r="AD325" s="79">
        <v>0</v>
      </c>
      <c r="AE325" s="85" t="s">
        <v>1236</v>
      </c>
      <c r="AF325" s="79" t="b">
        <v>0</v>
      </c>
      <c r="AG325" s="79" t="s">
        <v>368</v>
      </c>
      <c r="AH325" s="79"/>
      <c r="AI325" s="85" t="s">
        <v>1236</v>
      </c>
      <c r="AJ325" s="79" t="b">
        <v>0</v>
      </c>
      <c r="AK325" s="79">
        <v>9</v>
      </c>
      <c r="AL325" s="85" t="s">
        <v>1215</v>
      </c>
      <c r="AM325" s="79" t="s">
        <v>1263</v>
      </c>
      <c r="AN325" s="79" t="b">
        <v>0</v>
      </c>
      <c r="AO325" s="85" t="s">
        <v>1215</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1</v>
      </c>
      <c r="BC325" s="78" t="str">
        <f>REPLACE(INDEX(GroupVertices[Group],MATCH(Edges[[#This Row],[Vertex 2]],GroupVertices[Vertex],0)),1,1,"")</f>
        <v>1</v>
      </c>
      <c r="BD325" s="48">
        <v>2</v>
      </c>
      <c r="BE325" s="49">
        <v>7.142857142857143</v>
      </c>
      <c r="BF325" s="48">
        <v>0</v>
      </c>
      <c r="BG325" s="49">
        <v>0</v>
      </c>
      <c r="BH325" s="48">
        <v>0</v>
      </c>
      <c r="BI325" s="49">
        <v>0</v>
      </c>
      <c r="BJ325" s="48">
        <v>26</v>
      </c>
      <c r="BK325" s="49">
        <v>92.85714285714286</v>
      </c>
      <c r="BL325" s="48">
        <v>28</v>
      </c>
    </row>
    <row r="326" spans="1:64" ht="15">
      <c r="A326" s="64" t="s">
        <v>317</v>
      </c>
      <c r="B326" s="64" t="s">
        <v>321</v>
      </c>
      <c r="C326" s="65" t="s">
        <v>3577</v>
      </c>
      <c r="D326" s="66">
        <v>10</v>
      </c>
      <c r="E326" s="67" t="s">
        <v>136</v>
      </c>
      <c r="F326" s="68">
        <v>12</v>
      </c>
      <c r="G326" s="65"/>
      <c r="H326" s="69"/>
      <c r="I326" s="70"/>
      <c r="J326" s="70"/>
      <c r="K326" s="34" t="s">
        <v>65</v>
      </c>
      <c r="L326" s="77">
        <v>326</v>
      </c>
      <c r="M326" s="77"/>
      <c r="N326" s="72"/>
      <c r="O326" s="79" t="s">
        <v>388</v>
      </c>
      <c r="P326" s="81">
        <v>43539.5300462963</v>
      </c>
      <c r="Q326" s="79" t="s">
        <v>507</v>
      </c>
      <c r="R326" s="82" t="s">
        <v>594</v>
      </c>
      <c r="S326" s="79" t="s">
        <v>634</v>
      </c>
      <c r="T326" s="79"/>
      <c r="U326" s="82" t="s">
        <v>734</v>
      </c>
      <c r="V326" s="82" t="s">
        <v>734</v>
      </c>
      <c r="W326" s="81">
        <v>43539.5300462963</v>
      </c>
      <c r="X326" s="82" t="s">
        <v>988</v>
      </c>
      <c r="Y326" s="79"/>
      <c r="Z326" s="79"/>
      <c r="AA326" s="85" t="s">
        <v>1184</v>
      </c>
      <c r="AB326" s="79"/>
      <c r="AC326" s="79" t="b">
        <v>0</v>
      </c>
      <c r="AD326" s="79">
        <v>0</v>
      </c>
      <c r="AE326" s="85" t="s">
        <v>1236</v>
      </c>
      <c r="AF326" s="79" t="b">
        <v>0</v>
      </c>
      <c r="AG326" s="79" t="s">
        <v>368</v>
      </c>
      <c r="AH326" s="79"/>
      <c r="AI326" s="85" t="s">
        <v>1236</v>
      </c>
      <c r="AJ326" s="79" t="b">
        <v>0</v>
      </c>
      <c r="AK326" s="79">
        <v>0</v>
      </c>
      <c r="AL326" s="85" t="s">
        <v>1222</v>
      </c>
      <c r="AM326" s="79" t="s">
        <v>1263</v>
      </c>
      <c r="AN326" s="79" t="b">
        <v>0</v>
      </c>
      <c r="AO326" s="85" t="s">
        <v>1222</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1</v>
      </c>
      <c r="BC326" s="78" t="str">
        <f>REPLACE(INDEX(GroupVertices[Group],MATCH(Edges[[#This Row],[Vertex 2]],GroupVertices[Vertex],0)),1,1,"")</f>
        <v>1</v>
      </c>
      <c r="BD326" s="48">
        <v>2</v>
      </c>
      <c r="BE326" s="49">
        <v>14.285714285714286</v>
      </c>
      <c r="BF326" s="48">
        <v>0</v>
      </c>
      <c r="BG326" s="49">
        <v>0</v>
      </c>
      <c r="BH326" s="48">
        <v>0</v>
      </c>
      <c r="BI326" s="49">
        <v>0</v>
      </c>
      <c r="BJ326" s="48">
        <v>12</v>
      </c>
      <c r="BK326" s="49">
        <v>85.71428571428571</v>
      </c>
      <c r="BL326" s="48">
        <v>14</v>
      </c>
    </row>
    <row r="327" spans="1:64" ht="15">
      <c r="A327" s="64" t="s">
        <v>318</v>
      </c>
      <c r="B327" s="64" t="s">
        <v>321</v>
      </c>
      <c r="C327" s="65" t="s">
        <v>3577</v>
      </c>
      <c r="D327" s="66">
        <v>10</v>
      </c>
      <c r="E327" s="67" t="s">
        <v>136</v>
      </c>
      <c r="F327" s="68">
        <v>12</v>
      </c>
      <c r="G327" s="65"/>
      <c r="H327" s="69"/>
      <c r="I327" s="70"/>
      <c r="J327" s="70"/>
      <c r="K327" s="34" t="s">
        <v>65</v>
      </c>
      <c r="L327" s="77">
        <v>327</v>
      </c>
      <c r="M327" s="77"/>
      <c r="N327" s="72"/>
      <c r="O327" s="79" t="s">
        <v>388</v>
      </c>
      <c r="P327" s="81">
        <v>43529.68295138889</v>
      </c>
      <c r="Q327" s="79" t="s">
        <v>402</v>
      </c>
      <c r="R327" s="79"/>
      <c r="S327" s="79"/>
      <c r="T327" s="79"/>
      <c r="U327" s="79"/>
      <c r="V327" s="82" t="s">
        <v>828</v>
      </c>
      <c r="W327" s="81">
        <v>43529.68295138889</v>
      </c>
      <c r="X327" s="82" t="s">
        <v>989</v>
      </c>
      <c r="Y327" s="79"/>
      <c r="Z327" s="79"/>
      <c r="AA327" s="85" t="s">
        <v>1185</v>
      </c>
      <c r="AB327" s="79"/>
      <c r="AC327" s="79" t="b">
        <v>0</v>
      </c>
      <c r="AD327" s="79">
        <v>0</v>
      </c>
      <c r="AE327" s="85" t="s">
        <v>1236</v>
      </c>
      <c r="AF327" s="79" t="b">
        <v>0</v>
      </c>
      <c r="AG327" s="79" t="s">
        <v>368</v>
      </c>
      <c r="AH327" s="79"/>
      <c r="AI327" s="85" t="s">
        <v>1236</v>
      </c>
      <c r="AJ327" s="79" t="b">
        <v>0</v>
      </c>
      <c r="AK327" s="79">
        <v>9</v>
      </c>
      <c r="AL327" s="85" t="s">
        <v>1215</v>
      </c>
      <c r="AM327" s="79" t="s">
        <v>1265</v>
      </c>
      <c r="AN327" s="79" t="b">
        <v>0</v>
      </c>
      <c r="AO327" s="85" t="s">
        <v>1215</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1</v>
      </c>
      <c r="BC327" s="78" t="str">
        <f>REPLACE(INDEX(GroupVertices[Group],MATCH(Edges[[#This Row],[Vertex 2]],GroupVertices[Vertex],0)),1,1,"")</f>
        <v>1</v>
      </c>
      <c r="BD327" s="48">
        <v>2</v>
      </c>
      <c r="BE327" s="49">
        <v>7.142857142857143</v>
      </c>
      <c r="BF327" s="48">
        <v>0</v>
      </c>
      <c r="BG327" s="49">
        <v>0</v>
      </c>
      <c r="BH327" s="48">
        <v>0</v>
      </c>
      <c r="BI327" s="49">
        <v>0</v>
      </c>
      <c r="BJ327" s="48">
        <v>26</v>
      </c>
      <c r="BK327" s="49">
        <v>92.85714285714286</v>
      </c>
      <c r="BL327" s="48">
        <v>28</v>
      </c>
    </row>
    <row r="328" spans="1:64" ht="15">
      <c r="A328" s="64" t="s">
        <v>318</v>
      </c>
      <c r="B328" s="64" t="s">
        <v>321</v>
      </c>
      <c r="C328" s="65" t="s">
        <v>3577</v>
      </c>
      <c r="D328" s="66">
        <v>10</v>
      </c>
      <c r="E328" s="67" t="s">
        <v>136</v>
      </c>
      <c r="F328" s="68">
        <v>12</v>
      </c>
      <c r="G328" s="65"/>
      <c r="H328" s="69"/>
      <c r="I328" s="70"/>
      <c r="J328" s="70"/>
      <c r="K328" s="34" t="s">
        <v>65</v>
      </c>
      <c r="L328" s="77">
        <v>328</v>
      </c>
      <c r="M328" s="77"/>
      <c r="N328" s="72"/>
      <c r="O328" s="79" t="s">
        <v>388</v>
      </c>
      <c r="P328" s="81">
        <v>43529.683020833334</v>
      </c>
      <c r="Q328" s="79" t="s">
        <v>403</v>
      </c>
      <c r="R328" s="82" t="s">
        <v>546</v>
      </c>
      <c r="S328" s="79" t="s">
        <v>611</v>
      </c>
      <c r="T328" s="79"/>
      <c r="U328" s="82" t="s">
        <v>691</v>
      </c>
      <c r="V328" s="82" t="s">
        <v>691</v>
      </c>
      <c r="W328" s="81">
        <v>43529.683020833334</v>
      </c>
      <c r="X328" s="82" t="s">
        <v>990</v>
      </c>
      <c r="Y328" s="79"/>
      <c r="Z328" s="79"/>
      <c r="AA328" s="85" t="s">
        <v>1186</v>
      </c>
      <c r="AB328" s="79"/>
      <c r="AC328" s="79" t="b">
        <v>0</v>
      </c>
      <c r="AD328" s="79">
        <v>0</v>
      </c>
      <c r="AE328" s="85" t="s">
        <v>1236</v>
      </c>
      <c r="AF328" s="79" t="b">
        <v>0</v>
      </c>
      <c r="AG328" s="79" t="s">
        <v>368</v>
      </c>
      <c r="AH328" s="79"/>
      <c r="AI328" s="85" t="s">
        <v>1236</v>
      </c>
      <c r="AJ328" s="79" t="b">
        <v>0</v>
      </c>
      <c r="AK328" s="79">
        <v>9</v>
      </c>
      <c r="AL328" s="85" t="s">
        <v>1217</v>
      </c>
      <c r="AM328" s="79" t="s">
        <v>1265</v>
      </c>
      <c r="AN328" s="79" t="b">
        <v>0</v>
      </c>
      <c r="AO328" s="85" t="s">
        <v>1217</v>
      </c>
      <c r="AP328" s="79" t="s">
        <v>176</v>
      </c>
      <c r="AQ328" s="79">
        <v>0</v>
      </c>
      <c r="AR328" s="79">
        <v>0</v>
      </c>
      <c r="AS328" s="79"/>
      <c r="AT328" s="79"/>
      <c r="AU328" s="79"/>
      <c r="AV328" s="79"/>
      <c r="AW328" s="79"/>
      <c r="AX328" s="79"/>
      <c r="AY328" s="79"/>
      <c r="AZ328" s="79"/>
      <c r="BA328">
        <v>3</v>
      </c>
      <c r="BB328" s="78" t="str">
        <f>REPLACE(INDEX(GroupVertices[Group],MATCH(Edges[[#This Row],[Vertex 1]],GroupVertices[Vertex],0)),1,1,"")</f>
        <v>1</v>
      </c>
      <c r="BC328" s="78" t="str">
        <f>REPLACE(INDEX(GroupVertices[Group],MATCH(Edges[[#This Row],[Vertex 2]],GroupVertices[Vertex],0)),1,1,"")</f>
        <v>1</v>
      </c>
      <c r="BD328" s="48">
        <v>1</v>
      </c>
      <c r="BE328" s="49">
        <v>9.090909090909092</v>
      </c>
      <c r="BF328" s="48">
        <v>0</v>
      </c>
      <c r="BG328" s="49">
        <v>0</v>
      </c>
      <c r="BH328" s="48">
        <v>0</v>
      </c>
      <c r="BI328" s="49">
        <v>0</v>
      </c>
      <c r="BJ328" s="48">
        <v>10</v>
      </c>
      <c r="BK328" s="49">
        <v>90.9090909090909</v>
      </c>
      <c r="BL328" s="48">
        <v>11</v>
      </c>
    </row>
    <row r="329" spans="1:64" ht="15">
      <c r="A329" s="64" t="s">
        <v>318</v>
      </c>
      <c r="B329" s="64" t="s">
        <v>321</v>
      </c>
      <c r="C329" s="65" t="s">
        <v>3577</v>
      </c>
      <c r="D329" s="66">
        <v>10</v>
      </c>
      <c r="E329" s="67" t="s">
        <v>136</v>
      </c>
      <c r="F329" s="68">
        <v>12</v>
      </c>
      <c r="G329" s="65"/>
      <c r="H329" s="69"/>
      <c r="I329" s="70"/>
      <c r="J329" s="70"/>
      <c r="K329" s="34" t="s">
        <v>65</v>
      </c>
      <c r="L329" s="77">
        <v>329</v>
      </c>
      <c r="M329" s="77"/>
      <c r="N329" s="72"/>
      <c r="O329" s="79" t="s">
        <v>388</v>
      </c>
      <c r="P329" s="81">
        <v>43539.71524305556</v>
      </c>
      <c r="Q329" s="79" t="s">
        <v>508</v>
      </c>
      <c r="R329" s="82" t="s">
        <v>595</v>
      </c>
      <c r="S329" s="79" t="s">
        <v>611</v>
      </c>
      <c r="T329" s="79"/>
      <c r="U329" s="82" t="s">
        <v>735</v>
      </c>
      <c r="V329" s="82" t="s">
        <v>735</v>
      </c>
      <c r="W329" s="81">
        <v>43539.71524305556</v>
      </c>
      <c r="X329" s="82" t="s">
        <v>991</v>
      </c>
      <c r="Y329" s="79"/>
      <c r="Z329" s="79"/>
      <c r="AA329" s="85" t="s">
        <v>1187</v>
      </c>
      <c r="AB329" s="79"/>
      <c r="AC329" s="79" t="b">
        <v>0</v>
      </c>
      <c r="AD329" s="79">
        <v>0</v>
      </c>
      <c r="AE329" s="85" t="s">
        <v>1236</v>
      </c>
      <c r="AF329" s="79" t="b">
        <v>0</v>
      </c>
      <c r="AG329" s="79" t="s">
        <v>368</v>
      </c>
      <c r="AH329" s="79"/>
      <c r="AI329" s="85" t="s">
        <v>1236</v>
      </c>
      <c r="AJ329" s="79" t="b">
        <v>0</v>
      </c>
      <c r="AK329" s="79">
        <v>0</v>
      </c>
      <c r="AL329" s="85" t="s">
        <v>1216</v>
      </c>
      <c r="AM329" s="79" t="s">
        <v>1265</v>
      </c>
      <c r="AN329" s="79" t="b">
        <v>0</v>
      </c>
      <c r="AO329" s="85" t="s">
        <v>1216</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12</v>
      </c>
      <c r="BK329" s="49">
        <v>100</v>
      </c>
      <c r="BL329" s="48">
        <v>12</v>
      </c>
    </row>
    <row r="330" spans="1:64" ht="15">
      <c r="A330" s="64" t="s">
        <v>319</v>
      </c>
      <c r="B330" s="64" t="s">
        <v>385</v>
      </c>
      <c r="C330" s="65" t="s">
        <v>3575</v>
      </c>
      <c r="D330" s="66">
        <v>3</v>
      </c>
      <c r="E330" s="67" t="s">
        <v>132</v>
      </c>
      <c r="F330" s="68">
        <v>35</v>
      </c>
      <c r="G330" s="65"/>
      <c r="H330" s="69"/>
      <c r="I330" s="70"/>
      <c r="J330" s="70"/>
      <c r="K330" s="34" t="s">
        <v>65</v>
      </c>
      <c r="L330" s="77">
        <v>330</v>
      </c>
      <c r="M330" s="77"/>
      <c r="N330" s="72"/>
      <c r="O330" s="79" t="s">
        <v>389</v>
      </c>
      <c r="P330" s="81">
        <v>43539.79855324074</v>
      </c>
      <c r="Q330" s="79" t="s">
        <v>509</v>
      </c>
      <c r="R330" s="79"/>
      <c r="S330" s="79"/>
      <c r="T330" s="79"/>
      <c r="U330" s="79"/>
      <c r="V330" s="82" t="s">
        <v>829</v>
      </c>
      <c r="W330" s="81">
        <v>43539.79855324074</v>
      </c>
      <c r="X330" s="82" t="s">
        <v>992</v>
      </c>
      <c r="Y330" s="79"/>
      <c r="Z330" s="79"/>
      <c r="AA330" s="85" t="s">
        <v>1188</v>
      </c>
      <c r="AB330" s="85" t="s">
        <v>1234</v>
      </c>
      <c r="AC330" s="79" t="b">
        <v>0</v>
      </c>
      <c r="AD330" s="79">
        <v>0</v>
      </c>
      <c r="AE330" s="85" t="s">
        <v>1258</v>
      </c>
      <c r="AF330" s="79" t="b">
        <v>0</v>
      </c>
      <c r="AG330" s="79" t="s">
        <v>368</v>
      </c>
      <c r="AH330" s="79"/>
      <c r="AI330" s="85" t="s">
        <v>1236</v>
      </c>
      <c r="AJ330" s="79" t="b">
        <v>0</v>
      </c>
      <c r="AK330" s="79">
        <v>0</v>
      </c>
      <c r="AL330" s="85" t="s">
        <v>1236</v>
      </c>
      <c r="AM330" s="79" t="s">
        <v>1263</v>
      </c>
      <c r="AN330" s="79" t="b">
        <v>0</v>
      </c>
      <c r="AO330" s="85" t="s">
        <v>1234</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3</v>
      </c>
      <c r="BE330" s="49">
        <v>14.285714285714286</v>
      </c>
      <c r="BF330" s="48">
        <v>0</v>
      </c>
      <c r="BG330" s="49">
        <v>0</v>
      </c>
      <c r="BH330" s="48">
        <v>0</v>
      </c>
      <c r="BI330" s="49">
        <v>0</v>
      </c>
      <c r="BJ330" s="48">
        <v>18</v>
      </c>
      <c r="BK330" s="49">
        <v>85.71428571428571</v>
      </c>
      <c r="BL330" s="48">
        <v>21</v>
      </c>
    </row>
    <row r="331" spans="1:64" ht="15">
      <c r="A331" s="64" t="s">
        <v>319</v>
      </c>
      <c r="B331" s="64" t="s">
        <v>321</v>
      </c>
      <c r="C331" s="65" t="s">
        <v>3575</v>
      </c>
      <c r="D331" s="66">
        <v>3</v>
      </c>
      <c r="E331" s="67" t="s">
        <v>132</v>
      </c>
      <c r="F331" s="68">
        <v>35</v>
      </c>
      <c r="G331" s="65"/>
      <c r="H331" s="69"/>
      <c r="I331" s="70"/>
      <c r="J331" s="70"/>
      <c r="K331" s="34" t="s">
        <v>65</v>
      </c>
      <c r="L331" s="77">
        <v>331</v>
      </c>
      <c r="M331" s="77"/>
      <c r="N331" s="72"/>
      <c r="O331" s="79" t="s">
        <v>388</v>
      </c>
      <c r="P331" s="81">
        <v>43539.79855324074</v>
      </c>
      <c r="Q331" s="79" t="s">
        <v>509</v>
      </c>
      <c r="R331" s="79"/>
      <c r="S331" s="79"/>
      <c r="T331" s="79"/>
      <c r="U331" s="79"/>
      <c r="V331" s="82" t="s">
        <v>829</v>
      </c>
      <c r="W331" s="81">
        <v>43539.79855324074</v>
      </c>
      <c r="X331" s="82" t="s">
        <v>992</v>
      </c>
      <c r="Y331" s="79"/>
      <c r="Z331" s="79"/>
      <c r="AA331" s="85" t="s">
        <v>1188</v>
      </c>
      <c r="AB331" s="85" t="s">
        <v>1234</v>
      </c>
      <c r="AC331" s="79" t="b">
        <v>0</v>
      </c>
      <c r="AD331" s="79">
        <v>0</v>
      </c>
      <c r="AE331" s="85" t="s">
        <v>1258</v>
      </c>
      <c r="AF331" s="79" t="b">
        <v>0</v>
      </c>
      <c r="AG331" s="79" t="s">
        <v>368</v>
      </c>
      <c r="AH331" s="79"/>
      <c r="AI331" s="85" t="s">
        <v>1236</v>
      </c>
      <c r="AJ331" s="79" t="b">
        <v>0</v>
      </c>
      <c r="AK331" s="79">
        <v>0</v>
      </c>
      <c r="AL331" s="85" t="s">
        <v>1236</v>
      </c>
      <c r="AM331" s="79" t="s">
        <v>1263</v>
      </c>
      <c r="AN331" s="79" t="b">
        <v>0</v>
      </c>
      <c r="AO331" s="85" t="s">
        <v>1234</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320</v>
      </c>
      <c r="B332" s="64" t="s">
        <v>321</v>
      </c>
      <c r="C332" s="65" t="s">
        <v>3575</v>
      </c>
      <c r="D332" s="66">
        <v>3</v>
      </c>
      <c r="E332" s="67" t="s">
        <v>132</v>
      </c>
      <c r="F332" s="68">
        <v>35</v>
      </c>
      <c r="G332" s="65"/>
      <c r="H332" s="69"/>
      <c r="I332" s="70"/>
      <c r="J332" s="70"/>
      <c r="K332" s="34" t="s">
        <v>66</v>
      </c>
      <c r="L332" s="77">
        <v>332</v>
      </c>
      <c r="M332" s="77"/>
      <c r="N332" s="72"/>
      <c r="O332" s="79" t="s">
        <v>389</v>
      </c>
      <c r="P332" s="81">
        <v>43528.676516203705</v>
      </c>
      <c r="Q332" s="79" t="s">
        <v>510</v>
      </c>
      <c r="R332" s="79"/>
      <c r="S332" s="79"/>
      <c r="T332" s="79"/>
      <c r="U332" s="82" t="s">
        <v>701</v>
      </c>
      <c r="V332" s="82" t="s">
        <v>701</v>
      </c>
      <c r="W332" s="81">
        <v>43528.676516203705</v>
      </c>
      <c r="X332" s="82" t="s">
        <v>993</v>
      </c>
      <c r="Y332" s="79"/>
      <c r="Z332" s="79"/>
      <c r="AA332" s="85" t="s">
        <v>1189</v>
      </c>
      <c r="AB332" s="79"/>
      <c r="AC332" s="79" t="b">
        <v>0</v>
      </c>
      <c r="AD332" s="79">
        <v>6</v>
      </c>
      <c r="AE332" s="85" t="s">
        <v>1237</v>
      </c>
      <c r="AF332" s="79" t="b">
        <v>0</v>
      </c>
      <c r="AG332" s="79" t="s">
        <v>368</v>
      </c>
      <c r="AH332" s="79"/>
      <c r="AI332" s="85" t="s">
        <v>1236</v>
      </c>
      <c r="AJ332" s="79" t="b">
        <v>0</v>
      </c>
      <c r="AK332" s="79">
        <v>2</v>
      </c>
      <c r="AL332" s="85" t="s">
        <v>1236</v>
      </c>
      <c r="AM332" s="79" t="s">
        <v>1265</v>
      </c>
      <c r="AN332" s="79" t="b">
        <v>0</v>
      </c>
      <c r="AO332" s="85" t="s">
        <v>1189</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4</v>
      </c>
      <c r="BC332" s="78" t="str">
        <f>REPLACE(INDEX(GroupVertices[Group],MATCH(Edges[[#This Row],[Vertex 2]],GroupVertices[Vertex],0)),1,1,"")</f>
        <v>1</v>
      </c>
      <c r="BD332" s="48">
        <v>0</v>
      </c>
      <c r="BE332" s="49">
        <v>0</v>
      </c>
      <c r="BF332" s="48">
        <v>1</v>
      </c>
      <c r="BG332" s="49">
        <v>10</v>
      </c>
      <c r="BH332" s="48">
        <v>0</v>
      </c>
      <c r="BI332" s="49">
        <v>0</v>
      </c>
      <c r="BJ332" s="48">
        <v>9</v>
      </c>
      <c r="BK332" s="49">
        <v>90</v>
      </c>
      <c r="BL332" s="48">
        <v>10</v>
      </c>
    </row>
    <row r="333" spans="1:64" ht="15">
      <c r="A333" s="64" t="s">
        <v>321</v>
      </c>
      <c r="B333" s="64" t="s">
        <v>320</v>
      </c>
      <c r="C333" s="65" t="s">
        <v>3575</v>
      </c>
      <c r="D333" s="66">
        <v>3</v>
      </c>
      <c r="E333" s="67" t="s">
        <v>132</v>
      </c>
      <c r="F333" s="68">
        <v>35</v>
      </c>
      <c r="G333" s="65"/>
      <c r="H333" s="69"/>
      <c r="I333" s="70"/>
      <c r="J333" s="70"/>
      <c r="K333" s="34" t="s">
        <v>66</v>
      </c>
      <c r="L333" s="77">
        <v>333</v>
      </c>
      <c r="M333" s="77"/>
      <c r="N333" s="72"/>
      <c r="O333" s="79" t="s">
        <v>388</v>
      </c>
      <c r="P333" s="81">
        <v>43528.680127314816</v>
      </c>
      <c r="Q333" s="79" t="s">
        <v>428</v>
      </c>
      <c r="R333" s="79"/>
      <c r="S333" s="79"/>
      <c r="T333" s="79"/>
      <c r="U333" s="82" t="s">
        <v>701</v>
      </c>
      <c r="V333" s="82" t="s">
        <v>701</v>
      </c>
      <c r="W333" s="81">
        <v>43528.680127314816</v>
      </c>
      <c r="X333" s="82" t="s">
        <v>994</v>
      </c>
      <c r="Y333" s="79"/>
      <c r="Z333" s="79"/>
      <c r="AA333" s="85" t="s">
        <v>1190</v>
      </c>
      <c r="AB333" s="79"/>
      <c r="AC333" s="79" t="b">
        <v>0</v>
      </c>
      <c r="AD333" s="79">
        <v>0</v>
      </c>
      <c r="AE333" s="85" t="s">
        <v>1236</v>
      </c>
      <c r="AF333" s="79" t="b">
        <v>0</v>
      </c>
      <c r="AG333" s="79" t="s">
        <v>368</v>
      </c>
      <c r="AH333" s="79"/>
      <c r="AI333" s="85" t="s">
        <v>1236</v>
      </c>
      <c r="AJ333" s="79" t="b">
        <v>0</v>
      </c>
      <c r="AK333" s="79">
        <v>2</v>
      </c>
      <c r="AL333" s="85" t="s">
        <v>1189</v>
      </c>
      <c r="AM333" s="79" t="s">
        <v>1263</v>
      </c>
      <c r="AN333" s="79" t="b">
        <v>0</v>
      </c>
      <c r="AO333" s="85" t="s">
        <v>1189</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4</v>
      </c>
      <c r="BD333" s="48">
        <v>0</v>
      </c>
      <c r="BE333" s="49">
        <v>0</v>
      </c>
      <c r="BF333" s="48">
        <v>1</v>
      </c>
      <c r="BG333" s="49">
        <v>8.333333333333334</v>
      </c>
      <c r="BH333" s="48">
        <v>0</v>
      </c>
      <c r="BI333" s="49">
        <v>0</v>
      </c>
      <c r="BJ333" s="48">
        <v>11</v>
      </c>
      <c r="BK333" s="49">
        <v>91.66666666666667</v>
      </c>
      <c r="BL333" s="48">
        <v>12</v>
      </c>
    </row>
    <row r="334" spans="1:64" ht="15">
      <c r="A334" s="64" t="s">
        <v>321</v>
      </c>
      <c r="B334" s="64" t="s">
        <v>340</v>
      </c>
      <c r="C334" s="65" t="s">
        <v>3575</v>
      </c>
      <c r="D334" s="66">
        <v>3</v>
      </c>
      <c r="E334" s="67" t="s">
        <v>132</v>
      </c>
      <c r="F334" s="68">
        <v>35</v>
      </c>
      <c r="G334" s="65"/>
      <c r="H334" s="69"/>
      <c r="I334" s="70"/>
      <c r="J334" s="70"/>
      <c r="K334" s="34" t="s">
        <v>65</v>
      </c>
      <c r="L334" s="77">
        <v>334</v>
      </c>
      <c r="M334" s="77"/>
      <c r="N334" s="72"/>
      <c r="O334" s="79" t="s">
        <v>388</v>
      </c>
      <c r="P334" s="81">
        <v>43528.68363425926</v>
      </c>
      <c r="Q334" s="79" t="s">
        <v>511</v>
      </c>
      <c r="R334" s="82" t="s">
        <v>596</v>
      </c>
      <c r="S334" s="79" t="s">
        <v>635</v>
      </c>
      <c r="T334" s="79"/>
      <c r="U334" s="82" t="s">
        <v>736</v>
      </c>
      <c r="V334" s="82" t="s">
        <v>736</v>
      </c>
      <c r="W334" s="81">
        <v>43528.68363425926</v>
      </c>
      <c r="X334" s="82" t="s">
        <v>995</v>
      </c>
      <c r="Y334" s="79"/>
      <c r="Z334" s="79"/>
      <c r="AA334" s="85" t="s">
        <v>1191</v>
      </c>
      <c r="AB334" s="79"/>
      <c r="AC334" s="79" t="b">
        <v>0</v>
      </c>
      <c r="AD334" s="79">
        <v>10</v>
      </c>
      <c r="AE334" s="85" t="s">
        <v>1236</v>
      </c>
      <c r="AF334" s="79" t="b">
        <v>0</v>
      </c>
      <c r="AG334" s="79" t="s">
        <v>368</v>
      </c>
      <c r="AH334" s="79"/>
      <c r="AI334" s="85" t="s">
        <v>1236</v>
      </c>
      <c r="AJ334" s="79" t="b">
        <v>0</v>
      </c>
      <c r="AK334" s="79">
        <v>0</v>
      </c>
      <c r="AL334" s="85" t="s">
        <v>1236</v>
      </c>
      <c r="AM334" s="79" t="s">
        <v>1263</v>
      </c>
      <c r="AN334" s="79" t="b">
        <v>0</v>
      </c>
      <c r="AO334" s="85" t="s">
        <v>1191</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v>2</v>
      </c>
      <c r="BE334" s="49">
        <v>9.523809523809524</v>
      </c>
      <c r="BF334" s="48">
        <v>0</v>
      </c>
      <c r="BG334" s="49">
        <v>0</v>
      </c>
      <c r="BH334" s="48">
        <v>0</v>
      </c>
      <c r="BI334" s="49">
        <v>0</v>
      </c>
      <c r="BJ334" s="48">
        <v>19</v>
      </c>
      <c r="BK334" s="49">
        <v>90.47619047619048</v>
      </c>
      <c r="BL334" s="48">
        <v>21</v>
      </c>
    </row>
    <row r="335" spans="1:64" ht="15">
      <c r="A335" s="64" t="s">
        <v>321</v>
      </c>
      <c r="B335" s="64" t="s">
        <v>355</v>
      </c>
      <c r="C335" s="65" t="s">
        <v>3575</v>
      </c>
      <c r="D335" s="66">
        <v>3</v>
      </c>
      <c r="E335" s="67" t="s">
        <v>132</v>
      </c>
      <c r="F335" s="68">
        <v>35</v>
      </c>
      <c r="G335" s="65"/>
      <c r="H335" s="69"/>
      <c r="I335" s="70"/>
      <c r="J335" s="70"/>
      <c r="K335" s="34" t="s">
        <v>65</v>
      </c>
      <c r="L335" s="77">
        <v>335</v>
      </c>
      <c r="M335" s="77"/>
      <c r="N335" s="72"/>
      <c r="O335" s="79" t="s">
        <v>388</v>
      </c>
      <c r="P335" s="81">
        <v>43530.68766203704</v>
      </c>
      <c r="Q335" s="79" t="s">
        <v>512</v>
      </c>
      <c r="R335" s="82" t="s">
        <v>550</v>
      </c>
      <c r="S335" s="79" t="s">
        <v>614</v>
      </c>
      <c r="T335" s="79"/>
      <c r="U335" s="82" t="s">
        <v>695</v>
      </c>
      <c r="V335" s="82" t="s">
        <v>695</v>
      </c>
      <c r="W335" s="81">
        <v>43530.68766203704</v>
      </c>
      <c r="X335" s="82" t="s">
        <v>996</v>
      </c>
      <c r="Y335" s="79"/>
      <c r="Z335" s="79"/>
      <c r="AA335" s="85" t="s">
        <v>1192</v>
      </c>
      <c r="AB335" s="79"/>
      <c r="AC335" s="79" t="b">
        <v>0</v>
      </c>
      <c r="AD335" s="79">
        <v>20</v>
      </c>
      <c r="AE335" s="85" t="s">
        <v>1236</v>
      </c>
      <c r="AF335" s="79" t="b">
        <v>0</v>
      </c>
      <c r="AG335" s="79" t="s">
        <v>368</v>
      </c>
      <c r="AH335" s="79"/>
      <c r="AI335" s="85" t="s">
        <v>1236</v>
      </c>
      <c r="AJ335" s="79" t="b">
        <v>0</v>
      </c>
      <c r="AK335" s="79">
        <v>3</v>
      </c>
      <c r="AL335" s="85" t="s">
        <v>1236</v>
      </c>
      <c r="AM335" s="79" t="s">
        <v>1263</v>
      </c>
      <c r="AN335" s="79" t="b">
        <v>0</v>
      </c>
      <c r="AO335" s="85" t="s">
        <v>1192</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v>2</v>
      </c>
      <c r="BE335" s="49">
        <v>20</v>
      </c>
      <c r="BF335" s="48">
        <v>0</v>
      </c>
      <c r="BG335" s="49">
        <v>0</v>
      </c>
      <c r="BH335" s="48">
        <v>0</v>
      </c>
      <c r="BI335" s="49">
        <v>0</v>
      </c>
      <c r="BJ335" s="48">
        <v>8</v>
      </c>
      <c r="BK335" s="49">
        <v>80</v>
      </c>
      <c r="BL335" s="48">
        <v>10</v>
      </c>
    </row>
    <row r="336" spans="1:64" ht="15">
      <c r="A336" s="64" t="s">
        <v>322</v>
      </c>
      <c r="B336" s="64" t="s">
        <v>359</v>
      </c>
      <c r="C336" s="65" t="s">
        <v>3575</v>
      </c>
      <c r="D336" s="66">
        <v>3</v>
      </c>
      <c r="E336" s="67" t="s">
        <v>132</v>
      </c>
      <c r="F336" s="68">
        <v>35</v>
      </c>
      <c r="G336" s="65"/>
      <c r="H336" s="69"/>
      <c r="I336" s="70"/>
      <c r="J336" s="70"/>
      <c r="K336" s="34" t="s">
        <v>65</v>
      </c>
      <c r="L336" s="77">
        <v>336</v>
      </c>
      <c r="M336" s="77"/>
      <c r="N336" s="72"/>
      <c r="O336" s="79" t="s">
        <v>389</v>
      </c>
      <c r="P336" s="81">
        <v>43529.95045138889</v>
      </c>
      <c r="Q336" s="79" t="s">
        <v>513</v>
      </c>
      <c r="R336" s="79"/>
      <c r="S336" s="79"/>
      <c r="T336" s="79" t="s">
        <v>681</v>
      </c>
      <c r="U336" s="82" t="s">
        <v>737</v>
      </c>
      <c r="V336" s="82" t="s">
        <v>737</v>
      </c>
      <c r="W336" s="81">
        <v>43529.95045138889</v>
      </c>
      <c r="X336" s="82" t="s">
        <v>997</v>
      </c>
      <c r="Y336" s="79"/>
      <c r="Z336" s="79"/>
      <c r="AA336" s="85" t="s">
        <v>1193</v>
      </c>
      <c r="AB336" s="85" t="s">
        <v>1235</v>
      </c>
      <c r="AC336" s="79" t="b">
        <v>0</v>
      </c>
      <c r="AD336" s="79">
        <v>4</v>
      </c>
      <c r="AE336" s="85" t="s">
        <v>1259</v>
      </c>
      <c r="AF336" s="79" t="b">
        <v>0</v>
      </c>
      <c r="AG336" s="79" t="s">
        <v>368</v>
      </c>
      <c r="AH336" s="79"/>
      <c r="AI336" s="85" t="s">
        <v>1236</v>
      </c>
      <c r="AJ336" s="79" t="b">
        <v>0</v>
      </c>
      <c r="AK336" s="79">
        <v>1</v>
      </c>
      <c r="AL336" s="85" t="s">
        <v>1236</v>
      </c>
      <c r="AM336" s="79" t="s">
        <v>1263</v>
      </c>
      <c r="AN336" s="79" t="b">
        <v>0</v>
      </c>
      <c r="AO336" s="85" t="s">
        <v>1235</v>
      </c>
      <c r="AP336" s="79" t="s">
        <v>1286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2</v>
      </c>
      <c r="BE336" s="49">
        <v>5.714285714285714</v>
      </c>
      <c r="BF336" s="48">
        <v>0</v>
      </c>
      <c r="BG336" s="49">
        <v>0</v>
      </c>
      <c r="BH336" s="48">
        <v>0</v>
      </c>
      <c r="BI336" s="49">
        <v>0</v>
      </c>
      <c r="BJ336" s="48">
        <v>33</v>
      </c>
      <c r="BK336" s="49">
        <v>94.28571428571429</v>
      </c>
      <c r="BL336" s="48">
        <v>35</v>
      </c>
    </row>
    <row r="337" spans="1:64" ht="15">
      <c r="A337" s="64" t="s">
        <v>321</v>
      </c>
      <c r="B337" s="64" t="s">
        <v>359</v>
      </c>
      <c r="C337" s="65" t="s">
        <v>3575</v>
      </c>
      <c r="D337" s="66">
        <v>3</v>
      </c>
      <c r="E337" s="67" t="s">
        <v>132</v>
      </c>
      <c r="F337" s="68">
        <v>35</v>
      </c>
      <c r="G337" s="65"/>
      <c r="H337" s="69"/>
      <c r="I337" s="70"/>
      <c r="J337" s="70"/>
      <c r="K337" s="34" t="s">
        <v>65</v>
      </c>
      <c r="L337" s="77">
        <v>337</v>
      </c>
      <c r="M337" s="77"/>
      <c r="N337" s="72"/>
      <c r="O337" s="79" t="s">
        <v>388</v>
      </c>
      <c r="P337" s="81">
        <v>43530.7778125</v>
      </c>
      <c r="Q337" s="79" t="s">
        <v>514</v>
      </c>
      <c r="R337" s="79"/>
      <c r="S337" s="79"/>
      <c r="T337" s="79"/>
      <c r="U337" s="79"/>
      <c r="V337" s="82" t="s">
        <v>830</v>
      </c>
      <c r="W337" s="81">
        <v>43530.7778125</v>
      </c>
      <c r="X337" s="82" t="s">
        <v>998</v>
      </c>
      <c r="Y337" s="79"/>
      <c r="Z337" s="79"/>
      <c r="AA337" s="85" t="s">
        <v>1194</v>
      </c>
      <c r="AB337" s="79"/>
      <c r="AC337" s="79" t="b">
        <v>0</v>
      </c>
      <c r="AD337" s="79">
        <v>0</v>
      </c>
      <c r="AE337" s="85" t="s">
        <v>1236</v>
      </c>
      <c r="AF337" s="79" t="b">
        <v>0</v>
      </c>
      <c r="AG337" s="79" t="s">
        <v>368</v>
      </c>
      <c r="AH337" s="79"/>
      <c r="AI337" s="85" t="s">
        <v>1236</v>
      </c>
      <c r="AJ337" s="79" t="b">
        <v>0</v>
      </c>
      <c r="AK337" s="79">
        <v>1</v>
      </c>
      <c r="AL337" s="85" t="s">
        <v>1193</v>
      </c>
      <c r="AM337" s="79" t="s">
        <v>1263</v>
      </c>
      <c r="AN337" s="79" t="b">
        <v>0</v>
      </c>
      <c r="AO337" s="85" t="s">
        <v>1193</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2</v>
      </c>
      <c r="BD337" s="48"/>
      <c r="BE337" s="49"/>
      <c r="BF337" s="48"/>
      <c r="BG337" s="49"/>
      <c r="BH337" s="48"/>
      <c r="BI337" s="49"/>
      <c r="BJ337" s="48"/>
      <c r="BK337" s="49"/>
      <c r="BL337" s="48"/>
    </row>
    <row r="338" spans="1:64" ht="15">
      <c r="A338" s="64" t="s">
        <v>302</v>
      </c>
      <c r="B338" s="64" t="s">
        <v>322</v>
      </c>
      <c r="C338" s="65" t="s">
        <v>3575</v>
      </c>
      <c r="D338" s="66">
        <v>3</v>
      </c>
      <c r="E338" s="67" t="s">
        <v>132</v>
      </c>
      <c r="F338" s="68">
        <v>35</v>
      </c>
      <c r="G338" s="65"/>
      <c r="H338" s="69"/>
      <c r="I338" s="70"/>
      <c r="J338" s="70"/>
      <c r="K338" s="34" t="s">
        <v>65</v>
      </c>
      <c r="L338" s="77">
        <v>338</v>
      </c>
      <c r="M338" s="77"/>
      <c r="N338" s="72"/>
      <c r="O338" s="79" t="s">
        <v>388</v>
      </c>
      <c r="P338" s="81">
        <v>43537.90377314815</v>
      </c>
      <c r="Q338" s="79" t="s">
        <v>486</v>
      </c>
      <c r="R338" s="82" t="s">
        <v>582</v>
      </c>
      <c r="S338" s="79" t="s">
        <v>629</v>
      </c>
      <c r="T338" s="79"/>
      <c r="U338" s="82" t="s">
        <v>723</v>
      </c>
      <c r="V338" s="82" t="s">
        <v>723</v>
      </c>
      <c r="W338" s="81">
        <v>43537.90377314815</v>
      </c>
      <c r="X338" s="82" t="s">
        <v>960</v>
      </c>
      <c r="Y338" s="79"/>
      <c r="Z338" s="79"/>
      <c r="AA338" s="85" t="s">
        <v>1156</v>
      </c>
      <c r="AB338" s="79"/>
      <c r="AC338" s="79" t="b">
        <v>0</v>
      </c>
      <c r="AD338" s="79">
        <v>4</v>
      </c>
      <c r="AE338" s="85" t="s">
        <v>1236</v>
      </c>
      <c r="AF338" s="79" t="b">
        <v>0</v>
      </c>
      <c r="AG338" s="79" t="s">
        <v>368</v>
      </c>
      <c r="AH338" s="79"/>
      <c r="AI338" s="85" t="s">
        <v>1236</v>
      </c>
      <c r="AJ338" s="79" t="b">
        <v>0</v>
      </c>
      <c r="AK338" s="79">
        <v>2</v>
      </c>
      <c r="AL338" s="85" t="s">
        <v>1236</v>
      </c>
      <c r="AM338" s="79" t="s">
        <v>1263</v>
      </c>
      <c r="AN338" s="79" t="b">
        <v>0</v>
      </c>
      <c r="AO338" s="85" t="s">
        <v>1156</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7</v>
      </c>
      <c r="BC338" s="78" t="str">
        <f>REPLACE(INDEX(GroupVertices[Group],MATCH(Edges[[#This Row],[Vertex 2]],GroupVertices[Vertex],0)),1,1,"")</f>
        <v>2</v>
      </c>
      <c r="BD338" s="48"/>
      <c r="BE338" s="49"/>
      <c r="BF338" s="48"/>
      <c r="BG338" s="49"/>
      <c r="BH338" s="48"/>
      <c r="BI338" s="49"/>
      <c r="BJ338" s="48"/>
      <c r="BK338" s="49"/>
      <c r="BL338" s="48"/>
    </row>
    <row r="339" spans="1:64" ht="15">
      <c r="A339" s="64" t="s">
        <v>321</v>
      </c>
      <c r="B339" s="64" t="s">
        <v>322</v>
      </c>
      <c r="C339" s="65" t="s">
        <v>3575</v>
      </c>
      <c r="D339" s="66">
        <v>3</v>
      </c>
      <c r="E339" s="67" t="s">
        <v>132</v>
      </c>
      <c r="F339" s="68">
        <v>35</v>
      </c>
      <c r="G339" s="65"/>
      <c r="H339" s="69"/>
      <c r="I339" s="70"/>
      <c r="J339" s="70"/>
      <c r="K339" s="34" t="s">
        <v>65</v>
      </c>
      <c r="L339" s="77">
        <v>339</v>
      </c>
      <c r="M339" s="77"/>
      <c r="N339" s="72"/>
      <c r="O339" s="79" t="s">
        <v>388</v>
      </c>
      <c r="P339" s="81">
        <v>43530.7778125</v>
      </c>
      <c r="Q339" s="79" t="s">
        <v>514</v>
      </c>
      <c r="R339" s="79"/>
      <c r="S339" s="79"/>
      <c r="T339" s="79"/>
      <c r="U339" s="79"/>
      <c r="V339" s="82" t="s">
        <v>830</v>
      </c>
      <c r="W339" s="81">
        <v>43530.7778125</v>
      </c>
      <c r="X339" s="82" t="s">
        <v>998</v>
      </c>
      <c r="Y339" s="79"/>
      <c r="Z339" s="79"/>
      <c r="AA339" s="85" t="s">
        <v>1194</v>
      </c>
      <c r="AB339" s="79"/>
      <c r="AC339" s="79" t="b">
        <v>0</v>
      </c>
      <c r="AD339" s="79">
        <v>0</v>
      </c>
      <c r="AE339" s="85" t="s">
        <v>1236</v>
      </c>
      <c r="AF339" s="79" t="b">
        <v>0</v>
      </c>
      <c r="AG339" s="79" t="s">
        <v>368</v>
      </c>
      <c r="AH339" s="79"/>
      <c r="AI339" s="85" t="s">
        <v>1236</v>
      </c>
      <c r="AJ339" s="79" t="b">
        <v>0</v>
      </c>
      <c r="AK339" s="79">
        <v>1</v>
      </c>
      <c r="AL339" s="85" t="s">
        <v>1193</v>
      </c>
      <c r="AM339" s="79" t="s">
        <v>1263</v>
      </c>
      <c r="AN339" s="79" t="b">
        <v>0</v>
      </c>
      <c r="AO339" s="85" t="s">
        <v>1193</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2</v>
      </c>
      <c r="BD339" s="48">
        <v>2</v>
      </c>
      <c r="BE339" s="49">
        <v>7.407407407407407</v>
      </c>
      <c r="BF339" s="48">
        <v>0</v>
      </c>
      <c r="BG339" s="49">
        <v>0</v>
      </c>
      <c r="BH339" s="48">
        <v>0</v>
      </c>
      <c r="BI339" s="49">
        <v>0</v>
      </c>
      <c r="BJ339" s="48">
        <v>25</v>
      </c>
      <c r="BK339" s="49">
        <v>92.5925925925926</v>
      </c>
      <c r="BL339" s="48">
        <v>27</v>
      </c>
    </row>
    <row r="340" spans="1:64" ht="15">
      <c r="A340" s="64" t="s">
        <v>323</v>
      </c>
      <c r="B340" s="64" t="s">
        <v>321</v>
      </c>
      <c r="C340" s="65" t="s">
        <v>3575</v>
      </c>
      <c r="D340" s="66">
        <v>3</v>
      </c>
      <c r="E340" s="67" t="s">
        <v>132</v>
      </c>
      <c r="F340" s="68">
        <v>35</v>
      </c>
      <c r="G340" s="65"/>
      <c r="H340" s="69"/>
      <c r="I340" s="70"/>
      <c r="J340" s="70"/>
      <c r="K340" s="34" t="s">
        <v>66</v>
      </c>
      <c r="L340" s="77">
        <v>340</v>
      </c>
      <c r="M340" s="77"/>
      <c r="N340" s="72"/>
      <c r="O340" s="79" t="s">
        <v>389</v>
      </c>
      <c r="P340" s="81">
        <v>43530.78420138889</v>
      </c>
      <c r="Q340" s="79" t="s">
        <v>515</v>
      </c>
      <c r="R340" s="79"/>
      <c r="S340" s="79"/>
      <c r="T340" s="79"/>
      <c r="U340" s="82" t="s">
        <v>726</v>
      </c>
      <c r="V340" s="82" t="s">
        <v>726</v>
      </c>
      <c r="W340" s="81">
        <v>43530.78420138889</v>
      </c>
      <c r="X340" s="82" t="s">
        <v>999</v>
      </c>
      <c r="Y340" s="79"/>
      <c r="Z340" s="79"/>
      <c r="AA340" s="85" t="s">
        <v>1195</v>
      </c>
      <c r="AB340" s="85" t="s">
        <v>1218</v>
      </c>
      <c r="AC340" s="79" t="b">
        <v>0</v>
      </c>
      <c r="AD340" s="79">
        <v>13</v>
      </c>
      <c r="AE340" s="85" t="s">
        <v>1237</v>
      </c>
      <c r="AF340" s="79" t="b">
        <v>0</v>
      </c>
      <c r="AG340" s="79" t="s">
        <v>368</v>
      </c>
      <c r="AH340" s="79"/>
      <c r="AI340" s="85" t="s">
        <v>1236</v>
      </c>
      <c r="AJ340" s="79" t="b">
        <v>0</v>
      </c>
      <c r="AK340" s="79">
        <v>2</v>
      </c>
      <c r="AL340" s="85" t="s">
        <v>1236</v>
      </c>
      <c r="AM340" s="79" t="s">
        <v>1263</v>
      </c>
      <c r="AN340" s="79" t="b">
        <v>0</v>
      </c>
      <c r="AO340" s="85" t="s">
        <v>1218</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v>1</v>
      </c>
      <c r="BE340" s="49">
        <v>10</v>
      </c>
      <c r="BF340" s="48">
        <v>0</v>
      </c>
      <c r="BG340" s="49">
        <v>0</v>
      </c>
      <c r="BH340" s="48">
        <v>0</v>
      </c>
      <c r="BI340" s="49">
        <v>0</v>
      </c>
      <c r="BJ340" s="48">
        <v>9</v>
      </c>
      <c r="BK340" s="49">
        <v>90</v>
      </c>
      <c r="BL340" s="48">
        <v>10</v>
      </c>
    </row>
    <row r="341" spans="1:64" ht="15">
      <c r="A341" s="64" t="s">
        <v>321</v>
      </c>
      <c r="B341" s="64" t="s">
        <v>323</v>
      </c>
      <c r="C341" s="65" t="s">
        <v>3575</v>
      </c>
      <c r="D341" s="66">
        <v>3</v>
      </c>
      <c r="E341" s="67" t="s">
        <v>132</v>
      </c>
      <c r="F341" s="68">
        <v>35</v>
      </c>
      <c r="G341" s="65"/>
      <c r="H341" s="69"/>
      <c r="I341" s="70"/>
      <c r="J341" s="70"/>
      <c r="K341" s="34" t="s">
        <v>66</v>
      </c>
      <c r="L341" s="77">
        <v>341</v>
      </c>
      <c r="M341" s="77"/>
      <c r="N341" s="72"/>
      <c r="O341" s="79" t="s">
        <v>388</v>
      </c>
      <c r="P341" s="81">
        <v>43532.622777777775</v>
      </c>
      <c r="Q341" s="79" t="s">
        <v>492</v>
      </c>
      <c r="R341" s="79"/>
      <c r="S341" s="79"/>
      <c r="T341" s="79"/>
      <c r="U341" s="82" t="s">
        <v>726</v>
      </c>
      <c r="V341" s="82" t="s">
        <v>726</v>
      </c>
      <c r="W341" s="81">
        <v>43532.622777777775</v>
      </c>
      <c r="X341" s="82" t="s">
        <v>1000</v>
      </c>
      <c r="Y341" s="79"/>
      <c r="Z341" s="79"/>
      <c r="AA341" s="85" t="s">
        <v>1196</v>
      </c>
      <c r="AB341" s="79"/>
      <c r="AC341" s="79" t="b">
        <v>0</v>
      </c>
      <c r="AD341" s="79">
        <v>0</v>
      </c>
      <c r="AE341" s="85" t="s">
        <v>1236</v>
      </c>
      <c r="AF341" s="79" t="b">
        <v>0</v>
      </c>
      <c r="AG341" s="79" t="s">
        <v>368</v>
      </c>
      <c r="AH341" s="79"/>
      <c r="AI341" s="85" t="s">
        <v>1236</v>
      </c>
      <c r="AJ341" s="79" t="b">
        <v>0</v>
      </c>
      <c r="AK341" s="79">
        <v>2</v>
      </c>
      <c r="AL341" s="85" t="s">
        <v>1195</v>
      </c>
      <c r="AM341" s="79" t="s">
        <v>1263</v>
      </c>
      <c r="AN341" s="79" t="b">
        <v>0</v>
      </c>
      <c r="AO341" s="85" t="s">
        <v>1195</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v>1</v>
      </c>
      <c r="BE341" s="49">
        <v>8.333333333333334</v>
      </c>
      <c r="BF341" s="48">
        <v>0</v>
      </c>
      <c r="BG341" s="49">
        <v>0</v>
      </c>
      <c r="BH341" s="48">
        <v>0</v>
      </c>
      <c r="BI341" s="49">
        <v>0</v>
      </c>
      <c r="BJ341" s="48">
        <v>11</v>
      </c>
      <c r="BK341" s="49">
        <v>91.66666666666667</v>
      </c>
      <c r="BL341" s="48">
        <v>12</v>
      </c>
    </row>
    <row r="342" spans="1:64" ht="15">
      <c r="A342" s="64" t="s">
        <v>321</v>
      </c>
      <c r="B342" s="64" t="s">
        <v>386</v>
      </c>
      <c r="C342" s="65" t="s">
        <v>3575</v>
      </c>
      <c r="D342" s="66">
        <v>3</v>
      </c>
      <c r="E342" s="67" t="s">
        <v>132</v>
      </c>
      <c r="F342" s="68">
        <v>35</v>
      </c>
      <c r="G342" s="65"/>
      <c r="H342" s="69"/>
      <c r="I342" s="70"/>
      <c r="J342" s="70"/>
      <c r="K342" s="34" t="s">
        <v>65</v>
      </c>
      <c r="L342" s="77">
        <v>342</v>
      </c>
      <c r="M342" s="77"/>
      <c r="N342" s="72"/>
      <c r="O342" s="79" t="s">
        <v>388</v>
      </c>
      <c r="P342" s="81">
        <v>43532.62550925926</v>
      </c>
      <c r="Q342" s="79" t="s">
        <v>516</v>
      </c>
      <c r="R342" s="82" t="s">
        <v>597</v>
      </c>
      <c r="S342" s="79" t="s">
        <v>636</v>
      </c>
      <c r="T342" s="79"/>
      <c r="U342" s="82" t="s">
        <v>738</v>
      </c>
      <c r="V342" s="82" t="s">
        <v>738</v>
      </c>
      <c r="W342" s="81">
        <v>43532.62550925926</v>
      </c>
      <c r="X342" s="82" t="s">
        <v>1001</v>
      </c>
      <c r="Y342" s="79"/>
      <c r="Z342" s="79"/>
      <c r="AA342" s="85" t="s">
        <v>1197</v>
      </c>
      <c r="AB342" s="79"/>
      <c r="AC342" s="79" t="b">
        <v>0</v>
      </c>
      <c r="AD342" s="79">
        <v>4</v>
      </c>
      <c r="AE342" s="85" t="s">
        <v>1236</v>
      </c>
      <c r="AF342" s="79" t="b">
        <v>0</v>
      </c>
      <c r="AG342" s="79" t="s">
        <v>368</v>
      </c>
      <c r="AH342" s="79"/>
      <c r="AI342" s="85" t="s">
        <v>1236</v>
      </c>
      <c r="AJ342" s="79" t="b">
        <v>0</v>
      </c>
      <c r="AK342" s="79">
        <v>0</v>
      </c>
      <c r="AL342" s="85" t="s">
        <v>1236</v>
      </c>
      <c r="AM342" s="79" t="s">
        <v>1263</v>
      </c>
      <c r="AN342" s="79" t="b">
        <v>0</v>
      </c>
      <c r="AO342" s="85" t="s">
        <v>1197</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324</v>
      </c>
      <c r="B343" s="64" t="s">
        <v>321</v>
      </c>
      <c r="C343" s="65" t="s">
        <v>3575</v>
      </c>
      <c r="D343" s="66">
        <v>3</v>
      </c>
      <c r="E343" s="67" t="s">
        <v>132</v>
      </c>
      <c r="F343" s="68">
        <v>35</v>
      </c>
      <c r="G343" s="65"/>
      <c r="H343" s="69"/>
      <c r="I343" s="70"/>
      <c r="J343" s="70"/>
      <c r="K343" s="34" t="s">
        <v>66</v>
      </c>
      <c r="L343" s="77">
        <v>343</v>
      </c>
      <c r="M343" s="77"/>
      <c r="N343" s="72"/>
      <c r="O343" s="79" t="s">
        <v>388</v>
      </c>
      <c r="P343" s="81">
        <v>43537.688125</v>
      </c>
      <c r="Q343" s="79" t="s">
        <v>517</v>
      </c>
      <c r="R343" s="79"/>
      <c r="S343" s="79"/>
      <c r="T343" s="79"/>
      <c r="U343" s="79"/>
      <c r="V343" s="82" t="s">
        <v>831</v>
      </c>
      <c r="W343" s="81">
        <v>43537.688125</v>
      </c>
      <c r="X343" s="82" t="s">
        <v>1002</v>
      </c>
      <c r="Y343" s="79"/>
      <c r="Z343" s="79"/>
      <c r="AA343" s="85" t="s">
        <v>1198</v>
      </c>
      <c r="AB343" s="79"/>
      <c r="AC343" s="79" t="b">
        <v>0</v>
      </c>
      <c r="AD343" s="79">
        <v>0</v>
      </c>
      <c r="AE343" s="85" t="s">
        <v>1236</v>
      </c>
      <c r="AF343" s="79" t="b">
        <v>0</v>
      </c>
      <c r="AG343" s="79" t="s">
        <v>368</v>
      </c>
      <c r="AH343" s="79"/>
      <c r="AI343" s="85" t="s">
        <v>1236</v>
      </c>
      <c r="AJ343" s="79" t="b">
        <v>0</v>
      </c>
      <c r="AK343" s="79">
        <v>1</v>
      </c>
      <c r="AL343" s="85" t="s">
        <v>1197</v>
      </c>
      <c r="AM343" s="79" t="s">
        <v>1263</v>
      </c>
      <c r="AN343" s="79" t="b">
        <v>0</v>
      </c>
      <c r="AO343" s="85" t="s">
        <v>1197</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1</v>
      </c>
      <c r="BD343" s="48">
        <v>1</v>
      </c>
      <c r="BE343" s="49">
        <v>5.555555555555555</v>
      </c>
      <c r="BF343" s="48">
        <v>0</v>
      </c>
      <c r="BG343" s="49">
        <v>0</v>
      </c>
      <c r="BH343" s="48">
        <v>0</v>
      </c>
      <c r="BI343" s="49">
        <v>0</v>
      </c>
      <c r="BJ343" s="48">
        <v>17</v>
      </c>
      <c r="BK343" s="49">
        <v>94.44444444444444</v>
      </c>
      <c r="BL343" s="48">
        <v>18</v>
      </c>
    </row>
    <row r="344" spans="1:64" ht="15">
      <c r="A344" s="64" t="s">
        <v>321</v>
      </c>
      <c r="B344" s="64" t="s">
        <v>324</v>
      </c>
      <c r="C344" s="65" t="s">
        <v>3575</v>
      </c>
      <c r="D344" s="66">
        <v>3</v>
      </c>
      <c r="E344" s="67" t="s">
        <v>132</v>
      </c>
      <c r="F344" s="68">
        <v>35</v>
      </c>
      <c r="G344" s="65"/>
      <c r="H344" s="69"/>
      <c r="I344" s="70"/>
      <c r="J344" s="70"/>
      <c r="K344" s="34" t="s">
        <v>66</v>
      </c>
      <c r="L344" s="77">
        <v>344</v>
      </c>
      <c r="M344" s="77"/>
      <c r="N344" s="72"/>
      <c r="O344" s="79" t="s">
        <v>388</v>
      </c>
      <c r="P344" s="81">
        <v>43532.62550925926</v>
      </c>
      <c r="Q344" s="79" t="s">
        <v>516</v>
      </c>
      <c r="R344" s="82" t="s">
        <v>597</v>
      </c>
      <c r="S344" s="79" t="s">
        <v>636</v>
      </c>
      <c r="T344" s="79"/>
      <c r="U344" s="82" t="s">
        <v>738</v>
      </c>
      <c r="V344" s="82" t="s">
        <v>738</v>
      </c>
      <c r="W344" s="81">
        <v>43532.62550925926</v>
      </c>
      <c r="X344" s="82" t="s">
        <v>1001</v>
      </c>
      <c r="Y344" s="79"/>
      <c r="Z344" s="79"/>
      <c r="AA344" s="85" t="s">
        <v>1197</v>
      </c>
      <c r="AB344" s="79"/>
      <c r="AC344" s="79" t="b">
        <v>0</v>
      </c>
      <c r="AD344" s="79">
        <v>4</v>
      </c>
      <c r="AE344" s="85" t="s">
        <v>1236</v>
      </c>
      <c r="AF344" s="79" t="b">
        <v>0</v>
      </c>
      <c r="AG344" s="79" t="s">
        <v>368</v>
      </c>
      <c r="AH344" s="79"/>
      <c r="AI344" s="85" t="s">
        <v>1236</v>
      </c>
      <c r="AJ344" s="79" t="b">
        <v>0</v>
      </c>
      <c r="AK344" s="79">
        <v>0</v>
      </c>
      <c r="AL344" s="85" t="s">
        <v>1236</v>
      </c>
      <c r="AM344" s="79" t="s">
        <v>1263</v>
      </c>
      <c r="AN344" s="79" t="b">
        <v>0</v>
      </c>
      <c r="AO344" s="85" t="s">
        <v>1197</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v>
      </c>
      <c r="BD344" s="48">
        <v>1</v>
      </c>
      <c r="BE344" s="49">
        <v>5.555555555555555</v>
      </c>
      <c r="BF344" s="48">
        <v>0</v>
      </c>
      <c r="BG344" s="49">
        <v>0</v>
      </c>
      <c r="BH344" s="48">
        <v>0</v>
      </c>
      <c r="BI344" s="49">
        <v>0</v>
      </c>
      <c r="BJ344" s="48">
        <v>17</v>
      </c>
      <c r="BK344" s="49">
        <v>94.44444444444444</v>
      </c>
      <c r="BL344" s="48">
        <v>18</v>
      </c>
    </row>
    <row r="345" spans="1:64" ht="15">
      <c r="A345" s="64" t="s">
        <v>321</v>
      </c>
      <c r="B345" s="64" t="s">
        <v>358</v>
      </c>
      <c r="C345" s="65" t="s">
        <v>3575</v>
      </c>
      <c r="D345" s="66">
        <v>3</v>
      </c>
      <c r="E345" s="67" t="s">
        <v>132</v>
      </c>
      <c r="F345" s="68">
        <v>35</v>
      </c>
      <c r="G345" s="65"/>
      <c r="H345" s="69"/>
      <c r="I345" s="70"/>
      <c r="J345" s="70"/>
      <c r="K345" s="34" t="s">
        <v>65</v>
      </c>
      <c r="L345" s="77">
        <v>345</v>
      </c>
      <c r="M345" s="77"/>
      <c r="N345" s="72"/>
      <c r="O345" s="79" t="s">
        <v>388</v>
      </c>
      <c r="P345" s="81">
        <v>43532.64261574074</v>
      </c>
      <c r="Q345" s="79" t="s">
        <v>518</v>
      </c>
      <c r="R345" s="82" t="s">
        <v>584</v>
      </c>
      <c r="S345" s="79" t="s">
        <v>630</v>
      </c>
      <c r="T345" s="79" t="s">
        <v>663</v>
      </c>
      <c r="U345" s="82" t="s">
        <v>725</v>
      </c>
      <c r="V345" s="82" t="s">
        <v>725</v>
      </c>
      <c r="W345" s="81">
        <v>43532.64261574074</v>
      </c>
      <c r="X345" s="82" t="s">
        <v>1003</v>
      </c>
      <c r="Y345" s="79"/>
      <c r="Z345" s="79"/>
      <c r="AA345" s="85" t="s">
        <v>1199</v>
      </c>
      <c r="AB345" s="79"/>
      <c r="AC345" s="79" t="b">
        <v>0</v>
      </c>
      <c r="AD345" s="79">
        <v>3</v>
      </c>
      <c r="AE345" s="85" t="s">
        <v>1236</v>
      </c>
      <c r="AF345" s="79" t="b">
        <v>0</v>
      </c>
      <c r="AG345" s="79" t="s">
        <v>368</v>
      </c>
      <c r="AH345" s="79"/>
      <c r="AI345" s="85" t="s">
        <v>1236</v>
      </c>
      <c r="AJ345" s="79" t="b">
        <v>0</v>
      </c>
      <c r="AK345" s="79">
        <v>1</v>
      </c>
      <c r="AL345" s="85" t="s">
        <v>1236</v>
      </c>
      <c r="AM345" s="79" t="s">
        <v>1263</v>
      </c>
      <c r="AN345" s="79" t="b">
        <v>0</v>
      </c>
      <c r="AO345" s="85" t="s">
        <v>1199</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1</v>
      </c>
      <c r="BD345" s="48">
        <v>0</v>
      </c>
      <c r="BE345" s="49">
        <v>0</v>
      </c>
      <c r="BF345" s="48">
        <v>0</v>
      </c>
      <c r="BG345" s="49">
        <v>0</v>
      </c>
      <c r="BH345" s="48">
        <v>0</v>
      </c>
      <c r="BI345" s="49">
        <v>0</v>
      </c>
      <c r="BJ345" s="48">
        <v>13</v>
      </c>
      <c r="BK345" s="49">
        <v>100</v>
      </c>
      <c r="BL345" s="48">
        <v>13</v>
      </c>
    </row>
    <row r="346" spans="1:64" ht="15">
      <c r="A346" s="64" t="s">
        <v>264</v>
      </c>
      <c r="B346" s="64" t="s">
        <v>369</v>
      </c>
      <c r="C346" s="65" t="s">
        <v>3575</v>
      </c>
      <c r="D346" s="66">
        <v>3</v>
      </c>
      <c r="E346" s="67" t="s">
        <v>132</v>
      </c>
      <c r="F346" s="68">
        <v>35</v>
      </c>
      <c r="G346" s="65"/>
      <c r="H346" s="69"/>
      <c r="I346" s="70"/>
      <c r="J346" s="70"/>
      <c r="K346" s="34" t="s">
        <v>65</v>
      </c>
      <c r="L346" s="77">
        <v>346</v>
      </c>
      <c r="M346" s="77"/>
      <c r="N346" s="72"/>
      <c r="O346" s="79" t="s">
        <v>388</v>
      </c>
      <c r="P346" s="81">
        <v>43532.70203703704</v>
      </c>
      <c r="Q346" s="79" t="s">
        <v>444</v>
      </c>
      <c r="R346" s="82" t="s">
        <v>563</v>
      </c>
      <c r="S346" s="79" t="s">
        <v>620</v>
      </c>
      <c r="T346" s="79"/>
      <c r="U346" s="79"/>
      <c r="V346" s="82" t="s">
        <v>787</v>
      </c>
      <c r="W346" s="81">
        <v>43532.70203703704</v>
      </c>
      <c r="X346" s="82" t="s">
        <v>905</v>
      </c>
      <c r="Y346" s="79"/>
      <c r="Z346" s="79"/>
      <c r="AA346" s="85" t="s">
        <v>1101</v>
      </c>
      <c r="AB346" s="79"/>
      <c r="AC346" s="79" t="b">
        <v>0</v>
      </c>
      <c r="AD346" s="79">
        <v>0</v>
      </c>
      <c r="AE346" s="85" t="s">
        <v>1236</v>
      </c>
      <c r="AF346" s="79" t="b">
        <v>0</v>
      </c>
      <c r="AG346" s="79" t="s">
        <v>368</v>
      </c>
      <c r="AH346" s="79"/>
      <c r="AI346" s="85" t="s">
        <v>1236</v>
      </c>
      <c r="AJ346" s="79" t="b">
        <v>0</v>
      </c>
      <c r="AK346" s="79">
        <v>1</v>
      </c>
      <c r="AL346" s="85" t="s">
        <v>1201</v>
      </c>
      <c r="AM346" s="79" t="s">
        <v>1277</v>
      </c>
      <c r="AN346" s="79" t="b">
        <v>0</v>
      </c>
      <c r="AO346" s="85" t="s">
        <v>1201</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10</v>
      </c>
      <c r="BC346" s="78" t="str">
        <f>REPLACE(INDEX(GroupVertices[Group],MATCH(Edges[[#This Row],[Vertex 2]],GroupVertices[Vertex],0)),1,1,"")</f>
        <v>10</v>
      </c>
      <c r="BD346" s="48">
        <v>0</v>
      </c>
      <c r="BE346" s="49">
        <v>0</v>
      </c>
      <c r="BF346" s="48">
        <v>1</v>
      </c>
      <c r="BG346" s="49">
        <v>5.555555555555555</v>
      </c>
      <c r="BH346" s="48">
        <v>0</v>
      </c>
      <c r="BI346" s="49">
        <v>0</v>
      </c>
      <c r="BJ346" s="48">
        <v>17</v>
      </c>
      <c r="BK346" s="49">
        <v>94.44444444444444</v>
      </c>
      <c r="BL346" s="48">
        <v>18</v>
      </c>
    </row>
    <row r="347" spans="1:64" ht="15">
      <c r="A347" s="64" t="s">
        <v>264</v>
      </c>
      <c r="B347" s="64" t="s">
        <v>321</v>
      </c>
      <c r="C347" s="65" t="s">
        <v>3575</v>
      </c>
      <c r="D347" s="66">
        <v>3</v>
      </c>
      <c r="E347" s="67" t="s">
        <v>132</v>
      </c>
      <c r="F347" s="68">
        <v>35</v>
      </c>
      <c r="G347" s="65"/>
      <c r="H347" s="69"/>
      <c r="I347" s="70"/>
      <c r="J347" s="70"/>
      <c r="K347" s="34" t="s">
        <v>66</v>
      </c>
      <c r="L347" s="77">
        <v>347</v>
      </c>
      <c r="M347" s="77"/>
      <c r="N347" s="72"/>
      <c r="O347" s="79" t="s">
        <v>388</v>
      </c>
      <c r="P347" s="81">
        <v>43532.70203703704</v>
      </c>
      <c r="Q347" s="79" t="s">
        <v>444</v>
      </c>
      <c r="R347" s="82" t="s">
        <v>563</v>
      </c>
      <c r="S347" s="79" t="s">
        <v>620</v>
      </c>
      <c r="T347" s="79"/>
      <c r="U347" s="79"/>
      <c r="V347" s="82" t="s">
        <v>787</v>
      </c>
      <c r="W347" s="81">
        <v>43532.70203703704</v>
      </c>
      <c r="X347" s="82" t="s">
        <v>905</v>
      </c>
      <c r="Y347" s="79"/>
      <c r="Z347" s="79"/>
      <c r="AA347" s="85" t="s">
        <v>1101</v>
      </c>
      <c r="AB347" s="79"/>
      <c r="AC347" s="79" t="b">
        <v>0</v>
      </c>
      <c r="AD347" s="79">
        <v>0</v>
      </c>
      <c r="AE347" s="85" t="s">
        <v>1236</v>
      </c>
      <c r="AF347" s="79" t="b">
        <v>0</v>
      </c>
      <c r="AG347" s="79" t="s">
        <v>368</v>
      </c>
      <c r="AH347" s="79"/>
      <c r="AI347" s="85" t="s">
        <v>1236</v>
      </c>
      <c r="AJ347" s="79" t="b">
        <v>0</v>
      </c>
      <c r="AK347" s="79">
        <v>1</v>
      </c>
      <c r="AL347" s="85" t="s">
        <v>1201</v>
      </c>
      <c r="AM347" s="79" t="s">
        <v>1277</v>
      </c>
      <c r="AN347" s="79" t="b">
        <v>0</v>
      </c>
      <c r="AO347" s="85" t="s">
        <v>1201</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10</v>
      </c>
      <c r="BC347" s="78" t="str">
        <f>REPLACE(INDEX(GroupVertices[Group],MATCH(Edges[[#This Row],[Vertex 2]],GroupVertices[Vertex],0)),1,1,"")</f>
        <v>1</v>
      </c>
      <c r="BD347" s="48"/>
      <c r="BE347" s="49"/>
      <c r="BF347" s="48"/>
      <c r="BG347" s="49"/>
      <c r="BH347" s="48"/>
      <c r="BI347" s="49"/>
      <c r="BJ347" s="48"/>
      <c r="BK347" s="49"/>
      <c r="BL347" s="48"/>
    </row>
    <row r="348" spans="1:64" ht="15">
      <c r="A348" s="64" t="s">
        <v>264</v>
      </c>
      <c r="B348" s="64" t="s">
        <v>321</v>
      </c>
      <c r="C348" s="65" t="s">
        <v>3575</v>
      </c>
      <c r="D348" s="66">
        <v>3</v>
      </c>
      <c r="E348" s="67" t="s">
        <v>132</v>
      </c>
      <c r="F348" s="68">
        <v>35</v>
      </c>
      <c r="G348" s="65"/>
      <c r="H348" s="69"/>
      <c r="I348" s="70"/>
      <c r="J348" s="70"/>
      <c r="K348" s="34" t="s">
        <v>66</v>
      </c>
      <c r="L348" s="77">
        <v>348</v>
      </c>
      <c r="M348" s="77"/>
      <c r="N348" s="72"/>
      <c r="O348" s="79" t="s">
        <v>389</v>
      </c>
      <c r="P348" s="81">
        <v>43532.703148148146</v>
      </c>
      <c r="Q348" s="79" t="s">
        <v>519</v>
      </c>
      <c r="R348" s="79"/>
      <c r="S348" s="79"/>
      <c r="T348" s="79"/>
      <c r="U348" s="79"/>
      <c r="V348" s="82" t="s">
        <v>787</v>
      </c>
      <c r="W348" s="81">
        <v>43532.703148148146</v>
      </c>
      <c r="X348" s="82" t="s">
        <v>1004</v>
      </c>
      <c r="Y348" s="79"/>
      <c r="Z348" s="79"/>
      <c r="AA348" s="85" t="s">
        <v>1200</v>
      </c>
      <c r="AB348" s="85" t="s">
        <v>1201</v>
      </c>
      <c r="AC348" s="79" t="b">
        <v>0</v>
      </c>
      <c r="AD348" s="79">
        <v>0</v>
      </c>
      <c r="AE348" s="85" t="s">
        <v>1237</v>
      </c>
      <c r="AF348" s="79" t="b">
        <v>0</v>
      </c>
      <c r="AG348" s="79" t="s">
        <v>368</v>
      </c>
      <c r="AH348" s="79"/>
      <c r="AI348" s="85" t="s">
        <v>1236</v>
      </c>
      <c r="AJ348" s="79" t="b">
        <v>0</v>
      </c>
      <c r="AK348" s="79">
        <v>0</v>
      </c>
      <c r="AL348" s="85" t="s">
        <v>1236</v>
      </c>
      <c r="AM348" s="79" t="s">
        <v>1277</v>
      </c>
      <c r="AN348" s="79" t="b">
        <v>0</v>
      </c>
      <c r="AO348" s="85" t="s">
        <v>1201</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10</v>
      </c>
      <c r="BC348" s="78" t="str">
        <f>REPLACE(INDEX(GroupVertices[Group],MATCH(Edges[[#This Row],[Vertex 2]],GroupVertices[Vertex],0)),1,1,"")</f>
        <v>1</v>
      </c>
      <c r="BD348" s="48">
        <v>2</v>
      </c>
      <c r="BE348" s="49">
        <v>9.090909090909092</v>
      </c>
      <c r="BF348" s="48">
        <v>0</v>
      </c>
      <c r="BG348" s="49">
        <v>0</v>
      </c>
      <c r="BH348" s="48">
        <v>0</v>
      </c>
      <c r="BI348" s="49">
        <v>0</v>
      </c>
      <c r="BJ348" s="48">
        <v>20</v>
      </c>
      <c r="BK348" s="49">
        <v>90.9090909090909</v>
      </c>
      <c r="BL348" s="48">
        <v>22</v>
      </c>
    </row>
    <row r="349" spans="1:64" ht="15">
      <c r="A349" s="64" t="s">
        <v>321</v>
      </c>
      <c r="B349" s="64" t="s">
        <v>264</v>
      </c>
      <c r="C349" s="65" t="s">
        <v>3575</v>
      </c>
      <c r="D349" s="66">
        <v>3</v>
      </c>
      <c r="E349" s="67" t="s">
        <v>132</v>
      </c>
      <c r="F349" s="68">
        <v>35</v>
      </c>
      <c r="G349" s="65"/>
      <c r="H349" s="69"/>
      <c r="I349" s="70"/>
      <c r="J349" s="70"/>
      <c r="K349" s="34" t="s">
        <v>66</v>
      </c>
      <c r="L349" s="77">
        <v>349</v>
      </c>
      <c r="M349" s="77"/>
      <c r="N349" s="72"/>
      <c r="O349" s="79" t="s">
        <v>388</v>
      </c>
      <c r="P349" s="81">
        <v>43532.66483796296</v>
      </c>
      <c r="Q349" s="79" t="s">
        <v>520</v>
      </c>
      <c r="R349" s="82" t="s">
        <v>563</v>
      </c>
      <c r="S349" s="79" t="s">
        <v>620</v>
      </c>
      <c r="T349" s="79"/>
      <c r="U349" s="82" t="s">
        <v>739</v>
      </c>
      <c r="V349" s="82" t="s">
        <v>739</v>
      </c>
      <c r="W349" s="81">
        <v>43532.66483796296</v>
      </c>
      <c r="X349" s="82" t="s">
        <v>1005</v>
      </c>
      <c r="Y349" s="79"/>
      <c r="Z349" s="79"/>
      <c r="AA349" s="85" t="s">
        <v>1201</v>
      </c>
      <c r="AB349" s="79"/>
      <c r="AC349" s="79" t="b">
        <v>0</v>
      </c>
      <c r="AD349" s="79">
        <v>9</v>
      </c>
      <c r="AE349" s="85" t="s">
        <v>1236</v>
      </c>
      <c r="AF349" s="79" t="b">
        <v>0</v>
      </c>
      <c r="AG349" s="79" t="s">
        <v>368</v>
      </c>
      <c r="AH349" s="79"/>
      <c r="AI349" s="85" t="s">
        <v>1236</v>
      </c>
      <c r="AJ349" s="79" t="b">
        <v>0</v>
      </c>
      <c r="AK349" s="79">
        <v>1</v>
      </c>
      <c r="AL349" s="85" t="s">
        <v>1236</v>
      </c>
      <c r="AM349" s="79" t="s">
        <v>1263</v>
      </c>
      <c r="AN349" s="79" t="b">
        <v>0</v>
      </c>
      <c r="AO349" s="85" t="s">
        <v>1201</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10</v>
      </c>
      <c r="BD349" s="48"/>
      <c r="BE349" s="49"/>
      <c r="BF349" s="48"/>
      <c r="BG349" s="49"/>
      <c r="BH349" s="48"/>
      <c r="BI349" s="49"/>
      <c r="BJ349" s="48"/>
      <c r="BK349" s="49"/>
      <c r="BL349" s="48"/>
    </row>
    <row r="350" spans="1:64" ht="15">
      <c r="A350" s="64" t="s">
        <v>321</v>
      </c>
      <c r="B350" s="64" t="s">
        <v>369</v>
      </c>
      <c r="C350" s="65" t="s">
        <v>3575</v>
      </c>
      <c r="D350" s="66">
        <v>3</v>
      </c>
      <c r="E350" s="67" t="s">
        <v>132</v>
      </c>
      <c r="F350" s="68">
        <v>35</v>
      </c>
      <c r="G350" s="65"/>
      <c r="H350" s="69"/>
      <c r="I350" s="70"/>
      <c r="J350" s="70"/>
      <c r="K350" s="34" t="s">
        <v>65</v>
      </c>
      <c r="L350" s="77">
        <v>350</v>
      </c>
      <c r="M350" s="77"/>
      <c r="N350" s="72"/>
      <c r="O350" s="79" t="s">
        <v>388</v>
      </c>
      <c r="P350" s="81">
        <v>43532.66483796296</v>
      </c>
      <c r="Q350" s="79" t="s">
        <v>520</v>
      </c>
      <c r="R350" s="82" t="s">
        <v>563</v>
      </c>
      <c r="S350" s="79" t="s">
        <v>620</v>
      </c>
      <c r="T350" s="79"/>
      <c r="U350" s="82" t="s">
        <v>739</v>
      </c>
      <c r="V350" s="82" t="s">
        <v>739</v>
      </c>
      <c r="W350" s="81">
        <v>43532.66483796296</v>
      </c>
      <c r="X350" s="82" t="s">
        <v>1005</v>
      </c>
      <c r="Y350" s="79"/>
      <c r="Z350" s="79"/>
      <c r="AA350" s="85" t="s">
        <v>1201</v>
      </c>
      <c r="AB350" s="79"/>
      <c r="AC350" s="79" t="b">
        <v>0</v>
      </c>
      <c r="AD350" s="79">
        <v>9</v>
      </c>
      <c r="AE350" s="85" t="s">
        <v>1236</v>
      </c>
      <c r="AF350" s="79" t="b">
        <v>0</v>
      </c>
      <c r="AG350" s="79" t="s">
        <v>368</v>
      </c>
      <c r="AH350" s="79"/>
      <c r="AI350" s="85" t="s">
        <v>1236</v>
      </c>
      <c r="AJ350" s="79" t="b">
        <v>0</v>
      </c>
      <c r="AK350" s="79">
        <v>1</v>
      </c>
      <c r="AL350" s="85" t="s">
        <v>1236</v>
      </c>
      <c r="AM350" s="79" t="s">
        <v>1263</v>
      </c>
      <c r="AN350" s="79" t="b">
        <v>0</v>
      </c>
      <c r="AO350" s="85" t="s">
        <v>1201</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10</v>
      </c>
      <c r="BD350" s="48">
        <v>0</v>
      </c>
      <c r="BE350" s="49">
        <v>0</v>
      </c>
      <c r="BF350" s="48">
        <v>1</v>
      </c>
      <c r="BG350" s="49">
        <v>6.25</v>
      </c>
      <c r="BH350" s="48">
        <v>0</v>
      </c>
      <c r="BI350" s="49">
        <v>0</v>
      </c>
      <c r="BJ350" s="48">
        <v>15</v>
      </c>
      <c r="BK350" s="49">
        <v>93.75</v>
      </c>
      <c r="BL350" s="48">
        <v>16</v>
      </c>
    </row>
    <row r="351" spans="1:64" ht="15">
      <c r="A351" s="64" t="s">
        <v>321</v>
      </c>
      <c r="B351" s="64" t="s">
        <v>375</v>
      </c>
      <c r="C351" s="65" t="s">
        <v>3575</v>
      </c>
      <c r="D351" s="66">
        <v>3</v>
      </c>
      <c r="E351" s="67" t="s">
        <v>132</v>
      </c>
      <c r="F351" s="68">
        <v>35</v>
      </c>
      <c r="G351" s="65"/>
      <c r="H351" s="69"/>
      <c r="I351" s="70"/>
      <c r="J351" s="70"/>
      <c r="K351" s="34" t="s">
        <v>65</v>
      </c>
      <c r="L351" s="77">
        <v>351</v>
      </c>
      <c r="M351" s="77"/>
      <c r="N351" s="72"/>
      <c r="O351" s="79" t="s">
        <v>388</v>
      </c>
      <c r="P351" s="81">
        <v>43535.78686342593</v>
      </c>
      <c r="Q351" s="79" t="s">
        <v>521</v>
      </c>
      <c r="R351" s="82" t="s">
        <v>568</v>
      </c>
      <c r="S351" s="79" t="s">
        <v>624</v>
      </c>
      <c r="T351" s="79"/>
      <c r="U351" s="82" t="s">
        <v>740</v>
      </c>
      <c r="V351" s="82" t="s">
        <v>740</v>
      </c>
      <c r="W351" s="81">
        <v>43535.78686342593</v>
      </c>
      <c r="X351" s="82" t="s">
        <v>1006</v>
      </c>
      <c r="Y351" s="79"/>
      <c r="Z351" s="79"/>
      <c r="AA351" s="85" t="s">
        <v>1202</v>
      </c>
      <c r="AB351" s="79"/>
      <c r="AC351" s="79" t="b">
        <v>0</v>
      </c>
      <c r="AD351" s="79">
        <v>17</v>
      </c>
      <c r="AE351" s="85" t="s">
        <v>1236</v>
      </c>
      <c r="AF351" s="79" t="b">
        <v>0</v>
      </c>
      <c r="AG351" s="79" t="s">
        <v>368</v>
      </c>
      <c r="AH351" s="79"/>
      <c r="AI351" s="85" t="s">
        <v>1236</v>
      </c>
      <c r="AJ351" s="79" t="b">
        <v>0</v>
      </c>
      <c r="AK351" s="79">
        <v>1</v>
      </c>
      <c r="AL351" s="85" t="s">
        <v>1236</v>
      </c>
      <c r="AM351" s="79" t="s">
        <v>1263</v>
      </c>
      <c r="AN351" s="79" t="b">
        <v>0</v>
      </c>
      <c r="AO351" s="85" t="s">
        <v>1202</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v>1</v>
      </c>
      <c r="BE351" s="49">
        <v>5.882352941176471</v>
      </c>
      <c r="BF351" s="48">
        <v>0</v>
      </c>
      <c r="BG351" s="49">
        <v>0</v>
      </c>
      <c r="BH351" s="48">
        <v>0</v>
      </c>
      <c r="BI351" s="49">
        <v>0</v>
      </c>
      <c r="BJ351" s="48">
        <v>16</v>
      </c>
      <c r="BK351" s="49">
        <v>94.11764705882354</v>
      </c>
      <c r="BL351" s="48">
        <v>17</v>
      </c>
    </row>
    <row r="352" spans="1:64" ht="15">
      <c r="A352" s="64" t="s">
        <v>325</v>
      </c>
      <c r="B352" s="64" t="s">
        <v>325</v>
      </c>
      <c r="C352" s="65" t="s">
        <v>3575</v>
      </c>
      <c r="D352" s="66">
        <v>3</v>
      </c>
      <c r="E352" s="67" t="s">
        <v>132</v>
      </c>
      <c r="F352" s="68">
        <v>35</v>
      </c>
      <c r="G352" s="65"/>
      <c r="H352" s="69"/>
      <c r="I352" s="70"/>
      <c r="J352" s="70"/>
      <c r="K352" s="34" t="s">
        <v>65</v>
      </c>
      <c r="L352" s="77">
        <v>352</v>
      </c>
      <c r="M352" s="77"/>
      <c r="N352" s="72"/>
      <c r="O352" s="79" t="s">
        <v>176</v>
      </c>
      <c r="P352" s="81">
        <v>43536.000613425924</v>
      </c>
      <c r="Q352" s="79" t="s">
        <v>522</v>
      </c>
      <c r="R352" s="79"/>
      <c r="S352" s="79"/>
      <c r="T352" s="79"/>
      <c r="U352" s="82" t="s">
        <v>741</v>
      </c>
      <c r="V352" s="82" t="s">
        <v>741</v>
      </c>
      <c r="W352" s="81">
        <v>43536.000613425924</v>
      </c>
      <c r="X352" s="82" t="s">
        <v>1007</v>
      </c>
      <c r="Y352" s="79"/>
      <c r="Z352" s="79"/>
      <c r="AA352" s="85" t="s">
        <v>1203</v>
      </c>
      <c r="AB352" s="79"/>
      <c r="AC352" s="79" t="b">
        <v>0</v>
      </c>
      <c r="AD352" s="79">
        <v>3</v>
      </c>
      <c r="AE352" s="85" t="s">
        <v>1236</v>
      </c>
      <c r="AF352" s="79" t="b">
        <v>0</v>
      </c>
      <c r="AG352" s="79" t="s">
        <v>368</v>
      </c>
      <c r="AH352" s="79"/>
      <c r="AI352" s="85" t="s">
        <v>1236</v>
      </c>
      <c r="AJ352" s="79" t="b">
        <v>0</v>
      </c>
      <c r="AK352" s="79">
        <v>1</v>
      </c>
      <c r="AL352" s="85" t="s">
        <v>1236</v>
      </c>
      <c r="AM352" s="79" t="s">
        <v>1267</v>
      </c>
      <c r="AN352" s="79" t="b">
        <v>0</v>
      </c>
      <c r="AO352" s="85" t="s">
        <v>1203</v>
      </c>
      <c r="AP352" s="79" t="s">
        <v>1286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v>
      </c>
      <c r="BD352" s="48">
        <v>0</v>
      </c>
      <c r="BE352" s="49">
        <v>0</v>
      </c>
      <c r="BF352" s="48">
        <v>0</v>
      </c>
      <c r="BG352" s="49">
        <v>0</v>
      </c>
      <c r="BH352" s="48">
        <v>0</v>
      </c>
      <c r="BI352" s="49">
        <v>0</v>
      </c>
      <c r="BJ352" s="48">
        <v>5</v>
      </c>
      <c r="BK352" s="49">
        <v>100</v>
      </c>
      <c r="BL352" s="48">
        <v>5</v>
      </c>
    </row>
    <row r="353" spans="1:64" ht="15">
      <c r="A353" s="64" t="s">
        <v>321</v>
      </c>
      <c r="B353" s="64" t="s">
        <v>325</v>
      </c>
      <c r="C353" s="65" t="s">
        <v>3575</v>
      </c>
      <c r="D353" s="66">
        <v>3</v>
      </c>
      <c r="E353" s="67" t="s">
        <v>132</v>
      </c>
      <c r="F353" s="68">
        <v>35</v>
      </c>
      <c r="G353" s="65"/>
      <c r="H353" s="69"/>
      <c r="I353" s="70"/>
      <c r="J353" s="70"/>
      <c r="K353" s="34" t="s">
        <v>65</v>
      </c>
      <c r="L353" s="77">
        <v>353</v>
      </c>
      <c r="M353" s="77"/>
      <c r="N353" s="72"/>
      <c r="O353" s="79" t="s">
        <v>388</v>
      </c>
      <c r="P353" s="81">
        <v>43538.691354166665</v>
      </c>
      <c r="Q353" s="79" t="s">
        <v>523</v>
      </c>
      <c r="R353" s="79"/>
      <c r="S353" s="79"/>
      <c r="T353" s="79"/>
      <c r="U353" s="79"/>
      <c r="V353" s="82" t="s">
        <v>830</v>
      </c>
      <c r="W353" s="81">
        <v>43538.691354166665</v>
      </c>
      <c r="X353" s="82" t="s">
        <v>1008</v>
      </c>
      <c r="Y353" s="79"/>
      <c r="Z353" s="79"/>
      <c r="AA353" s="85" t="s">
        <v>1204</v>
      </c>
      <c r="AB353" s="79"/>
      <c r="AC353" s="79" t="b">
        <v>0</v>
      </c>
      <c r="AD353" s="79">
        <v>0</v>
      </c>
      <c r="AE353" s="85" t="s">
        <v>1236</v>
      </c>
      <c r="AF353" s="79" t="b">
        <v>0</v>
      </c>
      <c r="AG353" s="79" t="s">
        <v>368</v>
      </c>
      <c r="AH353" s="79"/>
      <c r="AI353" s="85" t="s">
        <v>1236</v>
      </c>
      <c r="AJ353" s="79" t="b">
        <v>0</v>
      </c>
      <c r="AK353" s="79">
        <v>1</v>
      </c>
      <c r="AL353" s="85" t="s">
        <v>1203</v>
      </c>
      <c r="AM353" s="79" t="s">
        <v>1263</v>
      </c>
      <c r="AN353" s="79" t="b">
        <v>0</v>
      </c>
      <c r="AO353" s="85" t="s">
        <v>1203</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v>0</v>
      </c>
      <c r="BE353" s="49">
        <v>0</v>
      </c>
      <c r="BF353" s="48">
        <v>0</v>
      </c>
      <c r="BG353" s="49">
        <v>0</v>
      </c>
      <c r="BH353" s="48">
        <v>0</v>
      </c>
      <c r="BI353" s="49">
        <v>0</v>
      </c>
      <c r="BJ353" s="48">
        <v>7</v>
      </c>
      <c r="BK353" s="49">
        <v>100</v>
      </c>
      <c r="BL353" s="48">
        <v>7</v>
      </c>
    </row>
    <row r="354" spans="1:64" ht="15">
      <c r="A354" s="64" t="s">
        <v>302</v>
      </c>
      <c r="B354" s="64" t="s">
        <v>326</v>
      </c>
      <c r="C354" s="65" t="s">
        <v>3575</v>
      </c>
      <c r="D354" s="66">
        <v>3</v>
      </c>
      <c r="E354" s="67" t="s">
        <v>132</v>
      </c>
      <c r="F354" s="68">
        <v>35</v>
      </c>
      <c r="G354" s="65"/>
      <c r="H354" s="69"/>
      <c r="I354" s="70"/>
      <c r="J354" s="70"/>
      <c r="K354" s="34" t="s">
        <v>66</v>
      </c>
      <c r="L354" s="77">
        <v>354</v>
      </c>
      <c r="M354" s="77"/>
      <c r="N354" s="72"/>
      <c r="O354" s="79" t="s">
        <v>388</v>
      </c>
      <c r="P354" s="81">
        <v>43537.90377314815</v>
      </c>
      <c r="Q354" s="79" t="s">
        <v>486</v>
      </c>
      <c r="R354" s="82" t="s">
        <v>582</v>
      </c>
      <c r="S354" s="79" t="s">
        <v>629</v>
      </c>
      <c r="T354" s="79"/>
      <c r="U354" s="82" t="s">
        <v>723</v>
      </c>
      <c r="V354" s="82" t="s">
        <v>723</v>
      </c>
      <c r="W354" s="81">
        <v>43537.90377314815</v>
      </c>
      <c r="X354" s="82" t="s">
        <v>960</v>
      </c>
      <c r="Y354" s="79"/>
      <c r="Z354" s="79"/>
      <c r="AA354" s="85" t="s">
        <v>1156</v>
      </c>
      <c r="AB354" s="79"/>
      <c r="AC354" s="79" t="b">
        <v>0</v>
      </c>
      <c r="AD354" s="79">
        <v>4</v>
      </c>
      <c r="AE354" s="85" t="s">
        <v>1236</v>
      </c>
      <c r="AF354" s="79" t="b">
        <v>0</v>
      </c>
      <c r="AG354" s="79" t="s">
        <v>368</v>
      </c>
      <c r="AH354" s="79"/>
      <c r="AI354" s="85" t="s">
        <v>1236</v>
      </c>
      <c r="AJ354" s="79" t="b">
        <v>0</v>
      </c>
      <c r="AK354" s="79">
        <v>2</v>
      </c>
      <c r="AL354" s="85" t="s">
        <v>1236</v>
      </c>
      <c r="AM354" s="79" t="s">
        <v>1263</v>
      </c>
      <c r="AN354" s="79" t="b">
        <v>0</v>
      </c>
      <c r="AO354" s="85" t="s">
        <v>1156</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7</v>
      </c>
      <c r="BC354" s="78" t="str">
        <f>REPLACE(INDEX(GroupVertices[Group],MATCH(Edges[[#This Row],[Vertex 2]],GroupVertices[Vertex],0)),1,1,"")</f>
        <v>7</v>
      </c>
      <c r="BD354" s="48">
        <v>1</v>
      </c>
      <c r="BE354" s="49">
        <v>3.225806451612903</v>
      </c>
      <c r="BF354" s="48">
        <v>0</v>
      </c>
      <c r="BG354" s="49">
        <v>0</v>
      </c>
      <c r="BH354" s="48">
        <v>0</v>
      </c>
      <c r="BI354" s="49">
        <v>0</v>
      </c>
      <c r="BJ354" s="48">
        <v>30</v>
      </c>
      <c r="BK354" s="49">
        <v>96.7741935483871</v>
      </c>
      <c r="BL354" s="48">
        <v>31</v>
      </c>
    </row>
    <row r="355" spans="1:64" ht="15">
      <c r="A355" s="64" t="s">
        <v>302</v>
      </c>
      <c r="B355" s="64" t="s">
        <v>321</v>
      </c>
      <c r="C355" s="65" t="s">
        <v>3575</v>
      </c>
      <c r="D355" s="66">
        <v>3</v>
      </c>
      <c r="E355" s="67" t="s">
        <v>132</v>
      </c>
      <c r="F355" s="68">
        <v>35</v>
      </c>
      <c r="G355" s="65"/>
      <c r="H355" s="69"/>
      <c r="I355" s="70"/>
      <c r="J355" s="70"/>
      <c r="K355" s="34" t="s">
        <v>66</v>
      </c>
      <c r="L355" s="77">
        <v>355</v>
      </c>
      <c r="M355" s="77"/>
      <c r="N355" s="72"/>
      <c r="O355" s="79" t="s">
        <v>388</v>
      </c>
      <c r="P355" s="81">
        <v>43537.90377314815</v>
      </c>
      <c r="Q355" s="79" t="s">
        <v>486</v>
      </c>
      <c r="R355" s="82" t="s">
        <v>582</v>
      </c>
      <c r="S355" s="79" t="s">
        <v>629</v>
      </c>
      <c r="T355" s="79"/>
      <c r="U355" s="82" t="s">
        <v>723</v>
      </c>
      <c r="V355" s="82" t="s">
        <v>723</v>
      </c>
      <c r="W355" s="81">
        <v>43537.90377314815</v>
      </c>
      <c r="X355" s="82" t="s">
        <v>960</v>
      </c>
      <c r="Y355" s="79"/>
      <c r="Z355" s="79"/>
      <c r="AA355" s="85" t="s">
        <v>1156</v>
      </c>
      <c r="AB355" s="79"/>
      <c r="AC355" s="79" t="b">
        <v>0</v>
      </c>
      <c r="AD355" s="79">
        <v>4</v>
      </c>
      <c r="AE355" s="85" t="s">
        <v>1236</v>
      </c>
      <c r="AF355" s="79" t="b">
        <v>0</v>
      </c>
      <c r="AG355" s="79" t="s">
        <v>368</v>
      </c>
      <c r="AH355" s="79"/>
      <c r="AI355" s="85" t="s">
        <v>1236</v>
      </c>
      <c r="AJ355" s="79" t="b">
        <v>0</v>
      </c>
      <c r="AK355" s="79">
        <v>2</v>
      </c>
      <c r="AL355" s="85" t="s">
        <v>1236</v>
      </c>
      <c r="AM355" s="79" t="s">
        <v>1263</v>
      </c>
      <c r="AN355" s="79" t="b">
        <v>0</v>
      </c>
      <c r="AO355" s="85" t="s">
        <v>1156</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7</v>
      </c>
      <c r="BC355" s="78" t="str">
        <f>REPLACE(INDEX(GroupVertices[Group],MATCH(Edges[[#This Row],[Vertex 2]],GroupVertices[Vertex],0)),1,1,"")</f>
        <v>1</v>
      </c>
      <c r="BD355" s="48"/>
      <c r="BE355" s="49"/>
      <c r="BF355" s="48"/>
      <c r="BG355" s="49"/>
      <c r="BH355" s="48"/>
      <c r="BI355" s="49"/>
      <c r="BJ355" s="48"/>
      <c r="BK355" s="49"/>
      <c r="BL355" s="48"/>
    </row>
    <row r="356" spans="1:64" ht="15">
      <c r="A356" s="64" t="s">
        <v>326</v>
      </c>
      <c r="B356" s="64" t="s">
        <v>302</v>
      </c>
      <c r="C356" s="65" t="s">
        <v>3575</v>
      </c>
      <c r="D356" s="66">
        <v>3</v>
      </c>
      <c r="E356" s="67" t="s">
        <v>132</v>
      </c>
      <c r="F356" s="68">
        <v>35</v>
      </c>
      <c r="G356" s="65"/>
      <c r="H356" s="69"/>
      <c r="I356" s="70"/>
      <c r="J356" s="70"/>
      <c r="K356" s="34" t="s">
        <v>66</v>
      </c>
      <c r="L356" s="77">
        <v>356</v>
      </c>
      <c r="M356" s="77"/>
      <c r="N356" s="72"/>
      <c r="O356" s="79" t="s">
        <v>388</v>
      </c>
      <c r="P356" s="81">
        <v>43538.69043981482</v>
      </c>
      <c r="Q356" s="79" t="s">
        <v>488</v>
      </c>
      <c r="R356" s="82" t="s">
        <v>582</v>
      </c>
      <c r="S356" s="79" t="s">
        <v>629</v>
      </c>
      <c r="T356" s="79"/>
      <c r="U356" s="79"/>
      <c r="V356" s="82" t="s">
        <v>832</v>
      </c>
      <c r="W356" s="81">
        <v>43538.69043981482</v>
      </c>
      <c r="X356" s="82" t="s">
        <v>1009</v>
      </c>
      <c r="Y356" s="79"/>
      <c r="Z356" s="79"/>
      <c r="AA356" s="85" t="s">
        <v>1205</v>
      </c>
      <c r="AB356" s="79"/>
      <c r="AC356" s="79" t="b">
        <v>0</v>
      </c>
      <c r="AD356" s="79">
        <v>0</v>
      </c>
      <c r="AE356" s="85" t="s">
        <v>1236</v>
      </c>
      <c r="AF356" s="79" t="b">
        <v>0</v>
      </c>
      <c r="AG356" s="79" t="s">
        <v>368</v>
      </c>
      <c r="AH356" s="79"/>
      <c r="AI356" s="85" t="s">
        <v>1236</v>
      </c>
      <c r="AJ356" s="79" t="b">
        <v>0</v>
      </c>
      <c r="AK356" s="79">
        <v>6</v>
      </c>
      <c r="AL356" s="85" t="s">
        <v>1156</v>
      </c>
      <c r="AM356" s="79" t="s">
        <v>1263</v>
      </c>
      <c r="AN356" s="79" t="b">
        <v>0</v>
      </c>
      <c r="AO356" s="85" t="s">
        <v>1156</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7</v>
      </c>
      <c r="BC356" s="78" t="str">
        <f>REPLACE(INDEX(GroupVertices[Group],MATCH(Edges[[#This Row],[Vertex 2]],GroupVertices[Vertex],0)),1,1,"")</f>
        <v>7</v>
      </c>
      <c r="BD356" s="48">
        <v>0</v>
      </c>
      <c r="BE356" s="49">
        <v>0</v>
      </c>
      <c r="BF356" s="48">
        <v>0</v>
      </c>
      <c r="BG356" s="49">
        <v>0</v>
      </c>
      <c r="BH356" s="48">
        <v>0</v>
      </c>
      <c r="BI356" s="49">
        <v>0</v>
      </c>
      <c r="BJ356" s="48">
        <v>23</v>
      </c>
      <c r="BK356" s="49">
        <v>100</v>
      </c>
      <c r="BL356" s="48">
        <v>23</v>
      </c>
    </row>
    <row r="357" spans="1:64" ht="15">
      <c r="A357" s="64" t="s">
        <v>321</v>
      </c>
      <c r="B357" s="64" t="s">
        <v>302</v>
      </c>
      <c r="C357" s="65" t="s">
        <v>3575</v>
      </c>
      <c r="D357" s="66">
        <v>3</v>
      </c>
      <c r="E357" s="67" t="s">
        <v>132</v>
      </c>
      <c r="F357" s="68">
        <v>35</v>
      </c>
      <c r="G357" s="65"/>
      <c r="H357" s="69"/>
      <c r="I357" s="70"/>
      <c r="J357" s="70"/>
      <c r="K357" s="34" t="s">
        <v>66</v>
      </c>
      <c r="L357" s="77">
        <v>357</v>
      </c>
      <c r="M357" s="77"/>
      <c r="N357" s="72"/>
      <c r="O357" s="79" t="s">
        <v>388</v>
      </c>
      <c r="P357" s="81">
        <v>43538.69200231481</v>
      </c>
      <c r="Q357" s="79" t="s">
        <v>488</v>
      </c>
      <c r="R357" s="82" t="s">
        <v>582</v>
      </c>
      <c r="S357" s="79" t="s">
        <v>629</v>
      </c>
      <c r="T357" s="79"/>
      <c r="U357" s="79"/>
      <c r="V357" s="82" t="s">
        <v>830</v>
      </c>
      <c r="W357" s="81">
        <v>43538.69200231481</v>
      </c>
      <c r="X357" s="82" t="s">
        <v>1010</v>
      </c>
      <c r="Y357" s="79"/>
      <c r="Z357" s="79"/>
      <c r="AA357" s="85" t="s">
        <v>1206</v>
      </c>
      <c r="AB357" s="79"/>
      <c r="AC357" s="79" t="b">
        <v>0</v>
      </c>
      <c r="AD357" s="79">
        <v>0</v>
      </c>
      <c r="AE357" s="85" t="s">
        <v>1236</v>
      </c>
      <c r="AF357" s="79" t="b">
        <v>0</v>
      </c>
      <c r="AG357" s="79" t="s">
        <v>368</v>
      </c>
      <c r="AH357" s="79"/>
      <c r="AI357" s="85" t="s">
        <v>1236</v>
      </c>
      <c r="AJ357" s="79" t="b">
        <v>0</v>
      </c>
      <c r="AK357" s="79">
        <v>6</v>
      </c>
      <c r="AL357" s="85" t="s">
        <v>1156</v>
      </c>
      <c r="AM357" s="79" t="s">
        <v>1263</v>
      </c>
      <c r="AN357" s="79" t="b">
        <v>0</v>
      </c>
      <c r="AO357" s="85" t="s">
        <v>1156</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7</v>
      </c>
      <c r="BD357" s="48">
        <v>0</v>
      </c>
      <c r="BE357" s="49">
        <v>0</v>
      </c>
      <c r="BF357" s="48">
        <v>0</v>
      </c>
      <c r="BG357" s="49">
        <v>0</v>
      </c>
      <c r="BH357" s="48">
        <v>0</v>
      </c>
      <c r="BI357" s="49">
        <v>0</v>
      </c>
      <c r="BJ357" s="48">
        <v>23</v>
      </c>
      <c r="BK357" s="49">
        <v>100</v>
      </c>
      <c r="BL357" s="48">
        <v>23</v>
      </c>
    </row>
    <row r="358" spans="1:64" ht="15">
      <c r="A358" s="64" t="s">
        <v>326</v>
      </c>
      <c r="B358" s="64" t="s">
        <v>326</v>
      </c>
      <c r="C358" s="65" t="s">
        <v>3576</v>
      </c>
      <c r="D358" s="66">
        <v>6.5</v>
      </c>
      <c r="E358" s="67" t="s">
        <v>136</v>
      </c>
      <c r="F358" s="68">
        <v>23.5</v>
      </c>
      <c r="G358" s="65"/>
      <c r="H358" s="69"/>
      <c r="I358" s="70"/>
      <c r="J358" s="70"/>
      <c r="K358" s="34" t="s">
        <v>65</v>
      </c>
      <c r="L358" s="77">
        <v>358</v>
      </c>
      <c r="M358" s="77"/>
      <c r="N358" s="72"/>
      <c r="O358" s="79" t="s">
        <v>176</v>
      </c>
      <c r="P358" s="81">
        <v>43530.71375</v>
      </c>
      <c r="Q358" s="79" t="s">
        <v>524</v>
      </c>
      <c r="R358" s="82" t="s">
        <v>598</v>
      </c>
      <c r="S358" s="79" t="s">
        <v>634</v>
      </c>
      <c r="T358" s="79"/>
      <c r="U358" s="82" t="s">
        <v>742</v>
      </c>
      <c r="V358" s="82" t="s">
        <v>742</v>
      </c>
      <c r="W358" s="81">
        <v>43530.71375</v>
      </c>
      <c r="X358" s="82" t="s">
        <v>1011</v>
      </c>
      <c r="Y358" s="79"/>
      <c r="Z358" s="79"/>
      <c r="AA358" s="85" t="s">
        <v>1207</v>
      </c>
      <c r="AB358" s="79"/>
      <c r="AC358" s="79" t="b">
        <v>0</v>
      </c>
      <c r="AD358" s="79">
        <v>6</v>
      </c>
      <c r="AE358" s="85" t="s">
        <v>1236</v>
      </c>
      <c r="AF358" s="79" t="b">
        <v>0</v>
      </c>
      <c r="AG358" s="79" t="s">
        <v>368</v>
      </c>
      <c r="AH358" s="79"/>
      <c r="AI358" s="85" t="s">
        <v>1236</v>
      </c>
      <c r="AJ358" s="79" t="b">
        <v>0</v>
      </c>
      <c r="AK358" s="79">
        <v>1</v>
      </c>
      <c r="AL358" s="85" t="s">
        <v>1236</v>
      </c>
      <c r="AM358" s="79" t="s">
        <v>1263</v>
      </c>
      <c r="AN358" s="79" t="b">
        <v>0</v>
      </c>
      <c r="AO358" s="85" t="s">
        <v>1207</v>
      </c>
      <c r="AP358" s="79" t="s">
        <v>1286</v>
      </c>
      <c r="AQ358" s="79">
        <v>0</v>
      </c>
      <c r="AR358" s="79">
        <v>0</v>
      </c>
      <c r="AS358" s="79"/>
      <c r="AT358" s="79"/>
      <c r="AU358" s="79"/>
      <c r="AV358" s="79"/>
      <c r="AW358" s="79"/>
      <c r="AX358" s="79"/>
      <c r="AY358" s="79"/>
      <c r="AZ358" s="79"/>
      <c r="BA358">
        <v>2</v>
      </c>
      <c r="BB358" s="78" t="str">
        <f>REPLACE(INDEX(GroupVertices[Group],MATCH(Edges[[#This Row],[Vertex 1]],GroupVertices[Vertex],0)),1,1,"")</f>
        <v>7</v>
      </c>
      <c r="BC358" s="78" t="str">
        <f>REPLACE(INDEX(GroupVertices[Group],MATCH(Edges[[#This Row],[Vertex 2]],GroupVertices[Vertex],0)),1,1,"")</f>
        <v>7</v>
      </c>
      <c r="BD358" s="48">
        <v>1</v>
      </c>
      <c r="BE358" s="49">
        <v>4</v>
      </c>
      <c r="BF358" s="48">
        <v>0</v>
      </c>
      <c r="BG358" s="49">
        <v>0</v>
      </c>
      <c r="BH358" s="48">
        <v>0</v>
      </c>
      <c r="BI358" s="49">
        <v>0</v>
      </c>
      <c r="BJ358" s="48">
        <v>24</v>
      </c>
      <c r="BK358" s="49">
        <v>96</v>
      </c>
      <c r="BL358" s="48">
        <v>25</v>
      </c>
    </row>
    <row r="359" spans="1:64" ht="15">
      <c r="A359" s="64" t="s">
        <v>326</v>
      </c>
      <c r="B359" s="64" t="s">
        <v>326</v>
      </c>
      <c r="C359" s="65" t="s">
        <v>3576</v>
      </c>
      <c r="D359" s="66">
        <v>6.5</v>
      </c>
      <c r="E359" s="67" t="s">
        <v>136</v>
      </c>
      <c r="F359" s="68">
        <v>23.5</v>
      </c>
      <c r="G359" s="65"/>
      <c r="H359" s="69"/>
      <c r="I359" s="70"/>
      <c r="J359" s="70"/>
      <c r="K359" s="34" t="s">
        <v>65</v>
      </c>
      <c r="L359" s="77">
        <v>359</v>
      </c>
      <c r="M359" s="77"/>
      <c r="N359" s="72"/>
      <c r="O359" s="79" t="s">
        <v>176</v>
      </c>
      <c r="P359" s="81">
        <v>43535.984305555554</v>
      </c>
      <c r="Q359" s="79" t="s">
        <v>525</v>
      </c>
      <c r="R359" s="82" t="s">
        <v>599</v>
      </c>
      <c r="S359" s="79" t="s">
        <v>637</v>
      </c>
      <c r="T359" s="79" t="s">
        <v>682</v>
      </c>
      <c r="U359" s="82" t="s">
        <v>743</v>
      </c>
      <c r="V359" s="82" t="s">
        <v>743</v>
      </c>
      <c r="W359" s="81">
        <v>43535.984305555554</v>
      </c>
      <c r="X359" s="82" t="s">
        <v>1012</v>
      </c>
      <c r="Y359" s="79"/>
      <c r="Z359" s="79"/>
      <c r="AA359" s="85" t="s">
        <v>1208</v>
      </c>
      <c r="AB359" s="79"/>
      <c r="AC359" s="79" t="b">
        <v>0</v>
      </c>
      <c r="AD359" s="79">
        <v>4</v>
      </c>
      <c r="AE359" s="85" t="s">
        <v>1236</v>
      </c>
      <c r="AF359" s="79" t="b">
        <v>0</v>
      </c>
      <c r="AG359" s="79" t="s">
        <v>368</v>
      </c>
      <c r="AH359" s="79"/>
      <c r="AI359" s="85" t="s">
        <v>1236</v>
      </c>
      <c r="AJ359" s="79" t="b">
        <v>0</v>
      </c>
      <c r="AK359" s="79">
        <v>1</v>
      </c>
      <c r="AL359" s="85" t="s">
        <v>1236</v>
      </c>
      <c r="AM359" s="79" t="s">
        <v>1263</v>
      </c>
      <c r="AN359" s="79" t="b">
        <v>0</v>
      </c>
      <c r="AO359" s="85" t="s">
        <v>1208</v>
      </c>
      <c r="AP359" s="79" t="s">
        <v>1286</v>
      </c>
      <c r="AQ359" s="79">
        <v>0</v>
      </c>
      <c r="AR359" s="79">
        <v>0</v>
      </c>
      <c r="AS359" s="79"/>
      <c r="AT359" s="79"/>
      <c r="AU359" s="79"/>
      <c r="AV359" s="79"/>
      <c r="AW359" s="79"/>
      <c r="AX359" s="79"/>
      <c r="AY359" s="79"/>
      <c r="AZ359" s="79"/>
      <c r="BA359">
        <v>2</v>
      </c>
      <c r="BB359" s="78" t="str">
        <f>REPLACE(INDEX(GroupVertices[Group],MATCH(Edges[[#This Row],[Vertex 1]],GroupVertices[Vertex],0)),1,1,"")</f>
        <v>7</v>
      </c>
      <c r="BC359" s="78" t="str">
        <f>REPLACE(INDEX(GroupVertices[Group],MATCH(Edges[[#This Row],[Vertex 2]],GroupVertices[Vertex],0)),1,1,"")</f>
        <v>7</v>
      </c>
      <c r="BD359" s="48">
        <v>1</v>
      </c>
      <c r="BE359" s="49">
        <v>2.5</v>
      </c>
      <c r="BF359" s="48">
        <v>0</v>
      </c>
      <c r="BG359" s="49">
        <v>0</v>
      </c>
      <c r="BH359" s="48">
        <v>0</v>
      </c>
      <c r="BI359" s="49">
        <v>0</v>
      </c>
      <c r="BJ359" s="48">
        <v>39</v>
      </c>
      <c r="BK359" s="49">
        <v>97.5</v>
      </c>
      <c r="BL359" s="48">
        <v>40</v>
      </c>
    </row>
    <row r="360" spans="1:64" ht="15">
      <c r="A360" s="64" t="s">
        <v>321</v>
      </c>
      <c r="B360" s="64" t="s">
        <v>326</v>
      </c>
      <c r="C360" s="65" t="s">
        <v>3576</v>
      </c>
      <c r="D360" s="66">
        <v>6.5</v>
      </c>
      <c r="E360" s="67" t="s">
        <v>136</v>
      </c>
      <c r="F360" s="68">
        <v>23.5</v>
      </c>
      <c r="G360" s="65"/>
      <c r="H360" s="69"/>
      <c r="I360" s="70"/>
      <c r="J360" s="70"/>
      <c r="K360" s="34" t="s">
        <v>65</v>
      </c>
      <c r="L360" s="77">
        <v>360</v>
      </c>
      <c r="M360" s="77"/>
      <c r="N360" s="72"/>
      <c r="O360" s="79" t="s">
        <v>388</v>
      </c>
      <c r="P360" s="81">
        <v>43530.76493055555</v>
      </c>
      <c r="Q360" s="79" t="s">
        <v>526</v>
      </c>
      <c r="R360" s="79"/>
      <c r="S360" s="79"/>
      <c r="T360" s="79"/>
      <c r="U360" s="79"/>
      <c r="V360" s="82" t="s">
        <v>830</v>
      </c>
      <c r="W360" s="81">
        <v>43530.76493055555</v>
      </c>
      <c r="X360" s="82" t="s">
        <v>1013</v>
      </c>
      <c r="Y360" s="79"/>
      <c r="Z360" s="79"/>
      <c r="AA360" s="85" t="s">
        <v>1209</v>
      </c>
      <c r="AB360" s="79"/>
      <c r="AC360" s="79" t="b">
        <v>0</v>
      </c>
      <c r="AD360" s="79">
        <v>0</v>
      </c>
      <c r="AE360" s="85" t="s">
        <v>1236</v>
      </c>
      <c r="AF360" s="79" t="b">
        <v>0</v>
      </c>
      <c r="AG360" s="79" t="s">
        <v>368</v>
      </c>
      <c r="AH360" s="79"/>
      <c r="AI360" s="85" t="s">
        <v>1236</v>
      </c>
      <c r="AJ360" s="79" t="b">
        <v>0</v>
      </c>
      <c r="AK360" s="79">
        <v>1</v>
      </c>
      <c r="AL360" s="85" t="s">
        <v>1207</v>
      </c>
      <c r="AM360" s="79" t="s">
        <v>1263</v>
      </c>
      <c r="AN360" s="79" t="b">
        <v>0</v>
      </c>
      <c r="AO360" s="85" t="s">
        <v>1207</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1</v>
      </c>
      <c r="BC360" s="78" t="str">
        <f>REPLACE(INDEX(GroupVertices[Group],MATCH(Edges[[#This Row],[Vertex 2]],GroupVertices[Vertex],0)),1,1,"")</f>
        <v>7</v>
      </c>
      <c r="BD360" s="48">
        <v>1</v>
      </c>
      <c r="BE360" s="49">
        <v>4.3478260869565215</v>
      </c>
      <c r="BF360" s="48">
        <v>0</v>
      </c>
      <c r="BG360" s="49">
        <v>0</v>
      </c>
      <c r="BH360" s="48">
        <v>0</v>
      </c>
      <c r="BI360" s="49">
        <v>0</v>
      </c>
      <c r="BJ360" s="48">
        <v>22</v>
      </c>
      <c r="BK360" s="49">
        <v>95.65217391304348</v>
      </c>
      <c r="BL360" s="48">
        <v>23</v>
      </c>
    </row>
    <row r="361" spans="1:64" ht="15">
      <c r="A361" s="64" t="s">
        <v>321</v>
      </c>
      <c r="B361" s="64" t="s">
        <v>326</v>
      </c>
      <c r="C361" s="65" t="s">
        <v>3576</v>
      </c>
      <c r="D361" s="66">
        <v>6.5</v>
      </c>
      <c r="E361" s="67" t="s">
        <v>136</v>
      </c>
      <c r="F361" s="68">
        <v>23.5</v>
      </c>
      <c r="G361" s="65"/>
      <c r="H361" s="69"/>
      <c r="I361" s="70"/>
      <c r="J361" s="70"/>
      <c r="K361" s="34" t="s">
        <v>65</v>
      </c>
      <c r="L361" s="77">
        <v>361</v>
      </c>
      <c r="M361" s="77"/>
      <c r="N361" s="72"/>
      <c r="O361" s="79" t="s">
        <v>388</v>
      </c>
      <c r="P361" s="81">
        <v>43538.69206018518</v>
      </c>
      <c r="Q361" s="79" t="s">
        <v>527</v>
      </c>
      <c r="R361" s="79"/>
      <c r="S361" s="79"/>
      <c r="T361" s="79" t="s">
        <v>682</v>
      </c>
      <c r="U361" s="79"/>
      <c r="V361" s="82" t="s">
        <v>830</v>
      </c>
      <c r="W361" s="81">
        <v>43538.69206018518</v>
      </c>
      <c r="X361" s="82" t="s">
        <v>1014</v>
      </c>
      <c r="Y361" s="79"/>
      <c r="Z361" s="79"/>
      <c r="AA361" s="85" t="s">
        <v>1210</v>
      </c>
      <c r="AB361" s="79"/>
      <c r="AC361" s="79" t="b">
        <v>0</v>
      </c>
      <c r="AD361" s="79">
        <v>0</v>
      </c>
      <c r="AE361" s="85" t="s">
        <v>1236</v>
      </c>
      <c r="AF361" s="79" t="b">
        <v>0</v>
      </c>
      <c r="AG361" s="79" t="s">
        <v>368</v>
      </c>
      <c r="AH361" s="79"/>
      <c r="AI361" s="85" t="s">
        <v>1236</v>
      </c>
      <c r="AJ361" s="79" t="b">
        <v>0</v>
      </c>
      <c r="AK361" s="79">
        <v>1</v>
      </c>
      <c r="AL361" s="85" t="s">
        <v>1208</v>
      </c>
      <c r="AM361" s="79" t="s">
        <v>1263</v>
      </c>
      <c r="AN361" s="79" t="b">
        <v>0</v>
      </c>
      <c r="AO361" s="85" t="s">
        <v>1208</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1</v>
      </c>
      <c r="BC361" s="78" t="str">
        <f>REPLACE(INDEX(GroupVertices[Group],MATCH(Edges[[#This Row],[Vertex 2]],GroupVertices[Vertex],0)),1,1,"")</f>
        <v>7</v>
      </c>
      <c r="BD361" s="48">
        <v>0</v>
      </c>
      <c r="BE361" s="49">
        <v>0</v>
      </c>
      <c r="BF361" s="48">
        <v>0</v>
      </c>
      <c r="BG361" s="49">
        <v>0</v>
      </c>
      <c r="BH361" s="48">
        <v>0</v>
      </c>
      <c r="BI361" s="49">
        <v>0</v>
      </c>
      <c r="BJ361" s="48">
        <v>20</v>
      </c>
      <c r="BK361" s="49">
        <v>100</v>
      </c>
      <c r="BL361" s="48">
        <v>20</v>
      </c>
    </row>
    <row r="362" spans="1:64" ht="15">
      <c r="A362" s="64" t="s">
        <v>327</v>
      </c>
      <c r="B362" s="64" t="s">
        <v>321</v>
      </c>
      <c r="C362" s="65" t="s">
        <v>3576</v>
      </c>
      <c r="D362" s="66">
        <v>6.5</v>
      </c>
      <c r="E362" s="67" t="s">
        <v>136</v>
      </c>
      <c r="F362" s="68">
        <v>23.5</v>
      </c>
      <c r="G362" s="65"/>
      <c r="H362" s="69"/>
      <c r="I362" s="70"/>
      <c r="J362" s="70"/>
      <c r="K362" s="34" t="s">
        <v>66</v>
      </c>
      <c r="L362" s="77">
        <v>362</v>
      </c>
      <c r="M362" s="77"/>
      <c r="N362" s="72"/>
      <c r="O362" s="79" t="s">
        <v>388</v>
      </c>
      <c r="P362" s="81">
        <v>43538.753796296296</v>
      </c>
      <c r="Q362" s="79" t="s">
        <v>528</v>
      </c>
      <c r="R362" s="82" t="s">
        <v>585</v>
      </c>
      <c r="S362" s="79" t="s">
        <v>631</v>
      </c>
      <c r="T362" s="79" t="s">
        <v>683</v>
      </c>
      <c r="U362" s="82" t="s">
        <v>744</v>
      </c>
      <c r="V362" s="82" t="s">
        <v>744</v>
      </c>
      <c r="W362" s="81">
        <v>43538.753796296296</v>
      </c>
      <c r="X362" s="82" t="s">
        <v>1015</v>
      </c>
      <c r="Y362" s="79"/>
      <c r="Z362" s="79"/>
      <c r="AA362" s="85" t="s">
        <v>1211</v>
      </c>
      <c r="AB362" s="79"/>
      <c r="AC362" s="79" t="b">
        <v>0</v>
      </c>
      <c r="AD362" s="79">
        <v>2</v>
      </c>
      <c r="AE362" s="85" t="s">
        <v>1236</v>
      </c>
      <c r="AF362" s="79" t="b">
        <v>0</v>
      </c>
      <c r="AG362" s="79" t="s">
        <v>368</v>
      </c>
      <c r="AH362" s="79"/>
      <c r="AI362" s="85" t="s">
        <v>1236</v>
      </c>
      <c r="AJ362" s="79" t="b">
        <v>0</v>
      </c>
      <c r="AK362" s="79">
        <v>0</v>
      </c>
      <c r="AL362" s="85" t="s">
        <v>1236</v>
      </c>
      <c r="AM362" s="79" t="s">
        <v>1263</v>
      </c>
      <c r="AN362" s="79" t="b">
        <v>0</v>
      </c>
      <c r="AO362" s="85" t="s">
        <v>1211</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1</v>
      </c>
      <c r="BC362" s="78" t="str">
        <f>REPLACE(INDEX(GroupVertices[Group],MATCH(Edges[[#This Row],[Vertex 2]],GroupVertices[Vertex],0)),1,1,"")</f>
        <v>1</v>
      </c>
      <c r="BD362" s="48">
        <v>1</v>
      </c>
      <c r="BE362" s="49">
        <v>3.8461538461538463</v>
      </c>
      <c r="BF362" s="48">
        <v>0</v>
      </c>
      <c r="BG362" s="49">
        <v>0</v>
      </c>
      <c r="BH362" s="48">
        <v>0</v>
      </c>
      <c r="BI362" s="49">
        <v>0</v>
      </c>
      <c r="BJ362" s="48">
        <v>25</v>
      </c>
      <c r="BK362" s="49">
        <v>96.15384615384616</v>
      </c>
      <c r="BL362" s="48">
        <v>26</v>
      </c>
    </row>
    <row r="363" spans="1:64" ht="15">
      <c r="A363" s="64" t="s">
        <v>327</v>
      </c>
      <c r="B363" s="64" t="s">
        <v>321</v>
      </c>
      <c r="C363" s="65" t="s">
        <v>3576</v>
      </c>
      <c r="D363" s="66">
        <v>6.5</v>
      </c>
      <c r="E363" s="67" t="s">
        <v>136</v>
      </c>
      <c r="F363" s="68">
        <v>23.5</v>
      </c>
      <c r="G363" s="65"/>
      <c r="H363" s="69"/>
      <c r="I363" s="70"/>
      <c r="J363" s="70"/>
      <c r="K363" s="34" t="s">
        <v>66</v>
      </c>
      <c r="L363" s="77">
        <v>363</v>
      </c>
      <c r="M363" s="77"/>
      <c r="N363" s="72"/>
      <c r="O363" s="79" t="s">
        <v>388</v>
      </c>
      <c r="P363" s="81">
        <v>43539.007152777776</v>
      </c>
      <c r="Q363" s="79" t="s">
        <v>493</v>
      </c>
      <c r="R363" s="82" t="s">
        <v>585</v>
      </c>
      <c r="S363" s="79" t="s">
        <v>631</v>
      </c>
      <c r="T363" s="79"/>
      <c r="U363" s="82" t="s">
        <v>727</v>
      </c>
      <c r="V363" s="82" t="s">
        <v>727</v>
      </c>
      <c r="W363" s="81">
        <v>43539.007152777776</v>
      </c>
      <c r="X363" s="82" t="s">
        <v>1016</v>
      </c>
      <c r="Y363" s="79"/>
      <c r="Z363" s="79"/>
      <c r="AA363" s="85" t="s">
        <v>1212</v>
      </c>
      <c r="AB363" s="79"/>
      <c r="AC363" s="79" t="b">
        <v>0</v>
      </c>
      <c r="AD363" s="79">
        <v>0</v>
      </c>
      <c r="AE363" s="85" t="s">
        <v>1236</v>
      </c>
      <c r="AF363" s="79" t="b">
        <v>0</v>
      </c>
      <c r="AG363" s="79" t="s">
        <v>368</v>
      </c>
      <c r="AH363" s="79"/>
      <c r="AI363" s="85" t="s">
        <v>1236</v>
      </c>
      <c r="AJ363" s="79" t="b">
        <v>0</v>
      </c>
      <c r="AK363" s="79">
        <v>0</v>
      </c>
      <c r="AL363" s="85" t="s">
        <v>1213</v>
      </c>
      <c r="AM363" s="79" t="s">
        <v>1263</v>
      </c>
      <c r="AN363" s="79" t="b">
        <v>0</v>
      </c>
      <c r="AO363" s="85" t="s">
        <v>1213</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1</v>
      </c>
      <c r="BC363" s="78" t="str">
        <f>REPLACE(INDEX(GroupVertices[Group],MATCH(Edges[[#This Row],[Vertex 2]],GroupVertices[Vertex],0)),1,1,"")</f>
        <v>1</v>
      </c>
      <c r="BD363" s="48">
        <v>0</v>
      </c>
      <c r="BE363" s="49">
        <v>0</v>
      </c>
      <c r="BF363" s="48">
        <v>0</v>
      </c>
      <c r="BG363" s="49">
        <v>0</v>
      </c>
      <c r="BH363" s="48">
        <v>0</v>
      </c>
      <c r="BI363" s="49">
        <v>0</v>
      </c>
      <c r="BJ363" s="48">
        <v>10</v>
      </c>
      <c r="BK363" s="49">
        <v>100</v>
      </c>
      <c r="BL363" s="48">
        <v>10</v>
      </c>
    </row>
    <row r="364" spans="1:64" ht="15">
      <c r="A364" s="64" t="s">
        <v>321</v>
      </c>
      <c r="B364" s="64" t="s">
        <v>327</v>
      </c>
      <c r="C364" s="65" t="s">
        <v>3575</v>
      </c>
      <c r="D364" s="66">
        <v>3</v>
      </c>
      <c r="E364" s="67" t="s">
        <v>132</v>
      </c>
      <c r="F364" s="68">
        <v>35</v>
      </c>
      <c r="G364" s="65"/>
      <c r="H364" s="69"/>
      <c r="I364" s="70"/>
      <c r="J364" s="70"/>
      <c r="K364" s="34" t="s">
        <v>66</v>
      </c>
      <c r="L364" s="77">
        <v>364</v>
      </c>
      <c r="M364" s="77"/>
      <c r="N364" s="72"/>
      <c r="O364" s="79" t="s">
        <v>388</v>
      </c>
      <c r="P364" s="81">
        <v>43538.86736111111</v>
      </c>
      <c r="Q364" s="79" t="s">
        <v>529</v>
      </c>
      <c r="R364" s="82" t="s">
        <v>585</v>
      </c>
      <c r="S364" s="79" t="s">
        <v>631</v>
      </c>
      <c r="T364" s="79"/>
      <c r="U364" s="82" t="s">
        <v>727</v>
      </c>
      <c r="V364" s="82" t="s">
        <v>727</v>
      </c>
      <c r="W364" s="81">
        <v>43538.86736111111</v>
      </c>
      <c r="X364" s="82" t="s">
        <v>1017</v>
      </c>
      <c r="Y364" s="79"/>
      <c r="Z364" s="79"/>
      <c r="AA364" s="85" t="s">
        <v>1213</v>
      </c>
      <c r="AB364" s="79"/>
      <c r="AC364" s="79" t="b">
        <v>0</v>
      </c>
      <c r="AD364" s="79">
        <v>0</v>
      </c>
      <c r="AE364" s="85" t="s">
        <v>1236</v>
      </c>
      <c r="AF364" s="79" t="b">
        <v>0</v>
      </c>
      <c r="AG364" s="79" t="s">
        <v>368</v>
      </c>
      <c r="AH364" s="79"/>
      <c r="AI364" s="85" t="s">
        <v>1236</v>
      </c>
      <c r="AJ364" s="79" t="b">
        <v>0</v>
      </c>
      <c r="AK364" s="79">
        <v>0</v>
      </c>
      <c r="AL364" s="85" t="s">
        <v>1236</v>
      </c>
      <c r="AM364" s="79" t="s">
        <v>1263</v>
      </c>
      <c r="AN364" s="79" t="b">
        <v>0</v>
      </c>
      <c r="AO364" s="85" t="s">
        <v>1213</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v>0</v>
      </c>
      <c r="BE364" s="49">
        <v>0</v>
      </c>
      <c r="BF364" s="48">
        <v>0</v>
      </c>
      <c r="BG364" s="49">
        <v>0</v>
      </c>
      <c r="BH364" s="48">
        <v>0</v>
      </c>
      <c r="BI364" s="49">
        <v>0</v>
      </c>
      <c r="BJ364" s="48">
        <v>8</v>
      </c>
      <c r="BK364" s="49">
        <v>100</v>
      </c>
      <c r="BL364" s="48">
        <v>8</v>
      </c>
    </row>
    <row r="365" spans="1:64" ht="15">
      <c r="A365" s="64" t="s">
        <v>321</v>
      </c>
      <c r="B365" s="64" t="s">
        <v>387</v>
      </c>
      <c r="C365" s="65" t="s">
        <v>3575</v>
      </c>
      <c r="D365" s="66">
        <v>3</v>
      </c>
      <c r="E365" s="67" t="s">
        <v>132</v>
      </c>
      <c r="F365" s="68">
        <v>35</v>
      </c>
      <c r="G365" s="65"/>
      <c r="H365" s="69"/>
      <c r="I365" s="70"/>
      <c r="J365" s="70"/>
      <c r="K365" s="34" t="s">
        <v>65</v>
      </c>
      <c r="L365" s="77">
        <v>365</v>
      </c>
      <c r="M365" s="77"/>
      <c r="N365" s="72"/>
      <c r="O365" s="79" t="s">
        <v>388</v>
      </c>
      <c r="P365" s="81">
        <v>43539.86467592593</v>
      </c>
      <c r="Q365" s="79" t="s">
        <v>530</v>
      </c>
      <c r="R365" s="82" t="s">
        <v>600</v>
      </c>
      <c r="S365" s="79" t="s">
        <v>615</v>
      </c>
      <c r="T365" s="79" t="s">
        <v>684</v>
      </c>
      <c r="U365" s="79"/>
      <c r="V365" s="82" t="s">
        <v>830</v>
      </c>
      <c r="W365" s="81">
        <v>43539.86467592593</v>
      </c>
      <c r="X365" s="82" t="s">
        <v>1018</v>
      </c>
      <c r="Y365" s="79"/>
      <c r="Z365" s="79"/>
      <c r="AA365" s="85" t="s">
        <v>1214</v>
      </c>
      <c r="AB365" s="79"/>
      <c r="AC365" s="79" t="b">
        <v>0</v>
      </c>
      <c r="AD365" s="79">
        <v>0</v>
      </c>
      <c r="AE365" s="85" t="s">
        <v>1236</v>
      </c>
      <c r="AF365" s="79" t="b">
        <v>0</v>
      </c>
      <c r="AG365" s="79" t="s">
        <v>368</v>
      </c>
      <c r="AH365" s="79"/>
      <c r="AI365" s="85" t="s">
        <v>1236</v>
      </c>
      <c r="AJ365" s="79" t="b">
        <v>0</v>
      </c>
      <c r="AK365" s="79">
        <v>0</v>
      </c>
      <c r="AL365" s="85" t="s">
        <v>1236</v>
      </c>
      <c r="AM365" s="79" t="s">
        <v>1263</v>
      </c>
      <c r="AN365" s="79" t="b">
        <v>1</v>
      </c>
      <c r="AO365" s="85" t="s">
        <v>1214</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v>2</v>
      </c>
      <c r="BE365" s="49">
        <v>12.5</v>
      </c>
      <c r="BF365" s="48">
        <v>0</v>
      </c>
      <c r="BG365" s="49">
        <v>0</v>
      </c>
      <c r="BH365" s="48">
        <v>0</v>
      </c>
      <c r="BI365" s="49">
        <v>0</v>
      </c>
      <c r="BJ365" s="48">
        <v>14</v>
      </c>
      <c r="BK365" s="49">
        <v>87.5</v>
      </c>
      <c r="BL365" s="48">
        <v>16</v>
      </c>
    </row>
    <row r="366" spans="1:64" ht="15">
      <c r="A366" s="64" t="s">
        <v>321</v>
      </c>
      <c r="B366" s="64" t="s">
        <v>321</v>
      </c>
      <c r="C366" s="65" t="s">
        <v>3577</v>
      </c>
      <c r="D366" s="66">
        <v>10</v>
      </c>
      <c r="E366" s="67" t="s">
        <v>136</v>
      </c>
      <c r="F366" s="68">
        <v>12</v>
      </c>
      <c r="G366" s="65"/>
      <c r="H366" s="69"/>
      <c r="I366" s="70"/>
      <c r="J366" s="70"/>
      <c r="K366" s="34" t="s">
        <v>65</v>
      </c>
      <c r="L366" s="77">
        <v>366</v>
      </c>
      <c r="M366" s="77"/>
      <c r="N366" s="72"/>
      <c r="O366" s="79" t="s">
        <v>176</v>
      </c>
      <c r="P366" s="81">
        <v>43525.96372685185</v>
      </c>
      <c r="Q366" s="79" t="s">
        <v>531</v>
      </c>
      <c r="R366" s="82" t="s">
        <v>601</v>
      </c>
      <c r="S366" s="79" t="s">
        <v>615</v>
      </c>
      <c r="T366" s="79"/>
      <c r="U366" s="79"/>
      <c r="V366" s="82" t="s">
        <v>830</v>
      </c>
      <c r="W366" s="81">
        <v>43525.96372685185</v>
      </c>
      <c r="X366" s="82" t="s">
        <v>1019</v>
      </c>
      <c r="Y366" s="79"/>
      <c r="Z366" s="79"/>
      <c r="AA366" s="85" t="s">
        <v>1215</v>
      </c>
      <c r="AB366" s="79"/>
      <c r="AC366" s="79" t="b">
        <v>0</v>
      </c>
      <c r="AD366" s="79">
        <v>20</v>
      </c>
      <c r="AE366" s="85" t="s">
        <v>1236</v>
      </c>
      <c r="AF366" s="79" t="b">
        <v>0</v>
      </c>
      <c r="AG366" s="79" t="s">
        <v>368</v>
      </c>
      <c r="AH366" s="79"/>
      <c r="AI366" s="85" t="s">
        <v>1236</v>
      </c>
      <c r="AJ366" s="79" t="b">
        <v>0</v>
      </c>
      <c r="AK366" s="79">
        <v>10</v>
      </c>
      <c r="AL366" s="85" t="s">
        <v>1236</v>
      </c>
      <c r="AM366" s="79" t="s">
        <v>1263</v>
      </c>
      <c r="AN366" s="79" t="b">
        <v>1</v>
      </c>
      <c r="AO366" s="85" t="s">
        <v>1215</v>
      </c>
      <c r="AP366" s="79" t="s">
        <v>1286</v>
      </c>
      <c r="AQ366" s="79">
        <v>0</v>
      </c>
      <c r="AR366" s="79">
        <v>0</v>
      </c>
      <c r="AS366" s="79"/>
      <c r="AT366" s="79"/>
      <c r="AU366" s="79"/>
      <c r="AV366" s="79"/>
      <c r="AW366" s="79"/>
      <c r="AX366" s="79"/>
      <c r="AY366" s="79"/>
      <c r="AZ366" s="79"/>
      <c r="BA366">
        <v>10</v>
      </c>
      <c r="BB366" s="78" t="str">
        <f>REPLACE(INDEX(GroupVertices[Group],MATCH(Edges[[#This Row],[Vertex 1]],GroupVertices[Vertex],0)),1,1,"")</f>
        <v>1</v>
      </c>
      <c r="BC366" s="78" t="str">
        <f>REPLACE(INDEX(GroupVertices[Group],MATCH(Edges[[#This Row],[Vertex 2]],GroupVertices[Vertex],0)),1,1,"")</f>
        <v>1</v>
      </c>
      <c r="BD366" s="48">
        <v>2</v>
      </c>
      <c r="BE366" s="49">
        <v>8</v>
      </c>
      <c r="BF366" s="48">
        <v>0</v>
      </c>
      <c r="BG366" s="49">
        <v>0</v>
      </c>
      <c r="BH366" s="48">
        <v>0</v>
      </c>
      <c r="BI366" s="49">
        <v>0</v>
      </c>
      <c r="BJ366" s="48">
        <v>23</v>
      </c>
      <c r="BK366" s="49">
        <v>92</v>
      </c>
      <c r="BL366" s="48">
        <v>25</v>
      </c>
    </row>
    <row r="367" spans="1:64" ht="15">
      <c r="A367" s="64" t="s">
        <v>321</v>
      </c>
      <c r="B367" s="64" t="s">
        <v>321</v>
      </c>
      <c r="C367" s="65" t="s">
        <v>3577</v>
      </c>
      <c r="D367" s="66">
        <v>10</v>
      </c>
      <c r="E367" s="67" t="s">
        <v>136</v>
      </c>
      <c r="F367" s="68">
        <v>12</v>
      </c>
      <c r="G367" s="65"/>
      <c r="H367" s="69"/>
      <c r="I367" s="70"/>
      <c r="J367" s="70"/>
      <c r="K367" s="34" t="s">
        <v>65</v>
      </c>
      <c r="L367" s="77">
        <v>367</v>
      </c>
      <c r="M367" s="77"/>
      <c r="N367" s="72"/>
      <c r="O367" s="79" t="s">
        <v>176</v>
      </c>
      <c r="P367" s="81">
        <v>43539.700208333335</v>
      </c>
      <c r="Q367" s="79" t="s">
        <v>532</v>
      </c>
      <c r="R367" s="82" t="s">
        <v>595</v>
      </c>
      <c r="S367" s="79" t="s">
        <v>611</v>
      </c>
      <c r="T367" s="79"/>
      <c r="U367" s="82" t="s">
        <v>735</v>
      </c>
      <c r="V367" s="82" t="s">
        <v>735</v>
      </c>
      <c r="W367" s="81">
        <v>43539.700208333335</v>
      </c>
      <c r="X367" s="82" t="s">
        <v>1020</v>
      </c>
      <c r="Y367" s="79"/>
      <c r="Z367" s="79"/>
      <c r="AA367" s="85" t="s">
        <v>1216</v>
      </c>
      <c r="AB367" s="79"/>
      <c r="AC367" s="79" t="b">
        <v>0</v>
      </c>
      <c r="AD367" s="79">
        <v>10</v>
      </c>
      <c r="AE367" s="85" t="s">
        <v>1236</v>
      </c>
      <c r="AF367" s="79" t="b">
        <v>0</v>
      </c>
      <c r="AG367" s="79" t="s">
        <v>368</v>
      </c>
      <c r="AH367" s="79"/>
      <c r="AI367" s="85" t="s">
        <v>1236</v>
      </c>
      <c r="AJ367" s="79" t="b">
        <v>0</v>
      </c>
      <c r="AK367" s="79">
        <v>1</v>
      </c>
      <c r="AL367" s="85" t="s">
        <v>1236</v>
      </c>
      <c r="AM367" s="79" t="s">
        <v>1263</v>
      </c>
      <c r="AN367" s="79" t="b">
        <v>0</v>
      </c>
      <c r="AO367" s="85" t="s">
        <v>1216</v>
      </c>
      <c r="AP367" s="79" t="s">
        <v>1286</v>
      </c>
      <c r="AQ367" s="79">
        <v>0</v>
      </c>
      <c r="AR367" s="79">
        <v>0</v>
      </c>
      <c r="AS367" s="79"/>
      <c r="AT367" s="79"/>
      <c r="AU367" s="79"/>
      <c r="AV367" s="79"/>
      <c r="AW367" s="79"/>
      <c r="AX367" s="79"/>
      <c r="AY367" s="79"/>
      <c r="AZ367" s="79"/>
      <c r="BA367">
        <v>10</v>
      </c>
      <c r="BB367" s="78" t="str">
        <f>REPLACE(INDEX(GroupVertices[Group],MATCH(Edges[[#This Row],[Vertex 1]],GroupVertices[Vertex],0)),1,1,"")</f>
        <v>1</v>
      </c>
      <c r="BC367" s="78" t="str">
        <f>REPLACE(INDEX(GroupVertices[Group],MATCH(Edges[[#This Row],[Vertex 2]],GroupVertices[Vertex],0)),1,1,"")</f>
        <v>1</v>
      </c>
      <c r="BD367" s="48">
        <v>0</v>
      </c>
      <c r="BE367" s="49">
        <v>0</v>
      </c>
      <c r="BF367" s="48">
        <v>0</v>
      </c>
      <c r="BG367" s="49">
        <v>0</v>
      </c>
      <c r="BH367" s="48">
        <v>0</v>
      </c>
      <c r="BI367" s="49">
        <v>0</v>
      </c>
      <c r="BJ367" s="48">
        <v>10</v>
      </c>
      <c r="BK367" s="49">
        <v>100</v>
      </c>
      <c r="BL367" s="48">
        <v>10</v>
      </c>
    </row>
    <row r="368" spans="1:64" ht="15">
      <c r="A368" s="64" t="s">
        <v>321</v>
      </c>
      <c r="B368" s="64" t="s">
        <v>321</v>
      </c>
      <c r="C368" s="65" t="s">
        <v>3577</v>
      </c>
      <c r="D368" s="66">
        <v>10</v>
      </c>
      <c r="E368" s="67" t="s">
        <v>136</v>
      </c>
      <c r="F368" s="68">
        <v>12</v>
      </c>
      <c r="G368" s="65"/>
      <c r="H368" s="69"/>
      <c r="I368" s="70"/>
      <c r="J368" s="70"/>
      <c r="K368" s="34" t="s">
        <v>65</v>
      </c>
      <c r="L368" s="77">
        <v>368</v>
      </c>
      <c r="M368" s="77"/>
      <c r="N368" s="72"/>
      <c r="O368" s="79" t="s">
        <v>176</v>
      </c>
      <c r="P368" s="81">
        <v>43528.97991898148</v>
      </c>
      <c r="Q368" s="79" t="s">
        <v>533</v>
      </c>
      <c r="R368" s="82" t="s">
        <v>546</v>
      </c>
      <c r="S368" s="79" t="s">
        <v>611</v>
      </c>
      <c r="T368" s="79"/>
      <c r="U368" s="82" t="s">
        <v>691</v>
      </c>
      <c r="V368" s="82" t="s">
        <v>691</v>
      </c>
      <c r="W368" s="81">
        <v>43528.97991898148</v>
      </c>
      <c r="X368" s="82" t="s">
        <v>1021</v>
      </c>
      <c r="Y368" s="79"/>
      <c r="Z368" s="79"/>
      <c r="AA368" s="85" t="s">
        <v>1217</v>
      </c>
      <c r="AB368" s="79"/>
      <c r="AC368" s="79" t="b">
        <v>0</v>
      </c>
      <c r="AD368" s="79">
        <v>15</v>
      </c>
      <c r="AE368" s="85" t="s">
        <v>1236</v>
      </c>
      <c r="AF368" s="79" t="b">
        <v>0</v>
      </c>
      <c r="AG368" s="79" t="s">
        <v>368</v>
      </c>
      <c r="AH368" s="79"/>
      <c r="AI368" s="85" t="s">
        <v>1236</v>
      </c>
      <c r="AJ368" s="79" t="b">
        <v>0</v>
      </c>
      <c r="AK368" s="79">
        <v>9</v>
      </c>
      <c r="AL368" s="85" t="s">
        <v>1236</v>
      </c>
      <c r="AM368" s="79" t="s">
        <v>1263</v>
      </c>
      <c r="AN368" s="79" t="b">
        <v>0</v>
      </c>
      <c r="AO368" s="85" t="s">
        <v>1217</v>
      </c>
      <c r="AP368" s="79" t="s">
        <v>176</v>
      </c>
      <c r="AQ368" s="79">
        <v>0</v>
      </c>
      <c r="AR368" s="79">
        <v>0</v>
      </c>
      <c r="AS368" s="79"/>
      <c r="AT368" s="79"/>
      <c r="AU368" s="79"/>
      <c r="AV368" s="79"/>
      <c r="AW368" s="79"/>
      <c r="AX368" s="79"/>
      <c r="AY368" s="79"/>
      <c r="AZ368" s="79"/>
      <c r="BA368">
        <v>10</v>
      </c>
      <c r="BB368" s="78" t="str">
        <f>REPLACE(INDEX(GroupVertices[Group],MATCH(Edges[[#This Row],[Vertex 1]],GroupVertices[Vertex],0)),1,1,"")</f>
        <v>1</v>
      </c>
      <c r="BC368" s="78" t="str">
        <f>REPLACE(INDEX(GroupVertices[Group],MATCH(Edges[[#This Row],[Vertex 2]],GroupVertices[Vertex],0)),1,1,"")</f>
        <v>1</v>
      </c>
      <c r="BD368" s="48">
        <v>1</v>
      </c>
      <c r="BE368" s="49">
        <v>11.11111111111111</v>
      </c>
      <c r="BF368" s="48">
        <v>0</v>
      </c>
      <c r="BG368" s="49">
        <v>0</v>
      </c>
      <c r="BH368" s="48">
        <v>0</v>
      </c>
      <c r="BI368" s="49">
        <v>0</v>
      </c>
      <c r="BJ368" s="48">
        <v>8</v>
      </c>
      <c r="BK368" s="49">
        <v>88.88888888888889</v>
      </c>
      <c r="BL368" s="48">
        <v>9</v>
      </c>
    </row>
    <row r="369" spans="1:64" ht="15">
      <c r="A369" s="64" t="s">
        <v>321</v>
      </c>
      <c r="B369" s="64" t="s">
        <v>321</v>
      </c>
      <c r="C369" s="65" t="s">
        <v>3577</v>
      </c>
      <c r="D369" s="66">
        <v>10</v>
      </c>
      <c r="E369" s="67" t="s">
        <v>136</v>
      </c>
      <c r="F369" s="68">
        <v>12</v>
      </c>
      <c r="G369" s="65"/>
      <c r="H369" s="69"/>
      <c r="I369" s="70"/>
      <c r="J369" s="70"/>
      <c r="K369" s="34" t="s">
        <v>65</v>
      </c>
      <c r="L369" s="77">
        <v>369</v>
      </c>
      <c r="M369" s="77"/>
      <c r="N369" s="72"/>
      <c r="O369" s="79" t="s">
        <v>176</v>
      </c>
      <c r="P369" s="81">
        <v>43530.77961805555</v>
      </c>
      <c r="Q369" s="79" t="s">
        <v>534</v>
      </c>
      <c r="R369" s="82" t="s">
        <v>602</v>
      </c>
      <c r="S369" s="79" t="s">
        <v>615</v>
      </c>
      <c r="T369" s="79" t="s">
        <v>681</v>
      </c>
      <c r="U369" s="79"/>
      <c r="V369" s="82" t="s">
        <v>830</v>
      </c>
      <c r="W369" s="81">
        <v>43530.77961805555</v>
      </c>
      <c r="X369" s="82" t="s">
        <v>1022</v>
      </c>
      <c r="Y369" s="79"/>
      <c r="Z369" s="79"/>
      <c r="AA369" s="85" t="s">
        <v>1218</v>
      </c>
      <c r="AB369" s="79"/>
      <c r="AC369" s="79" t="b">
        <v>0</v>
      </c>
      <c r="AD369" s="79">
        <v>15</v>
      </c>
      <c r="AE369" s="85" t="s">
        <v>1236</v>
      </c>
      <c r="AF369" s="79" t="b">
        <v>1</v>
      </c>
      <c r="AG369" s="79" t="s">
        <v>368</v>
      </c>
      <c r="AH369" s="79"/>
      <c r="AI369" s="85" t="s">
        <v>1262</v>
      </c>
      <c r="AJ369" s="79" t="b">
        <v>0</v>
      </c>
      <c r="AK369" s="79">
        <v>0</v>
      </c>
      <c r="AL369" s="85" t="s">
        <v>1236</v>
      </c>
      <c r="AM369" s="79" t="s">
        <v>1263</v>
      </c>
      <c r="AN369" s="79" t="b">
        <v>0</v>
      </c>
      <c r="AO369" s="85" t="s">
        <v>1218</v>
      </c>
      <c r="AP369" s="79" t="s">
        <v>176</v>
      </c>
      <c r="AQ369" s="79">
        <v>0</v>
      </c>
      <c r="AR369" s="79">
        <v>0</v>
      </c>
      <c r="AS369" s="79"/>
      <c r="AT369" s="79"/>
      <c r="AU369" s="79"/>
      <c r="AV369" s="79"/>
      <c r="AW369" s="79"/>
      <c r="AX369" s="79"/>
      <c r="AY369" s="79"/>
      <c r="AZ369" s="79"/>
      <c r="BA369">
        <v>10</v>
      </c>
      <c r="BB369" s="78" t="str">
        <f>REPLACE(INDEX(GroupVertices[Group],MATCH(Edges[[#This Row],[Vertex 1]],GroupVertices[Vertex],0)),1,1,"")</f>
        <v>1</v>
      </c>
      <c r="BC369" s="78" t="str">
        <f>REPLACE(INDEX(GroupVertices[Group],MATCH(Edges[[#This Row],[Vertex 2]],GroupVertices[Vertex],0)),1,1,"")</f>
        <v>1</v>
      </c>
      <c r="BD369" s="48">
        <v>0</v>
      </c>
      <c r="BE369" s="49">
        <v>0</v>
      </c>
      <c r="BF369" s="48">
        <v>0</v>
      </c>
      <c r="BG369" s="49">
        <v>0</v>
      </c>
      <c r="BH369" s="48">
        <v>0</v>
      </c>
      <c r="BI369" s="49">
        <v>0</v>
      </c>
      <c r="BJ369" s="48">
        <v>10</v>
      </c>
      <c r="BK369" s="49">
        <v>100</v>
      </c>
      <c r="BL369" s="48">
        <v>10</v>
      </c>
    </row>
    <row r="370" spans="1:64" ht="15">
      <c r="A370" s="64" t="s">
        <v>321</v>
      </c>
      <c r="B370" s="64" t="s">
        <v>321</v>
      </c>
      <c r="C370" s="65" t="s">
        <v>3577</v>
      </c>
      <c r="D370" s="66">
        <v>10</v>
      </c>
      <c r="E370" s="67" t="s">
        <v>136</v>
      </c>
      <c r="F370" s="68">
        <v>12</v>
      </c>
      <c r="G370" s="65"/>
      <c r="H370" s="69"/>
      <c r="I370" s="70"/>
      <c r="J370" s="70"/>
      <c r="K370" s="34" t="s">
        <v>65</v>
      </c>
      <c r="L370" s="77">
        <v>370</v>
      </c>
      <c r="M370" s="77"/>
      <c r="N370" s="72"/>
      <c r="O370" s="79" t="s">
        <v>176</v>
      </c>
      <c r="P370" s="81">
        <v>43535.7103587963</v>
      </c>
      <c r="Q370" s="79" t="s">
        <v>535</v>
      </c>
      <c r="R370" s="82" t="s">
        <v>567</v>
      </c>
      <c r="S370" s="79" t="s">
        <v>623</v>
      </c>
      <c r="T370" s="79" t="s">
        <v>663</v>
      </c>
      <c r="U370" s="82" t="s">
        <v>713</v>
      </c>
      <c r="V370" s="82" t="s">
        <v>713</v>
      </c>
      <c r="W370" s="81">
        <v>43535.7103587963</v>
      </c>
      <c r="X370" s="82" t="s">
        <v>1023</v>
      </c>
      <c r="Y370" s="79"/>
      <c r="Z370" s="79"/>
      <c r="AA370" s="85" t="s">
        <v>1219</v>
      </c>
      <c r="AB370" s="79"/>
      <c r="AC370" s="79" t="b">
        <v>0</v>
      </c>
      <c r="AD370" s="79">
        <v>17</v>
      </c>
      <c r="AE370" s="85" t="s">
        <v>1236</v>
      </c>
      <c r="AF370" s="79" t="b">
        <v>0</v>
      </c>
      <c r="AG370" s="79" t="s">
        <v>368</v>
      </c>
      <c r="AH370" s="79"/>
      <c r="AI370" s="85" t="s">
        <v>1236</v>
      </c>
      <c r="AJ370" s="79" t="b">
        <v>0</v>
      </c>
      <c r="AK370" s="79">
        <v>4</v>
      </c>
      <c r="AL370" s="85" t="s">
        <v>1236</v>
      </c>
      <c r="AM370" s="79" t="s">
        <v>1263</v>
      </c>
      <c r="AN370" s="79" t="b">
        <v>0</v>
      </c>
      <c r="AO370" s="85" t="s">
        <v>1219</v>
      </c>
      <c r="AP370" s="79" t="s">
        <v>176</v>
      </c>
      <c r="AQ370" s="79">
        <v>0</v>
      </c>
      <c r="AR370" s="79">
        <v>0</v>
      </c>
      <c r="AS370" s="79"/>
      <c r="AT370" s="79"/>
      <c r="AU370" s="79"/>
      <c r="AV370" s="79"/>
      <c r="AW370" s="79"/>
      <c r="AX370" s="79"/>
      <c r="AY370" s="79"/>
      <c r="AZ370" s="79"/>
      <c r="BA370">
        <v>10</v>
      </c>
      <c r="BB370" s="78" t="str">
        <f>REPLACE(INDEX(GroupVertices[Group],MATCH(Edges[[#This Row],[Vertex 1]],GroupVertices[Vertex],0)),1,1,"")</f>
        <v>1</v>
      </c>
      <c r="BC370" s="78" t="str">
        <f>REPLACE(INDEX(GroupVertices[Group],MATCH(Edges[[#This Row],[Vertex 2]],GroupVertices[Vertex],0)),1,1,"")</f>
        <v>1</v>
      </c>
      <c r="BD370" s="48">
        <v>0</v>
      </c>
      <c r="BE370" s="49">
        <v>0</v>
      </c>
      <c r="BF370" s="48">
        <v>0</v>
      </c>
      <c r="BG370" s="49">
        <v>0</v>
      </c>
      <c r="BH370" s="48">
        <v>0</v>
      </c>
      <c r="BI370" s="49">
        <v>0</v>
      </c>
      <c r="BJ370" s="48">
        <v>14</v>
      </c>
      <c r="BK370" s="49">
        <v>100</v>
      </c>
      <c r="BL370" s="48">
        <v>14</v>
      </c>
    </row>
    <row r="371" spans="1:64" ht="15">
      <c r="A371" s="64" t="s">
        <v>321</v>
      </c>
      <c r="B371" s="64" t="s">
        <v>321</v>
      </c>
      <c r="C371" s="65" t="s">
        <v>3577</v>
      </c>
      <c r="D371" s="66">
        <v>10</v>
      </c>
      <c r="E371" s="67" t="s">
        <v>136</v>
      </c>
      <c r="F371" s="68">
        <v>12</v>
      </c>
      <c r="G371" s="65"/>
      <c r="H371" s="69"/>
      <c r="I371" s="70"/>
      <c r="J371" s="70"/>
      <c r="K371" s="34" t="s">
        <v>65</v>
      </c>
      <c r="L371" s="77">
        <v>371</v>
      </c>
      <c r="M371" s="77"/>
      <c r="N371" s="72"/>
      <c r="O371" s="79" t="s">
        <v>176</v>
      </c>
      <c r="P371" s="81">
        <v>43537.850648148145</v>
      </c>
      <c r="Q371" s="79" t="s">
        <v>536</v>
      </c>
      <c r="R371" s="82" t="s">
        <v>581</v>
      </c>
      <c r="S371" s="79" t="s">
        <v>628</v>
      </c>
      <c r="T371" s="79"/>
      <c r="U371" s="79"/>
      <c r="V371" s="82" t="s">
        <v>830</v>
      </c>
      <c r="W371" s="81">
        <v>43537.850648148145</v>
      </c>
      <c r="X371" s="82" t="s">
        <v>1024</v>
      </c>
      <c r="Y371" s="79"/>
      <c r="Z371" s="79"/>
      <c r="AA371" s="85" t="s">
        <v>1220</v>
      </c>
      <c r="AB371" s="79"/>
      <c r="AC371" s="79" t="b">
        <v>0</v>
      </c>
      <c r="AD371" s="79">
        <v>17</v>
      </c>
      <c r="AE371" s="85" t="s">
        <v>1236</v>
      </c>
      <c r="AF371" s="79" t="b">
        <v>0</v>
      </c>
      <c r="AG371" s="79" t="s">
        <v>368</v>
      </c>
      <c r="AH371" s="79"/>
      <c r="AI371" s="85" t="s">
        <v>1236</v>
      </c>
      <c r="AJ371" s="79" t="b">
        <v>0</v>
      </c>
      <c r="AK371" s="79">
        <v>2</v>
      </c>
      <c r="AL371" s="85" t="s">
        <v>1236</v>
      </c>
      <c r="AM371" s="79" t="s">
        <v>1285</v>
      </c>
      <c r="AN371" s="79" t="b">
        <v>0</v>
      </c>
      <c r="AO371" s="85" t="s">
        <v>1220</v>
      </c>
      <c r="AP371" s="79" t="s">
        <v>176</v>
      </c>
      <c r="AQ371" s="79">
        <v>0</v>
      </c>
      <c r="AR371" s="79">
        <v>0</v>
      </c>
      <c r="AS371" s="79"/>
      <c r="AT371" s="79"/>
      <c r="AU371" s="79"/>
      <c r="AV371" s="79"/>
      <c r="AW371" s="79"/>
      <c r="AX371" s="79"/>
      <c r="AY371" s="79"/>
      <c r="AZ371" s="79"/>
      <c r="BA371">
        <v>10</v>
      </c>
      <c r="BB371" s="78" t="str">
        <f>REPLACE(INDEX(GroupVertices[Group],MATCH(Edges[[#This Row],[Vertex 1]],GroupVertices[Vertex],0)),1,1,"")</f>
        <v>1</v>
      </c>
      <c r="BC371" s="78" t="str">
        <f>REPLACE(INDEX(GroupVertices[Group],MATCH(Edges[[#This Row],[Vertex 2]],GroupVertices[Vertex],0)),1,1,"")</f>
        <v>1</v>
      </c>
      <c r="BD371" s="48">
        <v>0</v>
      </c>
      <c r="BE371" s="49">
        <v>0</v>
      </c>
      <c r="BF371" s="48">
        <v>0</v>
      </c>
      <c r="BG371" s="49">
        <v>0</v>
      </c>
      <c r="BH371" s="48">
        <v>0</v>
      </c>
      <c r="BI371" s="49">
        <v>0</v>
      </c>
      <c r="BJ371" s="48">
        <v>18</v>
      </c>
      <c r="BK371" s="49">
        <v>100</v>
      </c>
      <c r="BL371" s="48">
        <v>18</v>
      </c>
    </row>
    <row r="372" spans="1:64" ht="15">
      <c r="A372" s="64" t="s">
        <v>321</v>
      </c>
      <c r="B372" s="64" t="s">
        <v>321</v>
      </c>
      <c r="C372" s="65" t="s">
        <v>3577</v>
      </c>
      <c r="D372" s="66">
        <v>10</v>
      </c>
      <c r="E372" s="67" t="s">
        <v>136</v>
      </c>
      <c r="F372" s="68">
        <v>12</v>
      </c>
      <c r="G372" s="65"/>
      <c r="H372" s="69"/>
      <c r="I372" s="70"/>
      <c r="J372" s="70"/>
      <c r="K372" s="34" t="s">
        <v>65</v>
      </c>
      <c r="L372" s="77">
        <v>372</v>
      </c>
      <c r="M372" s="77"/>
      <c r="N372" s="72"/>
      <c r="O372" s="79" t="s">
        <v>176</v>
      </c>
      <c r="P372" s="81">
        <v>43538.6958912037</v>
      </c>
      <c r="Q372" s="79" t="s">
        <v>537</v>
      </c>
      <c r="R372" s="82" t="s">
        <v>603</v>
      </c>
      <c r="S372" s="79" t="s">
        <v>638</v>
      </c>
      <c r="T372" s="79"/>
      <c r="U372" s="82" t="s">
        <v>745</v>
      </c>
      <c r="V372" s="82" t="s">
        <v>745</v>
      </c>
      <c r="W372" s="81">
        <v>43538.6958912037</v>
      </c>
      <c r="X372" s="82" t="s">
        <v>1025</v>
      </c>
      <c r="Y372" s="79"/>
      <c r="Z372" s="79"/>
      <c r="AA372" s="85" t="s">
        <v>1221</v>
      </c>
      <c r="AB372" s="79"/>
      <c r="AC372" s="79" t="b">
        <v>0</v>
      </c>
      <c r="AD372" s="79">
        <v>0</v>
      </c>
      <c r="AE372" s="85" t="s">
        <v>1236</v>
      </c>
      <c r="AF372" s="79" t="b">
        <v>0</v>
      </c>
      <c r="AG372" s="79" t="s">
        <v>368</v>
      </c>
      <c r="AH372" s="79"/>
      <c r="AI372" s="85" t="s">
        <v>1236</v>
      </c>
      <c r="AJ372" s="79" t="b">
        <v>0</v>
      </c>
      <c r="AK372" s="79">
        <v>0</v>
      </c>
      <c r="AL372" s="85" t="s">
        <v>1236</v>
      </c>
      <c r="AM372" s="79" t="s">
        <v>1263</v>
      </c>
      <c r="AN372" s="79" t="b">
        <v>0</v>
      </c>
      <c r="AO372" s="85" t="s">
        <v>1221</v>
      </c>
      <c r="AP372" s="79" t="s">
        <v>176</v>
      </c>
      <c r="AQ372" s="79">
        <v>0</v>
      </c>
      <c r="AR372" s="79">
        <v>0</v>
      </c>
      <c r="AS372" s="79"/>
      <c r="AT372" s="79"/>
      <c r="AU372" s="79"/>
      <c r="AV372" s="79"/>
      <c r="AW372" s="79"/>
      <c r="AX372" s="79"/>
      <c r="AY372" s="79"/>
      <c r="AZ372" s="79"/>
      <c r="BA372">
        <v>10</v>
      </c>
      <c r="BB372" s="78" t="str">
        <f>REPLACE(INDEX(GroupVertices[Group],MATCH(Edges[[#This Row],[Vertex 1]],GroupVertices[Vertex],0)),1,1,"")</f>
        <v>1</v>
      </c>
      <c r="BC372" s="78" t="str">
        <f>REPLACE(INDEX(GroupVertices[Group],MATCH(Edges[[#This Row],[Vertex 2]],GroupVertices[Vertex],0)),1,1,"")</f>
        <v>1</v>
      </c>
      <c r="BD372" s="48">
        <v>1</v>
      </c>
      <c r="BE372" s="49">
        <v>11.11111111111111</v>
      </c>
      <c r="BF372" s="48">
        <v>0</v>
      </c>
      <c r="BG372" s="49">
        <v>0</v>
      </c>
      <c r="BH372" s="48">
        <v>0</v>
      </c>
      <c r="BI372" s="49">
        <v>0</v>
      </c>
      <c r="BJ372" s="48">
        <v>8</v>
      </c>
      <c r="BK372" s="49">
        <v>88.88888888888889</v>
      </c>
      <c r="BL372" s="48">
        <v>9</v>
      </c>
    </row>
    <row r="373" spans="1:64" ht="15">
      <c r="A373" s="64" t="s">
        <v>321</v>
      </c>
      <c r="B373" s="64" t="s">
        <v>321</v>
      </c>
      <c r="C373" s="65" t="s">
        <v>3577</v>
      </c>
      <c r="D373" s="66">
        <v>10</v>
      </c>
      <c r="E373" s="67" t="s">
        <v>136</v>
      </c>
      <c r="F373" s="68">
        <v>12</v>
      </c>
      <c r="G373" s="65"/>
      <c r="H373" s="69"/>
      <c r="I373" s="70"/>
      <c r="J373" s="70"/>
      <c r="K373" s="34" t="s">
        <v>65</v>
      </c>
      <c r="L373" s="77">
        <v>373</v>
      </c>
      <c r="M373" s="77"/>
      <c r="N373" s="72"/>
      <c r="O373" s="79" t="s">
        <v>176</v>
      </c>
      <c r="P373" s="81">
        <v>43538.70061342593</v>
      </c>
      <c r="Q373" s="79" t="s">
        <v>538</v>
      </c>
      <c r="R373" s="82" t="s">
        <v>594</v>
      </c>
      <c r="S373" s="79" t="s">
        <v>634</v>
      </c>
      <c r="T373" s="79"/>
      <c r="U373" s="82" t="s">
        <v>734</v>
      </c>
      <c r="V373" s="82" t="s">
        <v>734</v>
      </c>
      <c r="W373" s="81">
        <v>43538.70061342593</v>
      </c>
      <c r="X373" s="82" t="s">
        <v>1026</v>
      </c>
      <c r="Y373" s="79"/>
      <c r="Z373" s="79"/>
      <c r="AA373" s="85" t="s">
        <v>1222</v>
      </c>
      <c r="AB373" s="79"/>
      <c r="AC373" s="79" t="b">
        <v>0</v>
      </c>
      <c r="AD373" s="79">
        <v>0</v>
      </c>
      <c r="AE373" s="85" t="s">
        <v>1236</v>
      </c>
      <c r="AF373" s="79" t="b">
        <v>0</v>
      </c>
      <c r="AG373" s="79" t="s">
        <v>368</v>
      </c>
      <c r="AH373" s="79"/>
      <c r="AI373" s="85" t="s">
        <v>1236</v>
      </c>
      <c r="AJ373" s="79" t="b">
        <v>0</v>
      </c>
      <c r="AK373" s="79">
        <v>0</v>
      </c>
      <c r="AL373" s="85" t="s">
        <v>1236</v>
      </c>
      <c r="AM373" s="79" t="s">
        <v>1263</v>
      </c>
      <c r="AN373" s="79" t="b">
        <v>0</v>
      </c>
      <c r="AO373" s="85" t="s">
        <v>1222</v>
      </c>
      <c r="AP373" s="79" t="s">
        <v>176</v>
      </c>
      <c r="AQ373" s="79">
        <v>0</v>
      </c>
      <c r="AR373" s="79">
        <v>0</v>
      </c>
      <c r="AS373" s="79"/>
      <c r="AT373" s="79"/>
      <c r="AU373" s="79"/>
      <c r="AV373" s="79"/>
      <c r="AW373" s="79"/>
      <c r="AX373" s="79"/>
      <c r="AY373" s="79"/>
      <c r="AZ373" s="79"/>
      <c r="BA373">
        <v>10</v>
      </c>
      <c r="BB373" s="78" t="str">
        <f>REPLACE(INDEX(GroupVertices[Group],MATCH(Edges[[#This Row],[Vertex 1]],GroupVertices[Vertex],0)),1,1,"")</f>
        <v>1</v>
      </c>
      <c r="BC373" s="78" t="str">
        <f>REPLACE(INDEX(GroupVertices[Group],MATCH(Edges[[#This Row],[Vertex 2]],GroupVertices[Vertex],0)),1,1,"")</f>
        <v>1</v>
      </c>
      <c r="BD373" s="48">
        <v>2</v>
      </c>
      <c r="BE373" s="49">
        <v>16.666666666666668</v>
      </c>
      <c r="BF373" s="48">
        <v>0</v>
      </c>
      <c r="BG373" s="49">
        <v>0</v>
      </c>
      <c r="BH373" s="48">
        <v>0</v>
      </c>
      <c r="BI373" s="49">
        <v>0</v>
      </c>
      <c r="BJ373" s="48">
        <v>10</v>
      </c>
      <c r="BK373" s="49">
        <v>83.33333333333333</v>
      </c>
      <c r="BL373" s="48">
        <v>12</v>
      </c>
    </row>
    <row r="374" spans="1:64" ht="15">
      <c r="A374" s="64" t="s">
        <v>321</v>
      </c>
      <c r="B374" s="64" t="s">
        <v>321</v>
      </c>
      <c r="C374" s="65" t="s">
        <v>3577</v>
      </c>
      <c r="D374" s="66">
        <v>10</v>
      </c>
      <c r="E374" s="67" t="s">
        <v>136</v>
      </c>
      <c r="F374" s="68">
        <v>12</v>
      </c>
      <c r="G374" s="65"/>
      <c r="H374" s="69"/>
      <c r="I374" s="70"/>
      <c r="J374" s="70"/>
      <c r="K374" s="34" t="s">
        <v>65</v>
      </c>
      <c r="L374" s="77">
        <v>374</v>
      </c>
      <c r="M374" s="77"/>
      <c r="N374" s="72"/>
      <c r="O374" s="79" t="s">
        <v>176</v>
      </c>
      <c r="P374" s="81">
        <v>43539.94179398148</v>
      </c>
      <c r="Q374" s="79" t="s">
        <v>539</v>
      </c>
      <c r="R374" s="82" t="s">
        <v>604</v>
      </c>
      <c r="S374" s="79" t="s">
        <v>639</v>
      </c>
      <c r="T374" s="79" t="s">
        <v>663</v>
      </c>
      <c r="U374" s="82" t="s">
        <v>746</v>
      </c>
      <c r="V374" s="82" t="s">
        <v>746</v>
      </c>
      <c r="W374" s="81">
        <v>43539.94179398148</v>
      </c>
      <c r="X374" s="82" t="s">
        <v>1027</v>
      </c>
      <c r="Y374" s="79"/>
      <c r="Z374" s="79"/>
      <c r="AA374" s="85" t="s">
        <v>1223</v>
      </c>
      <c r="AB374" s="79"/>
      <c r="AC374" s="79" t="b">
        <v>0</v>
      </c>
      <c r="AD374" s="79">
        <v>0</v>
      </c>
      <c r="AE374" s="85" t="s">
        <v>1236</v>
      </c>
      <c r="AF374" s="79" t="b">
        <v>0</v>
      </c>
      <c r="AG374" s="79" t="s">
        <v>368</v>
      </c>
      <c r="AH374" s="79"/>
      <c r="AI374" s="85" t="s">
        <v>1236</v>
      </c>
      <c r="AJ374" s="79" t="b">
        <v>0</v>
      </c>
      <c r="AK374" s="79">
        <v>0</v>
      </c>
      <c r="AL374" s="85" t="s">
        <v>1236</v>
      </c>
      <c r="AM374" s="79" t="s">
        <v>1263</v>
      </c>
      <c r="AN374" s="79" t="b">
        <v>0</v>
      </c>
      <c r="AO374" s="85" t="s">
        <v>1223</v>
      </c>
      <c r="AP374" s="79" t="s">
        <v>176</v>
      </c>
      <c r="AQ374" s="79">
        <v>0</v>
      </c>
      <c r="AR374" s="79">
        <v>0</v>
      </c>
      <c r="AS374" s="79"/>
      <c r="AT374" s="79"/>
      <c r="AU374" s="79"/>
      <c r="AV374" s="79"/>
      <c r="AW374" s="79"/>
      <c r="AX374" s="79"/>
      <c r="AY374" s="79"/>
      <c r="AZ374" s="79"/>
      <c r="BA374">
        <v>10</v>
      </c>
      <c r="BB374" s="78" t="str">
        <f>REPLACE(INDEX(GroupVertices[Group],MATCH(Edges[[#This Row],[Vertex 1]],GroupVertices[Vertex],0)),1,1,"")</f>
        <v>1</v>
      </c>
      <c r="BC374" s="78" t="str">
        <f>REPLACE(INDEX(GroupVertices[Group],MATCH(Edges[[#This Row],[Vertex 2]],GroupVertices[Vertex],0)),1,1,"")</f>
        <v>1</v>
      </c>
      <c r="BD374" s="48">
        <v>1</v>
      </c>
      <c r="BE374" s="49">
        <v>7.142857142857143</v>
      </c>
      <c r="BF374" s="48">
        <v>0</v>
      </c>
      <c r="BG374" s="49">
        <v>0</v>
      </c>
      <c r="BH374" s="48">
        <v>0</v>
      </c>
      <c r="BI374" s="49">
        <v>0</v>
      </c>
      <c r="BJ374" s="48">
        <v>13</v>
      </c>
      <c r="BK374" s="49">
        <v>92.85714285714286</v>
      </c>
      <c r="BL374" s="48">
        <v>14</v>
      </c>
    </row>
    <row r="375" spans="1:64" ht="15">
      <c r="A375" s="64" t="s">
        <v>321</v>
      </c>
      <c r="B375" s="64" t="s">
        <v>321</v>
      </c>
      <c r="C375" s="65" t="s">
        <v>3577</v>
      </c>
      <c r="D375" s="66">
        <v>10</v>
      </c>
      <c r="E375" s="67" t="s">
        <v>136</v>
      </c>
      <c r="F375" s="68">
        <v>12</v>
      </c>
      <c r="G375" s="65"/>
      <c r="H375" s="69"/>
      <c r="I375" s="70"/>
      <c r="J375" s="70"/>
      <c r="K375" s="34" t="s">
        <v>65</v>
      </c>
      <c r="L375" s="77">
        <v>375</v>
      </c>
      <c r="M375" s="77"/>
      <c r="N375" s="72"/>
      <c r="O375" s="79" t="s">
        <v>176</v>
      </c>
      <c r="P375" s="81">
        <v>43539.96561342593</v>
      </c>
      <c r="Q375" s="79" t="s">
        <v>540</v>
      </c>
      <c r="R375" s="82" t="s">
        <v>605</v>
      </c>
      <c r="S375" s="79" t="s">
        <v>640</v>
      </c>
      <c r="T375" s="79"/>
      <c r="U375" s="82" t="s">
        <v>747</v>
      </c>
      <c r="V375" s="82" t="s">
        <v>747</v>
      </c>
      <c r="W375" s="81">
        <v>43539.96561342593</v>
      </c>
      <c r="X375" s="82" t="s">
        <v>1028</v>
      </c>
      <c r="Y375" s="79"/>
      <c r="Z375" s="79"/>
      <c r="AA375" s="85" t="s">
        <v>1224</v>
      </c>
      <c r="AB375" s="79"/>
      <c r="AC375" s="79" t="b">
        <v>0</v>
      </c>
      <c r="AD375" s="79">
        <v>0</v>
      </c>
      <c r="AE375" s="85" t="s">
        <v>1236</v>
      </c>
      <c r="AF375" s="79" t="b">
        <v>0</v>
      </c>
      <c r="AG375" s="79" t="s">
        <v>368</v>
      </c>
      <c r="AH375" s="79"/>
      <c r="AI375" s="85" t="s">
        <v>1236</v>
      </c>
      <c r="AJ375" s="79" t="b">
        <v>0</v>
      </c>
      <c r="AK375" s="79">
        <v>0</v>
      </c>
      <c r="AL375" s="85" t="s">
        <v>1236</v>
      </c>
      <c r="AM375" s="79" t="s">
        <v>1263</v>
      </c>
      <c r="AN375" s="79" t="b">
        <v>0</v>
      </c>
      <c r="AO375" s="85" t="s">
        <v>1224</v>
      </c>
      <c r="AP375" s="79" t="s">
        <v>176</v>
      </c>
      <c r="AQ375" s="79">
        <v>0</v>
      </c>
      <c r="AR375" s="79">
        <v>0</v>
      </c>
      <c r="AS375" s="79"/>
      <c r="AT375" s="79"/>
      <c r="AU375" s="79"/>
      <c r="AV375" s="79"/>
      <c r="AW375" s="79"/>
      <c r="AX375" s="79"/>
      <c r="AY375" s="79"/>
      <c r="AZ375" s="79"/>
      <c r="BA375">
        <v>10</v>
      </c>
      <c r="BB375" s="78" t="str">
        <f>REPLACE(INDEX(GroupVertices[Group],MATCH(Edges[[#This Row],[Vertex 1]],GroupVertices[Vertex],0)),1,1,"")</f>
        <v>1</v>
      </c>
      <c r="BC375" s="78" t="str">
        <f>REPLACE(INDEX(GroupVertices[Group],MATCH(Edges[[#This Row],[Vertex 2]],GroupVertices[Vertex],0)),1,1,"")</f>
        <v>1</v>
      </c>
      <c r="BD375" s="48">
        <v>0</v>
      </c>
      <c r="BE375" s="49">
        <v>0</v>
      </c>
      <c r="BF375" s="48">
        <v>0</v>
      </c>
      <c r="BG375" s="49">
        <v>0</v>
      </c>
      <c r="BH375" s="48">
        <v>0</v>
      </c>
      <c r="BI375" s="49">
        <v>0</v>
      </c>
      <c r="BJ375" s="48">
        <v>13</v>
      </c>
      <c r="BK375" s="49">
        <v>100</v>
      </c>
      <c r="BL375"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5"/>
    <dataValidation allowBlank="1" showErrorMessage="1" sqref="N2:N3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5"/>
    <dataValidation allowBlank="1" showInputMessage="1" promptTitle="Edge Color" prompt="To select an optional edge color, right-click and select Select Color on the right-click menu." sqref="C3:C375"/>
    <dataValidation allowBlank="1" showInputMessage="1" promptTitle="Edge Width" prompt="Enter an optional edge width between 1 and 10." errorTitle="Invalid Edge Width" error="The optional edge width must be a whole number between 1 and 10." sqref="D3:D375"/>
    <dataValidation allowBlank="1" showInputMessage="1" promptTitle="Edge Opacity" prompt="Enter an optional edge opacity between 0 (transparent) and 100 (opaque)." errorTitle="Invalid Edge Opacity" error="The optional edge opacity must be a whole number between 0 and 10." sqref="F3:F3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5">
      <formula1>ValidEdgeVisibilities</formula1>
    </dataValidation>
    <dataValidation allowBlank="1" showInputMessage="1" showErrorMessage="1" promptTitle="Vertex 1 Name" prompt="Enter the name of the edge's first vertex." sqref="A3:A375"/>
    <dataValidation allowBlank="1" showInputMessage="1" showErrorMessage="1" promptTitle="Vertex 2 Name" prompt="Enter the name of the edge's second vertex." sqref="B3:B375"/>
    <dataValidation allowBlank="1" showInputMessage="1" showErrorMessage="1" promptTitle="Edge Label" prompt="Enter an optional edge label." errorTitle="Invalid Edge Visibility" error="You have entered an unrecognized edge visibility.  Try selecting from the drop-down list instead." sqref="H3:H3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5"/>
  </dataValidations>
  <hyperlinks>
    <hyperlink ref="R16" r:id="rId1" display="https://www.instagram.com/p/BujegDXnUlN/?utm_source=ig_twitter_share&amp;igshid=iw7v4v2hkrgq"/>
    <hyperlink ref="R19" r:id="rId2" display="https://www.youtube.com/watch?v=Icf55nJxBQU"/>
    <hyperlink ref="R20" r:id="rId3" display="https://www.etsy.com/listing/495206854"/>
    <hyperlink ref="R21" r:id="rId4" display="http://ourtravelingblog.com/?p=6437"/>
    <hyperlink ref="R22" r:id="rId5" display="https://wp.me/p6b5TA-1FP"/>
    <hyperlink ref="R27" r:id="rId6" display="http://www.sedonasecret7.com/"/>
    <hyperlink ref="R29" r:id="rId7" display="http://www.sedonasecret7.com/"/>
    <hyperlink ref="R30" r:id="rId8" display="http://www.sedonasecret7.com/"/>
    <hyperlink ref="R32" r:id="rId9" display="https://www.architecturaldigest.com/gallery/prettiest-town-every-us-state"/>
    <hyperlink ref="R33" r:id="rId10" display="https://www.architecturaldigest.com/gallery/prettiest-town-every-us-state"/>
    <hyperlink ref="R34" r:id="rId11" display="https://www.ilovesedonarealestate.com/property/355-indian-cliffs-rd-sedona-arizona-519009"/>
    <hyperlink ref="R48" r:id="rId12" display="https://instagram.com/p/BurXhbmAO28/"/>
    <hyperlink ref="R49" r:id="rId13" display="https://instagram.com/p/BurXhbmAO28/"/>
    <hyperlink ref="R50" r:id="rId14" display="https://instagram.com/p/BurXhbmAO28/"/>
    <hyperlink ref="R51" r:id="rId15" display="https://instagram.com/p/BurXhbmAO28/"/>
    <hyperlink ref="R52" r:id="rId16" display="http://www.sedonasecret7.com/"/>
    <hyperlink ref="R53" r:id="rId17" display="https://www.msn.com/en-us/travel/news/our-list-of-the-worlds-most-beautiful-places-will-surprise-you/ss-BBU7zva#image=25"/>
    <hyperlink ref="R54" r:id="rId18" display="https://www.msn.com/en-us/travel/news/our-list-of-the-worlds-most-beautiful-places-will-surprise-you/ss-BBU7zva#image=25"/>
    <hyperlink ref="R55" r:id="rId19" display="https://twitter.com/SedonaAZ/status/1103365291487092736"/>
    <hyperlink ref="R61" r:id="rId20" display="https://www.instagram.com/p/BunHiuYH5uf/?utm_source=ig_twitter_share&amp;igshid=rvo8ium9g89q"/>
    <hyperlink ref="R62" r:id="rId21" display="https://www.instagram.com/p/BusaT6Gnwqn/?utm_source=ig_twitter_share&amp;igshid=5okg3t5v9yky"/>
    <hyperlink ref="R63" r:id="rId22" display="https://www.architecturaldigest.com/gallery/prettiest-town-every-us-state"/>
    <hyperlink ref="R64" r:id="rId23" display="https://www.architecturaldigest.com/gallery/prettiest-town-every-us-state"/>
    <hyperlink ref="R69" r:id="rId24" display="https://www.msn.com/en-us/travel/news/our-list-of-the-worlds-most-beautiful-places-will-surprise-you/ss-BBU7zva#image=25"/>
    <hyperlink ref="R70" r:id="rId25" display="https://www.msn.com/en-us/travel/news/our-list-of-the-worlds-most-beautiful-places-will-surprise-you/ss-BBU7zva#image=25"/>
    <hyperlink ref="R79" r:id="rId26" display="http://www.jodystravel.com/the-mystical-sedona-vortex/"/>
    <hyperlink ref="R80" r:id="rId27" display="https://lnkd.in/gWE59Yw"/>
    <hyperlink ref="R81" r:id="rId28" display="https://www.youtube.com/watch?v=VHAZDe9EizE&amp;feature=youtu.be"/>
    <hyperlink ref="R82" r:id="rId29" display="http://www.sedonaaz.gov/Home/Components/Calendar/Event/7740/359"/>
    <hyperlink ref="R83" r:id="rId30" display="https://www.instagram.com/p/Buj3jQZA38w/?utm_source=ig_twitter_share&amp;igshid=d9h342eo05o6"/>
    <hyperlink ref="R84" r:id="rId31" display="https://www.instagram.com/p/Buj3jQZA38w/"/>
    <hyperlink ref="R102" r:id="rId32" display="https://www.instagram.com/p/Buxc5qYlEuy/?utm_source=ig_twitter_share&amp;igshid=7lf781njbx9l"/>
    <hyperlink ref="R163" r:id="rId33" display="https://twitter.com/i/web/status/1104569509057384450"/>
    <hyperlink ref="R164" r:id="rId34" display="https://www.tangledupinfood.com/why-sedona-stole-my-heart?platform=hootsuite"/>
    <hyperlink ref="R165" r:id="rId35" display="https://www.tangledupinfood.com/why-sedona-stole-my-heart?platform=hootsuite"/>
    <hyperlink ref="R167" r:id="rId36" display="https://www.tangledupinfood.com/why-sedona-stole-my-heart?platform=hootsuite"/>
    <hyperlink ref="R169" r:id="rId37" display="https://www.tangledupinfood.com/why-sedona-stole-my-heart?platform=hootsuite"/>
    <hyperlink ref="R176" r:id="rId38" display="https://www.rd.com/advice/travel/spring-break-zodiac-sign/"/>
    <hyperlink ref="R177" r:id="rId39" display="https://www.rd.com/advice/travel/spring-break-zodiac-sign/"/>
    <hyperlink ref="R178" r:id="rId40" display="https://www.rd.com/advice/travel/spring-break-zodiac-sign/"/>
    <hyperlink ref="R179" r:id="rId41" display="https://www.rd.com/advice/travel/spring-break-zodiac-sign/"/>
    <hyperlink ref="R203" r:id="rId42" display="https://rover.ebay.com/rover/1/711-127632-2357-0/16?itm=233151806926&amp;user_name=palmspringscards&amp;spid=2047675&amp;mpre=https%3A%2F%2Fwww.ebay.com%2Fitm%2FSedona-AZ-The-Sugar-Loaf-Lodge-Postcard-Arizona-FREE-US-SHIPPING-%2F233151806926&amp;swd=3&amp;mplxParams=user_name%2Citm%2Cswd%2Cmpre%2C&amp;sojTags=du%3Dmpre%2Citm%3Ditm%2Cuser_name%3Duser_name%2Csuri%3Dsuri%2Cspid%3Dspid%2Cswd%3Dswd%2C"/>
    <hyperlink ref="R204" r:id="rId43" display="https://twitter.com/i/web/status/1104975111528964103"/>
    <hyperlink ref="R205" r:id="rId44" display="https://scispi.tv/product/spring-equinox-2019/"/>
    <hyperlink ref="R206" r:id="rId45" display="https://scispi.tv/product/spring-equinox-2019/"/>
    <hyperlink ref="R207" r:id="rId46" display="https://www.viamagazine.com/destinations/best-state-parks-west"/>
    <hyperlink ref="R208" r:id="rId47" display="https://www.viamagazine.com/destinations/best-state-parks-west"/>
    <hyperlink ref="R212" r:id="rId48" display="https://www.brit.co/romantic-honeymoon-destinations-in-the-usa/"/>
    <hyperlink ref="R213" r:id="rId49" display="https://www.brit.co/romantic-honeymoon-destinations-in-the-usa/"/>
    <hyperlink ref="R214" r:id="rId50" display="https://twitter.com/sedonaaz/status/1105179855363104768"/>
    <hyperlink ref="R216" r:id="rId51" display="https://www.viamagazine.com/destinations/best-state-parks-west"/>
    <hyperlink ref="R218" r:id="rId52" display="https://twitter.com/i/web/status/1105147286235996163"/>
    <hyperlink ref="R221" r:id="rId53" display="https://twitter.com/i/web/status/1105147286235996163"/>
    <hyperlink ref="R226" r:id="rId54" display="https://twitter.com/i/web/status/1105147286235996163"/>
    <hyperlink ref="R244" r:id="rId55" display="https://www.msn.com/en-us/travel/news/our-list-of-the-worlds-most-beautiful-places-will-surprise-you/ss-BBU7zva#image=25"/>
    <hyperlink ref="R245" r:id="rId56" display="https://www.msn.com/en-us/travel/news/our-list-of-the-worlds-most-beautiful-places-will-surprise-you/ss-BBU7zva#image=25"/>
    <hyperlink ref="R246" r:id="rId57" display="https://www.brit.co/romantic-honeymoon-destinations-in-the-usa/"/>
    <hyperlink ref="R247" r:id="rId58" display="https://www.brit.co/romantic-honeymoon-destinations-in-the-usa/"/>
    <hyperlink ref="R248" r:id="rId59" display="https://www.viamagazine.com/destinations/best-state-parks-west"/>
    <hyperlink ref="R250" r:id="rId60" display="http://www.sedonaaz.gov/Home/Components/News/News/4763/473"/>
    <hyperlink ref="R265" r:id="rId61" display="http://www.redrockcountry.org/nature.html"/>
    <hyperlink ref="R267" r:id="rId62" display="https://twitter.com/i/web/status/1105245773434929153"/>
    <hyperlink ref="R268" r:id="rId63" display="https://twitter.com/i/web/status/1105642889802072065"/>
    <hyperlink ref="R278" r:id="rId64" display="https://twitter.com/i/web/status/1105843115892473857"/>
    <hyperlink ref="R279" r:id="rId65" display="https://www.ytravelblog.com/sedona-vortex-sites/"/>
    <hyperlink ref="R280" r:id="rId66" display="https://www.pinterest.com/pin/445574956881037692/"/>
    <hyperlink ref="R281" r:id="rId67" display="http://www.sedonawolfweek.org/"/>
    <hyperlink ref="R283" r:id="rId68" display="http://www.sedonawolfweek.org/"/>
    <hyperlink ref="R285" r:id="rId69" display="http://www.sedonawolfweek.org/"/>
    <hyperlink ref="R287" r:id="rId70" display="http://www.sedonawolfweek.org/"/>
    <hyperlink ref="R289" r:id="rId71" display="http://www.sedonawolfweek.org/"/>
    <hyperlink ref="R294" r:id="rId72" display="http://www.sedonawolfweek.org/"/>
    <hyperlink ref="R296" r:id="rId73" display="https://twitter.com/i/web/status/1106200994587774976"/>
    <hyperlink ref="R298" r:id="rId74" display="http://www.sedonawolfweek.org/"/>
    <hyperlink ref="R299" r:id="rId75" display="http://www.sedonawolfweek.org/"/>
    <hyperlink ref="R300" r:id="rId76" display="https://www.dallasnews.com/life/travel/2019/02/26/hitting-trails-sedona-land-embodies-west"/>
    <hyperlink ref="R301" r:id="rId77" display="https://www.dallasnews.com/life/travel/2019/02/26/hitting-trails-sedona-land-embodies-west"/>
    <hyperlink ref="R304" r:id="rId78" display="https://www.viamagazine.com/destinations/best-state-parks-west"/>
    <hyperlink ref="R305" r:id="rId79" display="https://dailyblender.com/2019/03/red-rocks-and-vortexes-visiting-sedona/"/>
    <hyperlink ref="R306" r:id="rId80" display="https://dailyblender.com/2019/03/red-rocks-and-vortexes-visiting-sedona/"/>
    <hyperlink ref="R310" r:id="rId81" display="https://sedona.org/"/>
    <hyperlink ref="R311" r:id="rId82" display="https://sedona.org/"/>
    <hyperlink ref="R312" r:id="rId83" display="https://sedona.org/rentals/Sedona-Dream-Estate/"/>
    <hyperlink ref="R314" r:id="rId84" display="https://twitter.com/i/web/status/1104907037232807938"/>
    <hyperlink ref="R316" r:id="rId85" display="https://twitter.com/i/web/status/1105623770927153153"/>
    <hyperlink ref="R317" r:id="rId86" display="https://sedona.org/rentals/Sedona-Tranquil/"/>
    <hyperlink ref="R319" r:id="rId87" display="https://twitter.com/i/web/status/1106385385507053568"/>
    <hyperlink ref="R320" r:id="rId88" display="https://twitter.com/i/web/status/1106380946050293765"/>
    <hyperlink ref="R321" r:id="rId89" display="https://twitter.com/i/web/status/1106380946050293765"/>
    <hyperlink ref="R324" r:id="rId90" display="http://www.sedonasecret7.com/"/>
    <hyperlink ref="R326" r:id="rId91" display="https://visitsedona.com/blog/sedona-art-source-winter/"/>
    <hyperlink ref="R328" r:id="rId92" display="http://www.sedonasecret7.com/"/>
    <hyperlink ref="R329" r:id="rId93" display="https://sedonasecret7.com/stargazing/"/>
    <hyperlink ref="R334" r:id="rId94" display="https://www.elitedaily.com/p/the-5-best-places-to-live-in-the-us-if-you-love-the-outdoors-want-a-change-16183590"/>
    <hyperlink ref="R335" r:id="rId95" display="https://www.msn.com/en-us/travel/news/our-list-of-the-worlds-most-beautiful-places-will-surprise-you/ss-BBU7zva#image=25"/>
    <hyperlink ref="R338" r:id="rId96" display="http://www.sedonawolfweek.org/"/>
    <hyperlink ref="R342" r:id="rId97" display="http://www.startribune.com/a-magical-family-trip-to-sedona-ariz/506844562/"/>
    <hyperlink ref="R344" r:id="rId98" display="http://www.startribune.com/a-magical-family-trip-to-sedona-ariz/506844562/"/>
    <hyperlink ref="R345" r:id="rId99" display="https://www.dallasnews.com/life/travel/2019/02/26/hitting-trails-sedona-land-embodies-west"/>
    <hyperlink ref="R346" r:id="rId100" display="https://www.rd.com/advice/travel/spring-break-zodiac-sign/"/>
    <hyperlink ref="R347" r:id="rId101" display="https://www.rd.com/advice/travel/spring-break-zodiac-sign/"/>
    <hyperlink ref="R349" r:id="rId102" display="https://www.rd.com/advice/travel/spring-break-zodiac-sign/"/>
    <hyperlink ref="R350" r:id="rId103" display="https://www.rd.com/advice/travel/spring-break-zodiac-sign/"/>
    <hyperlink ref="R351" r:id="rId104" display="https://www.brit.co/romantic-honeymoon-destinations-in-the-usa/"/>
    <hyperlink ref="R354" r:id="rId105" display="http://www.sedonawolfweek.org/"/>
    <hyperlink ref="R355" r:id="rId106" display="http://www.sedonawolfweek.org/"/>
    <hyperlink ref="R356" r:id="rId107" display="http://www.sedonawolfweek.org/"/>
    <hyperlink ref="R357" r:id="rId108" display="http://www.sedonawolfweek.org/"/>
    <hyperlink ref="R358" r:id="rId109" display="https://visitsedona.com/outdoor-adventure/hiking/sedona-trail-keepers-sponsors/"/>
    <hyperlink ref="R359" r:id="rId110" display="http://strawfreesedona.com/"/>
    <hyperlink ref="R362" r:id="rId111" display="https://dailyblender.com/2019/03/red-rocks-and-vortexes-visiting-sedona/"/>
    <hyperlink ref="R363" r:id="rId112" display="https://dailyblender.com/2019/03/red-rocks-and-vortexes-visiting-sedona/"/>
    <hyperlink ref="R364" r:id="rId113" display="https://dailyblender.com/2019/03/red-rocks-and-vortexes-visiting-sedona/"/>
    <hyperlink ref="R365" r:id="rId114" display="https://twitter.com/i/web/status/1106657607186419712"/>
    <hyperlink ref="R366" r:id="rId115" display="https://twitter.com/i/web/status/1101620070822768640"/>
    <hyperlink ref="R367" r:id="rId116" display="https://sedonasecret7.com/stargazing/"/>
    <hyperlink ref="R368" r:id="rId117" display="http://www.sedonasecret7.com/"/>
    <hyperlink ref="R369" r:id="rId118" display="https://twitter.com/ArizonaTourism/status/1103026853005078530"/>
    <hyperlink ref="R370" r:id="rId119" display="https://www.viamagazine.com/destinations/best-state-parks-west"/>
    <hyperlink ref="R371" r:id="rId120" display="https://www.pinterest.com/pin/445574956881037692/"/>
    <hyperlink ref="R372" r:id="rId121" display="https://adventurepro.us/spring-loaded-two-destinations-perfect-for-life-after-winter/"/>
    <hyperlink ref="R373" r:id="rId122" display="https://visitsedona.com/blog/sedona-art-source-winter/"/>
    <hyperlink ref="R374" r:id="rId123" display="https://www.singletracks.com/blog/mtb-trails/12-of-the-best-mtb-destinations-to-visit-in-2019/"/>
    <hyperlink ref="R375" r:id="rId124" display="https://www.outsideonline.com/2391646/these-are-worlds-most-badass-hotel-owners"/>
    <hyperlink ref="U14" r:id="rId125" display="https://pbs.twimg.com/media/D0qx9GNU4AAFM31.jpg"/>
    <hyperlink ref="U15" r:id="rId126" display="https://pbs.twimg.com/media/D0qx9GNU4AAFM31.jpg"/>
    <hyperlink ref="U17" r:id="rId127" display="https://pbs.twimg.com/ext_tw_video_thumb/1102360036737609728/pu/img/5OQSA9VBTCpK2k7m.jpg"/>
    <hyperlink ref="U18" r:id="rId128" display="https://pbs.twimg.com/ext_tw_video_thumb/1102360036737609728/pu/img/5OQSA9VBTCpK2k7m.jpg"/>
    <hyperlink ref="U20" r:id="rId129" display="https://pbs.twimg.com/media/D0yeeVsVYAAI-pE.jpg"/>
    <hyperlink ref="U21" r:id="rId130" display="https://pbs.twimg.com/media/D0xqlBhXcAAOH8J.jpg"/>
    <hyperlink ref="U22" r:id="rId131" display="https://pbs.twimg.com/media/D0zz0UwXQAEqX4u.jpg"/>
    <hyperlink ref="U25" r:id="rId132" display="https://pbs.twimg.com/media/D01xtfnWkAY-UiQ.jpg"/>
    <hyperlink ref="U27" r:id="rId133" display="https://pbs.twimg.com/media/D02fpd-V4AAvmOi.jpg"/>
    <hyperlink ref="U29" r:id="rId134" display="https://pbs.twimg.com/media/D02fpd-V4AAvmOi.jpg"/>
    <hyperlink ref="U30" r:id="rId135" display="https://pbs.twimg.com/media/D02fpd-V4AAvmOi.jpg"/>
    <hyperlink ref="U34" r:id="rId136" display="https://pbs.twimg.com/media/D065EnIUYAE2wEb.jpg"/>
    <hyperlink ref="U48" r:id="rId137" display="https://pbs.twimg.com/media/D0_zqdVU4AEsr6r.jpg"/>
    <hyperlink ref="U49" r:id="rId138" display="https://pbs.twimg.com/media/D0_zqdVU4AEsr6r.jpg"/>
    <hyperlink ref="U50" r:id="rId139" display="https://pbs.twimg.com/media/D0_0vNSUYAAkAot.jpg"/>
    <hyperlink ref="U51" r:id="rId140" display="https://pbs.twimg.com/media/D0_0vNSUYAAkAot.jpg"/>
    <hyperlink ref="U52" r:id="rId141" display="https://pbs.twimg.com/media/D02fpd-V4AAvmOi.jpg"/>
    <hyperlink ref="U53" r:id="rId142" display="https://pbs.twimg.com/media/D0_SjTsUcAEjjBj.jpg"/>
    <hyperlink ref="U54" r:id="rId143" display="https://pbs.twimg.com/media/D0_SjTsUcAEjjBj.jpg"/>
    <hyperlink ref="U63" r:id="rId144" display="https://pbs.twimg.com/media/D1EXFm5WwAEHtNg.jpg"/>
    <hyperlink ref="U64" r:id="rId145" display="https://pbs.twimg.com/media/D1EXFm5WwAEHtNg.jpg"/>
    <hyperlink ref="U69" r:id="rId146" display="https://pbs.twimg.com/media/D0_SjTsUcAEjjBj.jpg"/>
    <hyperlink ref="U70" r:id="rId147" display="https://pbs.twimg.com/media/D0_SjTsUcAEjjBj.jpg"/>
    <hyperlink ref="U71" r:id="rId148" display="https://pbs.twimg.com/media/D0_1MlyWoAI9EHz.jpg"/>
    <hyperlink ref="U72" r:id="rId149" display="https://pbs.twimg.com/media/D0_1MlyWoAI9EHz.jpg"/>
    <hyperlink ref="U73" r:id="rId150" display="https://pbs.twimg.com/media/D0_1MlyWoAI9EHz.jpg"/>
    <hyperlink ref="U79" r:id="rId151" display="https://pbs.twimg.com/media/D1J38rwX0AAGR_f.jpg"/>
    <hyperlink ref="U81" r:id="rId152" display="https://pbs.twimg.com/media/D1KPXKYXcAE7YeR.jpg"/>
    <hyperlink ref="U84" r:id="rId153" display="https://pbs.twimg.com/media/D0w3pe5WoAAmyBN.jpg"/>
    <hyperlink ref="U86" r:id="rId154" display="https://pbs.twimg.com/media/D007uHcVsAA1Uxg.jpg"/>
    <hyperlink ref="U87" r:id="rId155" display="https://pbs.twimg.com/media/D007uHcVsAA1Uxg.jpg"/>
    <hyperlink ref="U92" r:id="rId156" display="https://pbs.twimg.com/media/D0f662hWkAAb0g7.jpg"/>
    <hyperlink ref="U93" r:id="rId157" display="https://pbs.twimg.com/media/D0f662hWkAAb0g7.jpg"/>
    <hyperlink ref="U94" r:id="rId158" display="https://pbs.twimg.com/media/D0f662hWkAAb0g7.jpg"/>
    <hyperlink ref="U95" r:id="rId159" display="https://pbs.twimg.com/media/D0f662hWkAAb0g7.jpg"/>
    <hyperlink ref="U96" r:id="rId160" display="https://pbs.twimg.com/media/D0f662hWkAAb0g7.jpg"/>
    <hyperlink ref="U97" r:id="rId161" display="https://pbs.twimg.com/media/D0f662hWkAAb0g7.jpg"/>
    <hyperlink ref="U98" r:id="rId162" display="https://pbs.twimg.com/media/D0f662hWkAAb0g7.jpg"/>
    <hyperlink ref="U99" r:id="rId163" display="https://pbs.twimg.com/media/D0f662hWkAAb0g7.jpg"/>
    <hyperlink ref="U100" r:id="rId164" display="https://pbs.twimg.com/media/D0f662hWkAAb0g7.jpg"/>
    <hyperlink ref="U101" r:id="rId165" display="https://pbs.twimg.com/media/D0f662hWkAAb0g7.jpg"/>
    <hyperlink ref="U145" r:id="rId166" display="https://pbs.twimg.com/ext_tw_video_thumb/1104397155614126080/pu/img/wC53z01jORd6RGxP.jpg"/>
    <hyperlink ref="U146" r:id="rId167" display="https://pbs.twimg.com/ext_tw_video_thumb/1104397155614126080/pu/img/wC53z01jORd6RGxP.jpg"/>
    <hyperlink ref="U155" r:id="rId168" display="https://pbs.twimg.com/media/D1PjJDzUwAAS0Bd.jpg"/>
    <hyperlink ref="U156" r:id="rId169" display="https://pbs.twimg.com/media/D1PkSIcVYAI12Vt.jpg"/>
    <hyperlink ref="U157" r:id="rId170" display="https://pbs.twimg.com/media/D1QvxGgUwAE6-Yd.jpg"/>
    <hyperlink ref="U158" r:id="rId171" display="https://pbs.twimg.com/media/D1QwT4eU0AAPbaH.jpg"/>
    <hyperlink ref="U159" r:id="rId172" display="https://pbs.twimg.com/media/D1PjJDzUwAAS0Bd.jpg"/>
    <hyperlink ref="U160" r:id="rId173" display="https://pbs.twimg.com/media/D1PkSIcVYAI12Vt.jpg"/>
    <hyperlink ref="U161" r:id="rId174" display="https://pbs.twimg.com/media/D1QvxGgUwAE6-Yd.jpg"/>
    <hyperlink ref="U162" r:id="rId175" display="https://pbs.twimg.com/media/D1QwT4eU0AAPbaH.jpg"/>
    <hyperlink ref="U164" r:id="rId176" display="https://pbs.twimg.com/media/D0vwERAWkAAROSR.jpg"/>
    <hyperlink ref="U165" r:id="rId177" display="https://pbs.twimg.com/media/D1OuLomX4AAXhmA.jpg"/>
    <hyperlink ref="U180" r:id="rId178" display="https://pbs.twimg.com/media/D1MGaO9VAAEWaSe.jpg"/>
    <hyperlink ref="U188" r:id="rId179" display="https://pbs.twimg.com/media/D1MGaO9VAAEWaSe.jpg"/>
    <hyperlink ref="U194" r:id="rId180" display="https://pbs.twimg.com/media/D1MGaO9VAAEWaSe.jpg"/>
    <hyperlink ref="U196" r:id="rId181" display="https://pbs.twimg.com/media/D1MGaO9VAAEWaSe.jpg"/>
    <hyperlink ref="U197" r:id="rId182" display="https://pbs.twimg.com/media/D1MGaO9VAAEWaSe.jpg"/>
    <hyperlink ref="U205" r:id="rId183" display="https://pbs.twimg.com/media/D1LMtIXWoAA_g1v.jpg"/>
    <hyperlink ref="U206" r:id="rId184" display="https://pbs.twimg.com/media/D1YgNIIWoAEIM91.jpg"/>
    <hyperlink ref="U207" r:id="rId185" display="https://pbs.twimg.com/media/D1ZJ_Q6VYAACeIQ.jpg"/>
    <hyperlink ref="U208" r:id="rId186" display="https://pbs.twimg.com/media/D1ZJ_Q6VYAACeIQ.jpg"/>
    <hyperlink ref="U216" r:id="rId187" display="https://pbs.twimg.com/media/D1ZJ_Q6VYAACeIQ.jpg"/>
    <hyperlink ref="U229" r:id="rId188" display="https://pbs.twimg.com/ext_tw_video_thumb/1105256215687430144/pu/img/SNKNt68zSTVcPDDo.jpg"/>
    <hyperlink ref="U230" r:id="rId189" display="https://pbs.twimg.com/tweet_video_thumb/D1aoHhrWsAEP_zD.jpg"/>
    <hyperlink ref="U231" r:id="rId190" display="https://pbs.twimg.com/tweet_video_thumb/D1aoHhrWsAEP_zD.jpg"/>
    <hyperlink ref="U232" r:id="rId191" display="https://pbs.twimg.com/ext_tw_video_thumb/1105256215687430144/pu/img/SNKNt68zSTVcPDDo.jpg"/>
    <hyperlink ref="U233" r:id="rId192" display="https://pbs.twimg.com/ext_tw_video_thumb/1105256215687430144/pu/img/SNKNt68zSTVcPDDo.jpg"/>
    <hyperlink ref="U234" r:id="rId193" display="https://pbs.twimg.com/tweet_video_thumb/D1apf_YXQAINuVN.jpg"/>
    <hyperlink ref="U235" r:id="rId194" display="https://pbs.twimg.com/tweet_video_thumb/D1apf_YXQAINuVN.jpg"/>
    <hyperlink ref="U236" r:id="rId195" display="https://pbs.twimg.com/ext_tw_video_thumb/1105256215687430144/pu/img/SNKNt68zSTVcPDDo.jpg"/>
    <hyperlink ref="U237" r:id="rId196" display="https://pbs.twimg.com/ext_tw_video_thumb/1104841525626724352/pu/img/i_h-acnDXtP-UhI7.jpg"/>
    <hyperlink ref="U238" r:id="rId197" display="https://pbs.twimg.com/ext_tw_video_thumb/1105256215687430144/pu/img/SNKNt68zSTVcPDDo.jpg"/>
    <hyperlink ref="U239" r:id="rId198" display="https://pbs.twimg.com/ext_tw_video_thumb/1105256215687430144/pu/img/SNKNt68zSTVcPDDo.jpg"/>
    <hyperlink ref="U240" r:id="rId199" display="https://pbs.twimg.com/ext_tw_video_thumb/1105256215687430144/pu/img/SNKNt68zSTVcPDDo.jpg"/>
    <hyperlink ref="U244" r:id="rId200" display="https://pbs.twimg.com/media/D0_SjTsUcAEjjBj.jpg"/>
    <hyperlink ref="U245" r:id="rId201" display="https://pbs.twimg.com/media/D0_SjTsUcAEjjBj.jpg"/>
    <hyperlink ref="U248" r:id="rId202" display="https://pbs.twimg.com/media/D1ZJ_Q6VYAACeIQ.jpg"/>
    <hyperlink ref="U249" r:id="rId203" display="https://pbs.twimg.com/media/D1eW0pVVYAAxRx5.jpg"/>
    <hyperlink ref="U252" r:id="rId204" display="https://pbs.twimg.com/media/D1eW0pVVYAAxRx5.jpg"/>
    <hyperlink ref="U253" r:id="rId205" display="https://pbs.twimg.com/media/D1eW0pVVYAAxRx5.jpg"/>
    <hyperlink ref="U258" r:id="rId206" display="https://pbs.twimg.com/media/D1evWcFV4AE_eW1.jpg"/>
    <hyperlink ref="U259" r:id="rId207" display="https://pbs.twimg.com/media/D1eW0pVVYAAxRx5.jpg"/>
    <hyperlink ref="U260" r:id="rId208" display="https://pbs.twimg.com/media/D1eW0pVVYAAxRx5.jpg"/>
    <hyperlink ref="U261" r:id="rId209" display="https://pbs.twimg.com/media/D1eW0pVVYAAxRx5.jpg"/>
    <hyperlink ref="U265" r:id="rId210" display="https://pbs.twimg.com/media/D0uFX-uWkAATVN6.jpg"/>
    <hyperlink ref="U266" r:id="rId211" display="https://pbs.twimg.com/media/D06-Q-pX0AE5MGu.jpg"/>
    <hyperlink ref="U279" r:id="rId212" display="https://pbs.twimg.com/media/D1jqQSrWoAA1XnL.jpg"/>
    <hyperlink ref="U281" r:id="rId213" display="https://pbs.twimg.com/media/D1kcvkrU8AAdT6_.jpg"/>
    <hyperlink ref="U283" r:id="rId214" display="https://pbs.twimg.com/media/D1kcvkrU8AAdT6_.jpg"/>
    <hyperlink ref="U285" r:id="rId215" display="https://pbs.twimg.com/media/D1kcvkrU8AAdT6_.jpg"/>
    <hyperlink ref="U287" r:id="rId216" display="https://pbs.twimg.com/media/D1kcvkrU8AAdT6_.jpg"/>
    <hyperlink ref="U297" r:id="rId217" display="https://pbs.twimg.com/ext_tw_video_thumb/1106262618925420544/pu/img/rTTV3ozbUARmF85n.jpg"/>
    <hyperlink ref="U300" r:id="rId218" display="https://pbs.twimg.com/media/D1JUculVsAAAwlz.jpg"/>
    <hyperlink ref="U301" r:id="rId219" display="https://pbs.twimg.com/media/D1JUculVsAAAwlz.jpg"/>
    <hyperlink ref="U302" r:id="rId220" display="https://pbs.twimg.com/tweet_video_thumb/D0_yYZAW0AwBNBD.jpg"/>
    <hyperlink ref="U303" r:id="rId221" display="https://pbs.twimg.com/tweet_video_thumb/D0_yYZAW0AwBNBD.jpg"/>
    <hyperlink ref="U304" r:id="rId222" display="https://pbs.twimg.com/media/D1ZJ_Q6VYAACeIQ.jpg"/>
    <hyperlink ref="U305" r:id="rId223" display="https://pbs.twimg.com/media/D1padPfU8AAdU-n.jpg"/>
    <hyperlink ref="U306" r:id="rId224" display="https://pbs.twimg.com/media/D1padPfU8AAdU-n.jpg"/>
    <hyperlink ref="U307" r:id="rId225" display="https://pbs.twimg.com/media/D1YNFa5U8AARM4q.jpg"/>
    <hyperlink ref="U308" r:id="rId226" display="https://pbs.twimg.com/media/D1YNFa5U8AARM4q.jpg"/>
    <hyperlink ref="U310" r:id="rId227" display="https://pbs.twimg.com/media/D0Co69qXQAM1qHh.jpg"/>
    <hyperlink ref="U311" r:id="rId228" display="https://pbs.twimg.com/media/D0yq1jbX0AIM5UC.jpg"/>
    <hyperlink ref="U312" r:id="rId229" display="https://pbs.twimg.com/media/D1BQDFHX0AEJKQ7.jpg"/>
    <hyperlink ref="U313" r:id="rId230" display="https://pbs.twimg.com/media/D1GebvuWkAA8cwd.jpg"/>
    <hyperlink ref="U317" r:id="rId231" display="https://pbs.twimg.com/media/D1qWQBnX0AMYSpg.jpg"/>
    <hyperlink ref="U324" r:id="rId232" display="https://pbs.twimg.com/media/D02fpd-V4AAvmOi.jpg"/>
    <hyperlink ref="U326" r:id="rId233" display="https://pbs.twimg.com/media/D1ojhIBU8AA4AYX.jpg"/>
    <hyperlink ref="U328" r:id="rId234" display="https://pbs.twimg.com/media/D02fpd-V4AAvmOi.jpg"/>
    <hyperlink ref="U329" r:id="rId235" display="https://pbs.twimg.com/media/D1ts9RqU4AEYZal.jpg"/>
    <hyperlink ref="U332" r:id="rId236" display="https://pbs.twimg.com/media/D007uHcVsAA1Uxg.jpg"/>
    <hyperlink ref="U333" r:id="rId237" display="https://pbs.twimg.com/media/D007uHcVsAA1Uxg.jpg"/>
    <hyperlink ref="U334" r:id="rId238" display="https://pbs.twimg.com/media/D009nlTVsAAr4Dm.jpg"/>
    <hyperlink ref="U335" r:id="rId239" display="https://pbs.twimg.com/media/D0_SjTsUcAEjjBj.jpg"/>
    <hyperlink ref="U336" r:id="rId240" display="https://pbs.twimg.com/media/D07fc1oU0AAQql7.png"/>
    <hyperlink ref="U338" r:id="rId241" display="https://pbs.twimg.com/media/D1kcvkrU8AAdT6_.jpg"/>
    <hyperlink ref="U340" r:id="rId242" display="https://pbs.twimg.com/tweet_video_thumb/D0_yYZAW0AwBNBD.jpg"/>
    <hyperlink ref="U341" r:id="rId243" display="https://pbs.twimg.com/tweet_video_thumb/D0_yYZAW0AwBNBD.jpg"/>
    <hyperlink ref="U342" r:id="rId244" display="https://pbs.twimg.com/media/D1JRM6tVAAAYqDK.jpg"/>
    <hyperlink ref="U344" r:id="rId245" display="https://pbs.twimg.com/media/D1JRM6tVAAAYqDK.jpg"/>
    <hyperlink ref="U345" r:id="rId246" display="https://pbs.twimg.com/media/D1JUculVsAAAwlz.jpg"/>
    <hyperlink ref="U349" r:id="rId247" display="https://pbs.twimg.com/media/D1JeJ1cVYAAvMHf.jpg"/>
    <hyperlink ref="U350" r:id="rId248" display="https://pbs.twimg.com/media/D1JeJ1cVYAAvMHf.jpg"/>
    <hyperlink ref="U351" r:id="rId249" display="https://pbs.twimg.com/media/D1ZjHUmVsAA8Eql.jpg"/>
    <hyperlink ref="U352" r:id="rId250" display="https://pbs.twimg.com/media/D1apq7BW0AAiR__.png"/>
    <hyperlink ref="U354" r:id="rId251" display="https://pbs.twimg.com/media/D1kcvkrU8AAdT6_.jpg"/>
    <hyperlink ref="U355" r:id="rId252" display="https://pbs.twimg.com/media/D1kcvkrU8AAdT6_.jpg"/>
    <hyperlink ref="U358" r:id="rId253" display="https://pbs.twimg.com/media/D0_a1xiUwAANXqn.jpg"/>
    <hyperlink ref="U359" r:id="rId254" display="https://pbs.twimg.com/media/D1akSqMU0AAhk8u.jpg"/>
    <hyperlink ref="U362" r:id="rId255" display="https://pbs.twimg.com/media/D1o0jrKUcAAYdTm.jpg"/>
    <hyperlink ref="U363" r:id="rId256" display="https://pbs.twimg.com/media/D1padPfU8AAdU-n.jpg"/>
    <hyperlink ref="U364" r:id="rId257" display="https://pbs.twimg.com/media/D1padPfU8AAdU-n.jpg"/>
    <hyperlink ref="U367" r:id="rId258" display="https://pbs.twimg.com/media/D1ts9RqU4AEYZal.jpg"/>
    <hyperlink ref="U368" r:id="rId259" display="https://pbs.twimg.com/media/D02fpd-V4AAvmOi.jpg"/>
    <hyperlink ref="U370" r:id="rId260" display="https://pbs.twimg.com/media/D1ZJ_Q6VYAACeIQ.jpg"/>
    <hyperlink ref="U372" r:id="rId261" display="https://pbs.twimg.com/media/D1oh_9bU8AAGl4N.jpg"/>
    <hyperlink ref="U373" r:id="rId262" display="https://pbs.twimg.com/media/D1ojhIBU8AA4AYX.jpg"/>
    <hyperlink ref="U374" r:id="rId263" display="https://pbs.twimg.com/media/D1u8i6mUkAAxJ4P.jpg"/>
    <hyperlink ref="U375" r:id="rId264" display="https://pbs.twimg.com/media/D1vEalKUgAA44ws.jpg"/>
    <hyperlink ref="V3" r:id="rId265" display="http://pbs.twimg.com/profile_images/833164243767853056/o2dAJMXS_normal.jpg"/>
    <hyperlink ref="V4" r:id="rId266" display="http://pbs.twimg.com/profile_images/833164243767853056/o2dAJMXS_normal.jpg"/>
    <hyperlink ref="V5" r:id="rId267" display="http://pbs.twimg.com/profile_images/833164243767853056/o2dAJMXS_normal.jpg"/>
    <hyperlink ref="V6" r:id="rId268" display="http://pbs.twimg.com/profile_images/833164243767853056/o2dAJMXS_normal.jpg"/>
    <hyperlink ref="V7" r:id="rId269" display="http://pbs.twimg.com/profile_images/833164243767853056/o2dAJMXS_normal.jpg"/>
    <hyperlink ref="V8" r:id="rId270" display="http://pbs.twimg.com/profile_images/833164243767853056/o2dAJMXS_normal.jpg"/>
    <hyperlink ref="V9" r:id="rId271" display="http://pbs.twimg.com/profile_images/833164243767853056/o2dAJMXS_normal.jpg"/>
    <hyperlink ref="V10" r:id="rId272" display="http://pbs.twimg.com/profile_images/833164243767853056/o2dAJMXS_normal.jpg"/>
    <hyperlink ref="V11" r:id="rId273" display="http://pbs.twimg.com/profile_images/833164243767853056/o2dAJMXS_normal.jpg"/>
    <hyperlink ref="V12" r:id="rId274" display="http://pbs.twimg.com/profile_images/429782981595508736/o0iTNP_T_normal.jpeg"/>
    <hyperlink ref="V13" r:id="rId275" display="http://pbs.twimg.com/profile_images/984134720458915840/CEEpDv_o_normal.jpg"/>
    <hyperlink ref="V14" r:id="rId276" display="https://pbs.twimg.com/media/D0qx9GNU4AAFM31.jpg"/>
    <hyperlink ref="V15" r:id="rId277" display="https://pbs.twimg.com/media/D0qx9GNU4AAFM31.jpg"/>
    <hyperlink ref="V16" r:id="rId278" display="http://pbs.twimg.com/profile_images/1054369617399795712/FLkaA9hX_normal.jpg"/>
    <hyperlink ref="V17" r:id="rId279" display="https://pbs.twimg.com/ext_tw_video_thumb/1102360036737609728/pu/img/5OQSA9VBTCpK2k7m.jpg"/>
    <hyperlink ref="V18" r:id="rId280" display="https://pbs.twimg.com/ext_tw_video_thumb/1102360036737609728/pu/img/5OQSA9VBTCpK2k7m.jpg"/>
    <hyperlink ref="V19" r:id="rId281" display="http://pbs.twimg.com/profile_images/823789355026104320/xjW-osJT_normal.jpg"/>
    <hyperlink ref="V20" r:id="rId282" display="https://pbs.twimg.com/media/D0yeeVsVYAAI-pE.jpg"/>
    <hyperlink ref="V21" r:id="rId283" display="https://pbs.twimg.com/media/D0xqlBhXcAAOH8J.jpg"/>
    <hyperlink ref="V22" r:id="rId284" display="https://pbs.twimg.com/media/D0zz0UwXQAEqX4u.jpg"/>
    <hyperlink ref="V23" r:id="rId285" display="http://pbs.twimg.com/profile_images/997483534280310784/_lG76Y_i_normal.jpg"/>
    <hyperlink ref="V24" r:id="rId286" display="http://pbs.twimg.com/profile_images/997483534280310784/_lG76Y_i_normal.jpg"/>
    <hyperlink ref="V25" r:id="rId287" display="https://pbs.twimg.com/media/D01xtfnWkAY-UiQ.jpg"/>
    <hyperlink ref="V26" r:id="rId288" display="http://pbs.twimg.com/profile_images/1089936451846848517/frJhTdGH_normal.jpg"/>
    <hyperlink ref="V27" r:id="rId289" display="https://pbs.twimg.com/media/D02fpd-V4AAvmOi.jpg"/>
    <hyperlink ref="V28" r:id="rId290" display="http://pbs.twimg.com/profile_images/839955146033397760/aIn3g-E0_normal.jpg"/>
    <hyperlink ref="V29" r:id="rId291" display="https://pbs.twimg.com/media/D02fpd-V4AAvmOi.jpg"/>
    <hyperlink ref="V30" r:id="rId292" display="https://pbs.twimg.com/media/D02fpd-V4AAvmOi.jpg"/>
    <hyperlink ref="V31" r:id="rId293" display="http://pbs.twimg.com/profile_images/459059393422577665/aF9Oe2Dn_normal.jpeg"/>
    <hyperlink ref="V32" r:id="rId294" display="http://pbs.twimg.com/profile_images/1060605877437100032/8kbII7ga_normal.jpg"/>
    <hyperlink ref="V33" r:id="rId295" display="http://pbs.twimg.com/profile_images/1060605877437100032/8kbII7ga_normal.jpg"/>
    <hyperlink ref="V34" r:id="rId296" display="https://pbs.twimg.com/media/D065EnIUYAE2wEb.jpg"/>
    <hyperlink ref="V35" r:id="rId297" display="http://pbs.twimg.com/profile_images/845601600248991744/iRaEJq0W_normal.jpg"/>
    <hyperlink ref="V36" r:id="rId298" display="http://pbs.twimg.com/profile_images/845601600248991744/iRaEJq0W_normal.jpg"/>
    <hyperlink ref="V37" r:id="rId299" display="http://pbs.twimg.com/profile_images/845601600248991744/iRaEJq0W_normal.jpg"/>
    <hyperlink ref="V38" r:id="rId300" display="http://pbs.twimg.com/profile_images/845601600248991744/iRaEJq0W_normal.jpg"/>
    <hyperlink ref="V39" r:id="rId301" display="http://pbs.twimg.com/profile_images/845601600248991744/iRaEJq0W_normal.jpg"/>
    <hyperlink ref="V40" r:id="rId302" display="http://pbs.twimg.com/profile_images/845601600248991744/iRaEJq0W_normal.jpg"/>
    <hyperlink ref="V41" r:id="rId303" display="http://pbs.twimg.com/profile_images/845601600248991744/iRaEJq0W_normal.jpg"/>
    <hyperlink ref="V42" r:id="rId304" display="http://pbs.twimg.com/profile_images/845601600248991744/iRaEJq0W_normal.jpg"/>
    <hyperlink ref="V43" r:id="rId305" display="http://pbs.twimg.com/profile_images/845601600248991744/iRaEJq0W_normal.jpg"/>
    <hyperlink ref="V44" r:id="rId306" display="http://pbs.twimg.com/profile_images/845601600248991744/iRaEJq0W_normal.jpg"/>
    <hyperlink ref="V45" r:id="rId307" display="http://pbs.twimg.com/profile_images/845601600248991744/iRaEJq0W_normal.jpg"/>
    <hyperlink ref="V46" r:id="rId308" display="http://pbs.twimg.com/profile_images/845601600248991744/iRaEJq0W_normal.jpg"/>
    <hyperlink ref="V47" r:id="rId309" display="http://pbs.twimg.com/profile_images/845601600248991744/iRaEJq0W_normal.jpg"/>
    <hyperlink ref="V48" r:id="rId310" display="https://pbs.twimg.com/media/D0_zqdVU4AEsr6r.jpg"/>
    <hyperlink ref="V49" r:id="rId311" display="https://pbs.twimg.com/media/D0_zqdVU4AEsr6r.jpg"/>
    <hyperlink ref="V50" r:id="rId312" display="https://pbs.twimg.com/media/D0_0vNSUYAAkAot.jpg"/>
    <hyperlink ref="V51" r:id="rId313" display="https://pbs.twimg.com/media/D0_0vNSUYAAkAot.jpg"/>
    <hyperlink ref="V52" r:id="rId314" display="https://pbs.twimg.com/media/D02fpd-V4AAvmOi.jpg"/>
    <hyperlink ref="V53" r:id="rId315" display="https://pbs.twimg.com/media/D0_SjTsUcAEjjBj.jpg"/>
    <hyperlink ref="V54" r:id="rId316" display="https://pbs.twimg.com/media/D0_SjTsUcAEjjBj.jpg"/>
    <hyperlink ref="V55" r:id="rId317" display="http://pbs.twimg.com/profile_images/746057878411296768/9w8siZra_normal.jpg"/>
    <hyperlink ref="V56" r:id="rId318" display="http://pbs.twimg.com/profile_images/1104880305494622208/YU0T7oDV_normal.jpg"/>
    <hyperlink ref="V57" r:id="rId319" display="http://pbs.twimg.com/profile_images/1097668157483827200/dX4-VDR-_normal.jpg"/>
    <hyperlink ref="V58" r:id="rId320" display="http://pbs.twimg.com/profile_images/1097668157483827200/dX4-VDR-_normal.jpg"/>
    <hyperlink ref="V59" r:id="rId321" display="http://pbs.twimg.com/profile_images/1097668157483827200/dX4-VDR-_normal.jpg"/>
    <hyperlink ref="V60" r:id="rId322" display="http://pbs.twimg.com/profile_images/1097668157483827200/dX4-VDR-_normal.jpg"/>
    <hyperlink ref="V61" r:id="rId323" display="http://pbs.twimg.com/profile_images/891672397442580480/-akqwiSV_normal.jpg"/>
    <hyperlink ref="V62" r:id="rId324" display="http://pbs.twimg.com/profile_images/891672397442580480/-akqwiSV_normal.jpg"/>
    <hyperlink ref="V63" r:id="rId325" display="https://pbs.twimg.com/media/D1EXFm5WwAEHtNg.jpg"/>
    <hyperlink ref="V64" r:id="rId326" display="https://pbs.twimg.com/media/D1EXFm5WwAEHtNg.jpg"/>
    <hyperlink ref="V65" r:id="rId327" display="http://pbs.twimg.com/profile_images/1028240295324991488/l-2ZuXEG_normal.jpg"/>
    <hyperlink ref="V66" r:id="rId328" display="http://pbs.twimg.com/profile_images/622164721353912320/nBBhJzXE_normal.jpg"/>
    <hyperlink ref="V67" r:id="rId329" display="http://abs.twimg.com/sticky/default_profile_images/default_profile_normal.png"/>
    <hyperlink ref="V68" r:id="rId330" display="http://abs.twimg.com/sticky/default_profile_images/default_profile_normal.png"/>
    <hyperlink ref="V69" r:id="rId331" display="https://pbs.twimg.com/media/D0_SjTsUcAEjjBj.jpg"/>
    <hyperlink ref="V70" r:id="rId332" display="https://pbs.twimg.com/media/D0_SjTsUcAEjjBj.jpg"/>
    <hyperlink ref="V71" r:id="rId333" display="https://pbs.twimg.com/media/D0_1MlyWoAI9EHz.jpg"/>
    <hyperlink ref="V72" r:id="rId334" display="https://pbs.twimg.com/media/D0_1MlyWoAI9EHz.jpg"/>
    <hyperlink ref="V73" r:id="rId335" display="https://pbs.twimg.com/media/D0_1MlyWoAI9EHz.jpg"/>
    <hyperlink ref="V74" r:id="rId336" display="http://pbs.twimg.com/profile_images/1098963951721873414/yJmDGXB__normal.jpg"/>
    <hyperlink ref="V75" r:id="rId337" display="http://pbs.twimg.com/profile_images/1098963951721873414/yJmDGXB__normal.jpg"/>
    <hyperlink ref="V76" r:id="rId338" display="http://pbs.twimg.com/profile_images/1098963951721873414/yJmDGXB__normal.jpg"/>
    <hyperlink ref="V77" r:id="rId339" display="http://pbs.twimg.com/profile_images/1098963951721873414/yJmDGXB__normal.jpg"/>
    <hyperlink ref="V78" r:id="rId340" display="http://pbs.twimg.com/profile_images/1098963951721873414/yJmDGXB__normal.jpg"/>
    <hyperlink ref="V79" r:id="rId341" display="https://pbs.twimg.com/media/D1J38rwX0AAGR_f.jpg"/>
    <hyperlink ref="V80" r:id="rId342" display="http://pbs.twimg.com/profile_images/677642021885091840/lZdItZuP_normal.jpg"/>
    <hyperlink ref="V81" r:id="rId343" display="https://pbs.twimg.com/media/D1KPXKYXcAE7YeR.jpg"/>
    <hyperlink ref="V82" r:id="rId344" display="http://pbs.twimg.com/profile_images/1671511789/Sedona_Biz_Avatar_normal.jpg"/>
    <hyperlink ref="V83" r:id="rId345" display="http://pbs.twimg.com/profile_images/720682532937666560/sF8hgfWE_normal.jpg"/>
    <hyperlink ref="V84" r:id="rId346" display="https://pbs.twimg.com/media/D0w3pe5WoAAmyBN.jpg"/>
    <hyperlink ref="V85" r:id="rId347" display="http://pbs.twimg.com/profile_images/1010697272/peaks_theView_4x6_normal.jpg"/>
    <hyperlink ref="V86" r:id="rId348" display="https://pbs.twimg.com/media/D007uHcVsAA1Uxg.jpg"/>
    <hyperlink ref="V87" r:id="rId349" display="https://pbs.twimg.com/media/D007uHcVsAA1Uxg.jpg"/>
    <hyperlink ref="V88" r:id="rId350" display="http://pbs.twimg.com/profile_images/1010697272/peaks_theView_4x6_normal.jpg"/>
    <hyperlink ref="V89" r:id="rId351" display="http://pbs.twimg.com/profile_images/1058045030797963264/h4nlF_bI_normal.jpg"/>
    <hyperlink ref="V90" r:id="rId352" display="http://pbs.twimg.com/profile_images/968631753643405313/Eg0sQzfF_normal.jpg"/>
    <hyperlink ref="V91" r:id="rId353" display="http://pbs.twimg.com/profile_images/1082061198059700224/iB--0tJR_normal.jpg"/>
    <hyperlink ref="V92" r:id="rId354" display="https://pbs.twimg.com/media/D0f662hWkAAb0g7.jpg"/>
    <hyperlink ref="V93" r:id="rId355" display="https://pbs.twimg.com/media/D0f662hWkAAb0g7.jpg"/>
    <hyperlink ref="V94" r:id="rId356" display="https://pbs.twimg.com/media/D0f662hWkAAb0g7.jpg"/>
    <hyperlink ref="V95" r:id="rId357" display="https://pbs.twimg.com/media/D0f662hWkAAb0g7.jpg"/>
    <hyperlink ref="V96" r:id="rId358" display="https://pbs.twimg.com/media/D0f662hWkAAb0g7.jpg"/>
    <hyperlink ref="V97" r:id="rId359" display="https://pbs.twimg.com/media/D0f662hWkAAb0g7.jpg"/>
    <hyperlink ref="V98" r:id="rId360" display="https://pbs.twimg.com/media/D0f662hWkAAb0g7.jpg"/>
    <hyperlink ref="V99" r:id="rId361" display="https://pbs.twimg.com/media/D0f662hWkAAb0g7.jpg"/>
    <hyperlink ref="V100" r:id="rId362" display="https://pbs.twimg.com/media/D0f662hWkAAb0g7.jpg"/>
    <hyperlink ref="V101" r:id="rId363" display="https://pbs.twimg.com/media/D0f662hWkAAb0g7.jpg"/>
    <hyperlink ref="V102" r:id="rId364" display="http://pbs.twimg.com/profile_images/683018557278564352/PXAYdsAL_normal.jpg"/>
    <hyperlink ref="V103" r:id="rId365" display="http://pbs.twimg.com/profile_images/1014620956617084928/4Sxbv-wQ_normal.jpg"/>
    <hyperlink ref="V104" r:id="rId366" display="http://pbs.twimg.com/profile_images/1014620956617084928/4Sxbv-wQ_normal.jpg"/>
    <hyperlink ref="V105" r:id="rId367" display="http://pbs.twimg.com/profile_images/1014620956617084928/4Sxbv-wQ_normal.jpg"/>
    <hyperlink ref="V106" r:id="rId368" display="http://pbs.twimg.com/profile_images/1014620956617084928/4Sxbv-wQ_normal.jpg"/>
    <hyperlink ref="V107" r:id="rId369" display="http://pbs.twimg.com/profile_images/1014620956617084928/4Sxbv-wQ_normal.jpg"/>
    <hyperlink ref="V108" r:id="rId370" display="http://pbs.twimg.com/profile_images/1014620956617084928/4Sxbv-wQ_normal.jpg"/>
    <hyperlink ref="V109" r:id="rId371" display="http://pbs.twimg.com/profile_images/1060989010997399552/TfJCTJvj_normal.jpg"/>
    <hyperlink ref="V110" r:id="rId372" display="http://pbs.twimg.com/profile_images/1060989010997399552/TfJCTJvj_normal.jpg"/>
    <hyperlink ref="V111" r:id="rId373" display="http://pbs.twimg.com/profile_images/1060989010997399552/TfJCTJvj_normal.jpg"/>
    <hyperlink ref="V112" r:id="rId374" display="http://pbs.twimg.com/profile_images/1060989010997399552/TfJCTJvj_normal.jpg"/>
    <hyperlink ref="V113" r:id="rId375" display="http://pbs.twimg.com/profile_images/1060989010997399552/TfJCTJvj_normal.jpg"/>
    <hyperlink ref="V114" r:id="rId376" display="http://pbs.twimg.com/profile_images/1060989010997399552/TfJCTJvj_normal.jpg"/>
    <hyperlink ref="V115" r:id="rId377" display="http://pbs.twimg.com/profile_images/1084365737324466176/Z77pC-x0_normal.jpg"/>
    <hyperlink ref="V116" r:id="rId378" display="http://pbs.twimg.com/profile_images/1084365737324466176/Z77pC-x0_normal.jpg"/>
    <hyperlink ref="V117" r:id="rId379" display="http://pbs.twimg.com/profile_images/1084365737324466176/Z77pC-x0_normal.jpg"/>
    <hyperlink ref="V118" r:id="rId380" display="http://pbs.twimg.com/profile_images/1084365737324466176/Z77pC-x0_normal.jpg"/>
    <hyperlink ref="V119" r:id="rId381" display="http://pbs.twimg.com/profile_images/1084365737324466176/Z77pC-x0_normal.jpg"/>
    <hyperlink ref="V120" r:id="rId382" display="http://pbs.twimg.com/profile_images/1084365737324466176/Z77pC-x0_normal.jpg"/>
    <hyperlink ref="V121" r:id="rId383" display="http://pbs.twimg.com/profile_images/1080206506623225857/j504vVfG_normal.jpg"/>
    <hyperlink ref="V122" r:id="rId384" display="http://pbs.twimg.com/profile_images/1080206506623225857/j504vVfG_normal.jpg"/>
    <hyperlink ref="V123" r:id="rId385" display="http://pbs.twimg.com/profile_images/1080206506623225857/j504vVfG_normal.jpg"/>
    <hyperlink ref="V124" r:id="rId386" display="http://pbs.twimg.com/profile_images/1080206506623225857/j504vVfG_normal.jpg"/>
    <hyperlink ref="V125" r:id="rId387" display="http://pbs.twimg.com/profile_images/1080206506623225857/j504vVfG_normal.jpg"/>
    <hyperlink ref="V126" r:id="rId388" display="http://pbs.twimg.com/profile_images/1080206506623225857/j504vVfG_normal.jpg"/>
    <hyperlink ref="V127" r:id="rId389" display="http://pbs.twimg.com/profile_images/1080662727381508096/FHss5MM2_normal.jpg"/>
    <hyperlink ref="V128" r:id="rId390" display="http://pbs.twimg.com/profile_images/1080662727381508096/FHss5MM2_normal.jpg"/>
    <hyperlink ref="V129" r:id="rId391" display="http://pbs.twimg.com/profile_images/1080662727381508096/FHss5MM2_normal.jpg"/>
    <hyperlink ref="V130" r:id="rId392" display="http://pbs.twimg.com/profile_images/1080662727381508096/FHss5MM2_normal.jpg"/>
    <hyperlink ref="V131" r:id="rId393" display="http://pbs.twimg.com/profile_images/1080662727381508096/FHss5MM2_normal.jpg"/>
    <hyperlink ref="V132" r:id="rId394" display="http://pbs.twimg.com/profile_images/1080662727381508096/FHss5MM2_normal.jpg"/>
    <hyperlink ref="V133" r:id="rId395" display="http://pbs.twimg.com/profile_images/1089066146853212161/wtQcZ0Iz_normal.jpg"/>
    <hyperlink ref="V134" r:id="rId396" display="http://pbs.twimg.com/profile_images/1089066146853212161/wtQcZ0Iz_normal.jpg"/>
    <hyperlink ref="V135" r:id="rId397" display="http://pbs.twimg.com/profile_images/1089066146853212161/wtQcZ0Iz_normal.jpg"/>
    <hyperlink ref="V136" r:id="rId398" display="http://pbs.twimg.com/profile_images/1089066146853212161/wtQcZ0Iz_normal.jpg"/>
    <hyperlink ref="V137" r:id="rId399" display="http://pbs.twimg.com/profile_images/1089066146853212161/wtQcZ0Iz_normal.jpg"/>
    <hyperlink ref="V138" r:id="rId400" display="http://pbs.twimg.com/profile_images/1089066146853212161/wtQcZ0Iz_normal.jpg"/>
    <hyperlink ref="V139" r:id="rId401" display="http://pbs.twimg.com/profile_images/990092032017420288/JJPxQ71T_normal.jpg"/>
    <hyperlink ref="V140" r:id="rId402" display="http://pbs.twimg.com/profile_images/990092032017420288/JJPxQ71T_normal.jpg"/>
    <hyperlink ref="V141" r:id="rId403" display="http://pbs.twimg.com/profile_images/990092032017420288/JJPxQ71T_normal.jpg"/>
    <hyperlink ref="V142" r:id="rId404" display="http://pbs.twimg.com/profile_images/990092032017420288/JJPxQ71T_normal.jpg"/>
    <hyperlink ref="V143" r:id="rId405" display="http://pbs.twimg.com/profile_images/990092032017420288/JJPxQ71T_normal.jpg"/>
    <hyperlink ref="V144" r:id="rId406" display="http://pbs.twimg.com/profile_images/990092032017420288/JJPxQ71T_normal.jpg"/>
    <hyperlink ref="V145" r:id="rId407" display="https://pbs.twimg.com/ext_tw_video_thumb/1104397155614126080/pu/img/wC53z01jORd6RGxP.jpg"/>
    <hyperlink ref="V146" r:id="rId408" display="https://pbs.twimg.com/ext_tw_video_thumb/1104397155614126080/pu/img/wC53z01jORd6RGxP.jpg"/>
    <hyperlink ref="V147" r:id="rId409" display="http://pbs.twimg.com/profile_images/1083083643097108480/tgugGeqv_normal.jpg"/>
    <hyperlink ref="V148" r:id="rId410" display="http://pbs.twimg.com/profile_images/1083083643097108480/tgugGeqv_normal.jpg"/>
    <hyperlink ref="V149" r:id="rId411" display="http://pbs.twimg.com/profile_images/1083083643097108480/tgugGeqv_normal.jpg"/>
    <hyperlink ref="V150" r:id="rId412" display="http://pbs.twimg.com/profile_images/1083083643097108480/tgugGeqv_normal.jpg"/>
    <hyperlink ref="V151" r:id="rId413" display="http://pbs.twimg.com/profile_images/1083083643097108480/tgugGeqv_normal.jpg"/>
    <hyperlink ref="V152" r:id="rId414" display="http://pbs.twimg.com/profile_images/1083083643097108480/tgugGeqv_normal.jpg"/>
    <hyperlink ref="V153" r:id="rId415" display="http://pbs.twimg.com/profile_images/999832982188773376/8w1i3RA7_normal.jpg"/>
    <hyperlink ref="V154" r:id="rId416" display="http://pbs.twimg.com/profile_images/999832982188773376/8w1i3RA7_normal.jpg"/>
    <hyperlink ref="V155" r:id="rId417" display="https://pbs.twimg.com/media/D1PjJDzUwAAS0Bd.jpg"/>
    <hyperlink ref="V156" r:id="rId418" display="https://pbs.twimg.com/media/D1PkSIcVYAI12Vt.jpg"/>
    <hyperlink ref="V157" r:id="rId419" display="https://pbs.twimg.com/media/D1QvxGgUwAE6-Yd.jpg"/>
    <hyperlink ref="V158" r:id="rId420" display="https://pbs.twimg.com/media/D1QwT4eU0AAPbaH.jpg"/>
    <hyperlink ref="V159" r:id="rId421" display="https://pbs.twimg.com/media/D1PjJDzUwAAS0Bd.jpg"/>
    <hyperlink ref="V160" r:id="rId422" display="https://pbs.twimg.com/media/D1PkSIcVYAI12Vt.jpg"/>
    <hyperlink ref="V161" r:id="rId423" display="https://pbs.twimg.com/media/D1QvxGgUwAE6-Yd.jpg"/>
    <hyperlink ref="V162" r:id="rId424" display="https://pbs.twimg.com/media/D1QwT4eU0AAPbaH.jpg"/>
    <hyperlink ref="V163" r:id="rId425" display="http://pbs.twimg.com/profile_images/929430781398622208/bNhlO7BZ_normal.jpg"/>
    <hyperlink ref="V164" r:id="rId426" display="https://pbs.twimg.com/media/D0vwERAWkAAROSR.jpg"/>
    <hyperlink ref="V165" r:id="rId427" display="https://pbs.twimg.com/media/D1OuLomX4AAXhmA.jpg"/>
    <hyperlink ref="V166" r:id="rId428" display="http://pbs.twimg.com/profile_images/1105084008046751745/nKpfkNZ2_normal.jpg"/>
    <hyperlink ref="V167" r:id="rId429" display="http://pbs.twimg.com/profile_images/1105084008046751745/nKpfkNZ2_normal.jpg"/>
    <hyperlink ref="V168" r:id="rId430" display="http://pbs.twimg.com/profile_images/1105084008046751745/nKpfkNZ2_normal.jpg"/>
    <hyperlink ref="V169" r:id="rId431" display="http://pbs.twimg.com/profile_images/1105084008046751745/nKpfkNZ2_normal.jpg"/>
    <hyperlink ref="V170" r:id="rId432" display="http://pbs.twimg.com/profile_images/655485812293787648/MTaRdpRj_normal.png"/>
    <hyperlink ref="V171" r:id="rId433" display="http://pbs.twimg.com/profile_images/655485812293787648/MTaRdpRj_normal.png"/>
    <hyperlink ref="V172" r:id="rId434" display="http://pbs.twimg.com/profile_images/655485812293787648/MTaRdpRj_normal.png"/>
    <hyperlink ref="V173" r:id="rId435" display="http://pbs.twimg.com/profile_images/655485812293787648/MTaRdpRj_normal.png"/>
    <hyperlink ref="V174" r:id="rId436" display="http://pbs.twimg.com/profile_images/655485812293787648/MTaRdpRj_normal.png"/>
    <hyperlink ref="V175" r:id="rId437" display="http://pbs.twimg.com/profile_images/655485812293787648/MTaRdpRj_normal.png"/>
    <hyperlink ref="V176" r:id="rId438" display="http://pbs.twimg.com/profile_images/1059937005549899777/6pTXI10w_normal.jpg"/>
    <hyperlink ref="V177" r:id="rId439" display="http://pbs.twimg.com/profile_images/949006624345096192/lU7Vha2e_normal.jpg"/>
    <hyperlink ref="V178" r:id="rId440" display="http://pbs.twimg.com/profile_images/949006624345096192/lU7Vha2e_normal.jpg"/>
    <hyperlink ref="V179" r:id="rId441" display="http://pbs.twimg.com/profile_images/949006624345096192/lU7Vha2e_normal.jpg"/>
    <hyperlink ref="V180" r:id="rId442" display="https://pbs.twimg.com/media/D1MGaO9VAAEWaSe.jpg"/>
    <hyperlink ref="V181" r:id="rId443" display="http://pbs.twimg.com/profile_images/968529103132471298/CfEeXruP_normal.jpg"/>
    <hyperlink ref="V182" r:id="rId444" display="http://pbs.twimg.com/profile_images/968529103132471298/CfEeXruP_normal.jpg"/>
    <hyperlink ref="V183" r:id="rId445" display="http://pbs.twimg.com/profile_images/968529103132471298/CfEeXruP_normal.jpg"/>
    <hyperlink ref="V184" r:id="rId446" display="http://pbs.twimg.com/profile_images/968529103132471298/CfEeXruP_normal.jpg"/>
    <hyperlink ref="V185" r:id="rId447" display="http://pbs.twimg.com/profile_images/968529103132471298/CfEeXruP_normal.jpg"/>
    <hyperlink ref="V186" r:id="rId448" display="http://pbs.twimg.com/profile_images/1099007196296294402/3w1om-Ys_normal.png"/>
    <hyperlink ref="V187" r:id="rId449" display="http://pbs.twimg.com/profile_images/894441396383367168/93iNUrdN_normal.jpg"/>
    <hyperlink ref="V188" r:id="rId450" display="https://pbs.twimg.com/media/D1MGaO9VAAEWaSe.jpg"/>
    <hyperlink ref="V189" r:id="rId451" display="http://pbs.twimg.com/profile_images/1099007196296294402/3w1om-Ys_normal.png"/>
    <hyperlink ref="V190" r:id="rId452" display="http://pbs.twimg.com/profile_images/1099007196296294402/3w1om-Ys_normal.png"/>
    <hyperlink ref="V191" r:id="rId453" display="http://pbs.twimg.com/profile_images/1099007196296294402/3w1om-Ys_normal.png"/>
    <hyperlink ref="V192" r:id="rId454" display="http://pbs.twimg.com/profile_images/1099007196296294402/3w1om-Ys_normal.png"/>
    <hyperlink ref="V193" r:id="rId455" display="http://pbs.twimg.com/profile_images/894441396383367168/93iNUrdN_normal.jpg"/>
    <hyperlink ref="V194" r:id="rId456" display="https://pbs.twimg.com/media/D1MGaO9VAAEWaSe.jpg"/>
    <hyperlink ref="V195" r:id="rId457" display="http://pbs.twimg.com/profile_images/894441396383367168/93iNUrdN_normal.jpg"/>
    <hyperlink ref="V196" r:id="rId458" display="https://pbs.twimg.com/media/D1MGaO9VAAEWaSe.jpg"/>
    <hyperlink ref="V197" r:id="rId459" display="https://pbs.twimg.com/media/D1MGaO9VAAEWaSe.jpg"/>
    <hyperlink ref="V198" r:id="rId460" display="http://pbs.twimg.com/profile_images/894441396383367168/93iNUrdN_normal.jpg"/>
    <hyperlink ref="V199" r:id="rId461" display="http://pbs.twimg.com/profile_images/894441396383367168/93iNUrdN_normal.jpg"/>
    <hyperlink ref="V200" r:id="rId462" display="http://pbs.twimg.com/profile_images/894441396383367168/93iNUrdN_normal.jpg"/>
    <hyperlink ref="V201" r:id="rId463" display="http://pbs.twimg.com/profile_images/981719108940156934/TmLaWhvD_normal.jpg"/>
    <hyperlink ref="V202" r:id="rId464" display="http://pbs.twimg.com/profile_images/981719108940156934/TmLaWhvD_normal.jpg"/>
    <hyperlink ref="V203" r:id="rId465" display="http://pbs.twimg.com/profile_images/1091413415845740544/XJoaFpFA_normal.jpg"/>
    <hyperlink ref="V204" r:id="rId466" display="http://pbs.twimg.com/profile_images/937907132292198401/rOEzy6XS_normal.jpg"/>
    <hyperlink ref="V205" r:id="rId467" display="https://pbs.twimg.com/media/D1LMtIXWoAA_g1v.jpg"/>
    <hyperlink ref="V206" r:id="rId468" display="https://pbs.twimg.com/media/D1YgNIIWoAEIM91.jpg"/>
    <hyperlink ref="V207" r:id="rId469" display="https://pbs.twimg.com/media/D1ZJ_Q6VYAACeIQ.jpg"/>
    <hyperlink ref="V208" r:id="rId470" display="https://pbs.twimg.com/media/D1ZJ_Q6VYAACeIQ.jpg"/>
    <hyperlink ref="V209" r:id="rId471" display="http://pbs.twimg.com/profile_images/1084904802927169536/Dl5Jygnw_normal.jpg"/>
    <hyperlink ref="V210" r:id="rId472" display="http://pbs.twimg.com/profile_images/868821017698996226/AysqqxQ4_normal.jpg"/>
    <hyperlink ref="V211" r:id="rId473" display="http://pbs.twimg.com/profile_images/868821017698996226/AysqqxQ4_normal.jpg"/>
    <hyperlink ref="V212" r:id="rId474" display="http://pbs.twimg.com/profile_images/897944455369457664/0ylZiSou_normal.jpg"/>
    <hyperlink ref="V213" r:id="rId475" display="http://pbs.twimg.com/profile_images/897944455369457664/0ylZiSou_normal.jpg"/>
    <hyperlink ref="V214" r:id="rId476" display="http://pbs.twimg.com/profile_images/882752322375254016/iLejfM_c_normal.jpg"/>
    <hyperlink ref="V215" r:id="rId477" display="http://pbs.twimg.com/profile_images/928011309773340672/bQN71F7O_normal.jpg"/>
    <hyperlink ref="V216" r:id="rId478" display="https://pbs.twimg.com/media/D1ZJ_Q6VYAACeIQ.jpg"/>
    <hyperlink ref="V217" r:id="rId479" display="http://pbs.twimg.com/profile_images/895576930396889088/j7m_w7S0_normal.jpg"/>
    <hyperlink ref="V218" r:id="rId480" display="http://pbs.twimg.com/profile_images/960260640882483202/ZUjSTWrr_normal.jpg"/>
    <hyperlink ref="V219" r:id="rId481" display="http://pbs.twimg.com/profile_images/1084904802927169536/Dl5Jygnw_normal.jpg"/>
    <hyperlink ref="V220" r:id="rId482" display="http://pbs.twimg.com/profile_images/895576930396889088/j7m_w7S0_normal.jpg"/>
    <hyperlink ref="V221" r:id="rId483" display="http://pbs.twimg.com/profile_images/960260640882483202/ZUjSTWrr_normal.jpg"/>
    <hyperlink ref="V222" r:id="rId484" display="http://pbs.twimg.com/profile_images/1084904802927169536/Dl5Jygnw_normal.jpg"/>
    <hyperlink ref="V223" r:id="rId485" display="http://pbs.twimg.com/profile_images/1084904802927169536/Dl5Jygnw_normal.jpg"/>
    <hyperlink ref="V224" r:id="rId486" display="http://pbs.twimg.com/profile_images/1084904802927169536/Dl5Jygnw_normal.jpg"/>
    <hyperlink ref="V225" r:id="rId487" display="http://pbs.twimg.com/profile_images/895576930396889088/j7m_w7S0_normal.jpg"/>
    <hyperlink ref="V226" r:id="rId488" display="http://pbs.twimg.com/profile_images/960260640882483202/ZUjSTWrr_normal.jpg"/>
    <hyperlink ref="V227" r:id="rId489" display="http://pbs.twimg.com/profile_images/895576930396889088/j7m_w7S0_normal.jpg"/>
    <hyperlink ref="V228" r:id="rId490" display="http://pbs.twimg.com/profile_images/895576930396889088/j7m_w7S0_normal.jpg"/>
    <hyperlink ref="V229" r:id="rId491" display="https://pbs.twimg.com/ext_tw_video_thumb/1105256215687430144/pu/img/SNKNt68zSTVcPDDo.jpg"/>
    <hyperlink ref="V230" r:id="rId492" display="https://pbs.twimg.com/tweet_video_thumb/D1aoHhrWsAEP_zD.jpg"/>
    <hyperlink ref="V231" r:id="rId493" display="https://pbs.twimg.com/tweet_video_thumb/D1aoHhrWsAEP_zD.jpg"/>
    <hyperlink ref="V232" r:id="rId494" display="https://pbs.twimg.com/ext_tw_video_thumb/1105256215687430144/pu/img/SNKNt68zSTVcPDDo.jpg"/>
    <hyperlink ref="V233" r:id="rId495" display="https://pbs.twimg.com/ext_tw_video_thumb/1105256215687430144/pu/img/SNKNt68zSTVcPDDo.jpg"/>
    <hyperlink ref="V234" r:id="rId496" display="https://pbs.twimg.com/tweet_video_thumb/D1apf_YXQAINuVN.jpg"/>
    <hyperlink ref="V235" r:id="rId497" display="https://pbs.twimg.com/tweet_video_thumb/D1apf_YXQAINuVN.jpg"/>
    <hyperlink ref="V236" r:id="rId498" display="https://pbs.twimg.com/ext_tw_video_thumb/1105256215687430144/pu/img/SNKNt68zSTVcPDDo.jpg"/>
    <hyperlink ref="V237" r:id="rId499" display="https://pbs.twimg.com/ext_tw_video_thumb/1104841525626724352/pu/img/i_h-acnDXtP-UhI7.jpg"/>
    <hyperlink ref="V238" r:id="rId500" display="https://pbs.twimg.com/ext_tw_video_thumb/1105256215687430144/pu/img/SNKNt68zSTVcPDDo.jpg"/>
    <hyperlink ref="V239" r:id="rId501" display="https://pbs.twimg.com/ext_tw_video_thumb/1105256215687430144/pu/img/SNKNt68zSTVcPDDo.jpg"/>
    <hyperlink ref="V240" r:id="rId502" display="https://pbs.twimg.com/ext_tw_video_thumb/1105256215687430144/pu/img/SNKNt68zSTVcPDDo.jpg"/>
    <hyperlink ref="V241" r:id="rId503" display="http://pbs.twimg.com/profile_images/735000459199406080/5LEidwW__normal.jpg"/>
    <hyperlink ref="V242" r:id="rId504" display="http://pbs.twimg.com/profile_images/735000459199406080/5LEidwW__normal.jpg"/>
    <hyperlink ref="V243" r:id="rId505" display="http://pbs.twimg.com/profile_images/735000459199406080/5LEidwW__normal.jpg"/>
    <hyperlink ref="V244" r:id="rId506" display="https://pbs.twimg.com/media/D0_SjTsUcAEjjBj.jpg"/>
    <hyperlink ref="V245" r:id="rId507" display="https://pbs.twimg.com/media/D0_SjTsUcAEjjBj.jpg"/>
    <hyperlink ref="V246" r:id="rId508" display="http://pbs.twimg.com/profile_images/798189717594329089/QkT7O_cj_normal.png"/>
    <hyperlink ref="V247" r:id="rId509" display="http://pbs.twimg.com/profile_images/798189717594329089/QkT7O_cj_normal.png"/>
    <hyperlink ref="V248" r:id="rId510" display="https://pbs.twimg.com/media/D1ZJ_Q6VYAACeIQ.jpg"/>
    <hyperlink ref="V249" r:id="rId511" display="https://pbs.twimg.com/media/D1eW0pVVYAAxRx5.jpg"/>
    <hyperlink ref="V250" r:id="rId512" display="http://pbs.twimg.com/profile_images/702949969041313792/FCUKMnuk_normal.jpg"/>
    <hyperlink ref="V251" r:id="rId513" display="http://pbs.twimg.com/profile_images/702949969041313792/FCUKMnuk_normal.jpg"/>
    <hyperlink ref="V252" r:id="rId514" display="https://pbs.twimg.com/media/D1eW0pVVYAAxRx5.jpg"/>
    <hyperlink ref="V253" r:id="rId515" display="https://pbs.twimg.com/media/D1eW0pVVYAAxRx5.jpg"/>
    <hyperlink ref="V254" r:id="rId516" display="http://pbs.twimg.com/profile_images/583326508854353921/mufmJige_normal.png"/>
    <hyperlink ref="V255" r:id="rId517" display="http://pbs.twimg.com/profile_images/583326508854353921/mufmJige_normal.png"/>
    <hyperlink ref="V256" r:id="rId518" display="http://pbs.twimg.com/profile_images/1040600421381791744/bgAZIHlf_normal.jpg"/>
    <hyperlink ref="V257" r:id="rId519" display="http://pbs.twimg.com/profile_images/1040600421381791744/bgAZIHlf_normal.jpg"/>
    <hyperlink ref="V258" r:id="rId520" display="https://pbs.twimg.com/media/D1evWcFV4AE_eW1.jpg"/>
    <hyperlink ref="V259" r:id="rId521" display="https://pbs.twimg.com/media/D1eW0pVVYAAxRx5.jpg"/>
    <hyperlink ref="V260" r:id="rId522" display="https://pbs.twimg.com/media/D1eW0pVVYAAxRx5.jpg"/>
    <hyperlink ref="V261" r:id="rId523" display="https://pbs.twimg.com/media/D1eW0pVVYAAxRx5.jpg"/>
    <hyperlink ref="V262" r:id="rId524" display="http://pbs.twimg.com/profile_images/1072918035722207232/Jn0mZDdu_normal.jpg"/>
    <hyperlink ref="V263" r:id="rId525" display="http://pbs.twimg.com/profile_images/1072918035722207232/Jn0mZDdu_normal.jpg"/>
    <hyperlink ref="V264" r:id="rId526" display="http://pbs.twimg.com/profile_images/1052520921175642113/1-MUTq82_normal.jpg"/>
    <hyperlink ref="V265" r:id="rId527" display="https://pbs.twimg.com/media/D0uFX-uWkAATVN6.jpg"/>
    <hyperlink ref="V266" r:id="rId528" display="https://pbs.twimg.com/media/D06-Q-pX0AE5MGu.jpg"/>
    <hyperlink ref="V267" r:id="rId529" display="http://pbs.twimg.com/profile_images/872524036164567040/HkibyOxu_normal.jpg"/>
    <hyperlink ref="V268" r:id="rId530" display="http://pbs.twimg.com/profile_images/872524036164567040/HkibyOxu_normal.jpg"/>
    <hyperlink ref="V269" r:id="rId531" display="http://pbs.twimg.com/profile_images/1093952293714755592/3D09cK9I_normal.jpg"/>
    <hyperlink ref="V270" r:id="rId532" display="http://pbs.twimg.com/profile_images/1104764566792269824/4pXyKzs9_normal.jpg"/>
    <hyperlink ref="V271" r:id="rId533" display="http://pbs.twimg.com/profile_images/1104764566792269824/4pXyKzs9_normal.jpg"/>
    <hyperlink ref="V272" r:id="rId534" display="http://pbs.twimg.com/profile_images/1447580654/countyaz.com_normal.jpg"/>
    <hyperlink ref="V273" r:id="rId535" display="http://pbs.twimg.com/profile_images/1447580654/countyaz.com_normal.jpg"/>
    <hyperlink ref="V274" r:id="rId536" display="http://pbs.twimg.com/profile_images/1447580654/countyaz.com_normal.jpg"/>
    <hyperlink ref="V275" r:id="rId537" display="http://pbs.twimg.com/profile_images/1447580654/countyaz.com_normal.jpg"/>
    <hyperlink ref="V276" r:id="rId538" display="http://pbs.twimg.com/profile_images/1103043422305349632/vudJpxur_normal.png"/>
    <hyperlink ref="V277" r:id="rId539" display="http://pbs.twimg.com/profile_images/1103043422305349632/vudJpxur_normal.png"/>
    <hyperlink ref="V278" r:id="rId540" display="http://pbs.twimg.com/profile_images/658824759656910848/7nM7p4t-_normal.jpg"/>
    <hyperlink ref="V279" r:id="rId541" display="https://pbs.twimg.com/media/D1jqQSrWoAA1XnL.jpg"/>
    <hyperlink ref="V280" r:id="rId542" display="http://pbs.twimg.com/profile_images/921138063132082176/K15_cMsk_normal.jpg"/>
    <hyperlink ref="V281" r:id="rId543" display="https://pbs.twimg.com/media/D1kcvkrU8AAdT6_.jpg"/>
    <hyperlink ref="V282" r:id="rId544" display="http://pbs.twimg.com/profile_images/664588942788964352/Mca-5U3Z_normal.jpg"/>
    <hyperlink ref="V283" r:id="rId545" display="https://pbs.twimg.com/media/D1kcvkrU8AAdT6_.jpg"/>
    <hyperlink ref="V284" r:id="rId546" display="http://pbs.twimg.com/profile_images/664588942788964352/Mca-5U3Z_normal.jpg"/>
    <hyperlink ref="V285" r:id="rId547" display="https://pbs.twimg.com/media/D1kcvkrU8AAdT6_.jpg"/>
    <hyperlink ref="V286" r:id="rId548" display="http://pbs.twimg.com/profile_images/664588942788964352/Mca-5U3Z_normal.jpg"/>
    <hyperlink ref="V287" r:id="rId549" display="https://pbs.twimg.com/media/D1kcvkrU8AAdT6_.jpg"/>
    <hyperlink ref="V288" r:id="rId550" display="http://pbs.twimg.com/profile_images/664588942788964352/Mca-5U3Z_normal.jpg"/>
    <hyperlink ref="V289" r:id="rId551" display="http://pbs.twimg.com/profile_images/664588942788964352/Mca-5U3Z_normal.jpg"/>
    <hyperlink ref="V290" r:id="rId552" display="http://pbs.twimg.com/profile_images/664588942788964352/Mca-5U3Z_normal.jpg"/>
    <hyperlink ref="V291" r:id="rId553" display="http://pbs.twimg.com/profile_images/664588942788964352/Mca-5U3Z_normal.jpg"/>
    <hyperlink ref="V292" r:id="rId554" display="http://pbs.twimg.com/profile_images/664588942788964352/Mca-5U3Z_normal.jpg"/>
    <hyperlink ref="V293" r:id="rId555" display="http://pbs.twimg.com/profile_images/664588942788964352/Mca-5U3Z_normal.jpg"/>
    <hyperlink ref="V294" r:id="rId556" display="http://pbs.twimg.com/profile_images/775856087132024832/Y3Lg8oSl_normal.jpg"/>
    <hyperlink ref="V295" r:id="rId557" display="http://pbs.twimg.com/profile_images/1085977906843574274/x-iEHEu__normal.jpg"/>
    <hyperlink ref="V296" r:id="rId558" display="http://pbs.twimg.com/profile_images/1057709303711248384/6ynCMoTN_normal.jpg"/>
    <hyperlink ref="V297" r:id="rId559" display="https://pbs.twimg.com/ext_tw_video_thumb/1106262618925420544/pu/img/rTTV3ozbUARmF85n.jpg"/>
    <hyperlink ref="V298" r:id="rId560" display="http://pbs.twimg.com/profile_images/3556444039/5f7ec2eff1fee2f4b8be0189e025d8e0_normal.jpeg"/>
    <hyperlink ref="V299" r:id="rId561" display="http://pbs.twimg.com/profile_images/378800000727217962/e8305edb078946efeabb862f95f81041_normal.jpeg"/>
    <hyperlink ref="V300" r:id="rId562" display="https://pbs.twimg.com/media/D1JUculVsAAAwlz.jpg"/>
    <hyperlink ref="V301" r:id="rId563" display="https://pbs.twimg.com/media/D1JUculVsAAAwlz.jpg"/>
    <hyperlink ref="V302" r:id="rId564" display="https://pbs.twimg.com/tweet_video_thumb/D0_yYZAW0AwBNBD.jpg"/>
    <hyperlink ref="V303" r:id="rId565" display="https://pbs.twimg.com/tweet_video_thumb/D0_yYZAW0AwBNBD.jpg"/>
    <hyperlink ref="V304" r:id="rId566" display="https://pbs.twimg.com/media/D1ZJ_Q6VYAACeIQ.jpg"/>
    <hyperlink ref="V305" r:id="rId567" display="https://pbs.twimg.com/media/D1padPfU8AAdU-n.jpg"/>
    <hyperlink ref="V306" r:id="rId568" display="https://pbs.twimg.com/media/D1padPfU8AAdU-n.jpg"/>
    <hyperlink ref="V307" r:id="rId569" display="https://pbs.twimg.com/media/D1YNFa5U8AARM4q.jpg"/>
    <hyperlink ref="V308" r:id="rId570" display="https://pbs.twimg.com/media/D1YNFa5U8AARM4q.jpg"/>
    <hyperlink ref="V309" r:id="rId571" display="http://pbs.twimg.com/profile_images/1099039980851265539/Cq8COp4o_normal.png"/>
    <hyperlink ref="V310" r:id="rId572" display="https://pbs.twimg.com/media/D0Co69qXQAM1qHh.jpg"/>
    <hyperlink ref="V311" r:id="rId573" display="https://pbs.twimg.com/media/D0yq1jbX0AIM5UC.jpg"/>
    <hyperlink ref="V312" r:id="rId574" display="https://pbs.twimg.com/media/D1BQDFHX0AEJKQ7.jpg"/>
    <hyperlink ref="V313" r:id="rId575" display="https://pbs.twimg.com/media/D1GebvuWkAA8cwd.jpg"/>
    <hyperlink ref="V314" r:id="rId576" display="http://pbs.twimg.com/profile_images/1099039980851265539/Cq8COp4o_normal.png"/>
    <hyperlink ref="V315" r:id="rId577" display="http://pbs.twimg.com/profile_images/1099039980851265539/Cq8COp4o_normal.png"/>
    <hyperlink ref="V316" r:id="rId578" display="http://pbs.twimg.com/profile_images/1099039980851265539/Cq8COp4o_normal.png"/>
    <hyperlink ref="V317" r:id="rId579" display="https://pbs.twimg.com/media/D1qWQBnX0AMYSpg.jpg"/>
    <hyperlink ref="V318" r:id="rId580" display="http://pbs.twimg.com/profile_images/958062367811682304/fEQuCtvp_normal.jpg"/>
    <hyperlink ref="V319" r:id="rId581" display="http://pbs.twimg.com/profile_images/900178500899840000/47hcSDIq_normal.jpg"/>
    <hyperlink ref="V320" r:id="rId582" display="http://pbs.twimg.com/profile_images/1053385884123521026/ERCL7T7x_normal.jpg"/>
    <hyperlink ref="V321" r:id="rId583" display="http://pbs.twimg.com/profile_images/1053385884123521026/ERCL7T7x_normal.jpg"/>
    <hyperlink ref="V322" r:id="rId584" display="http://pbs.twimg.com/profile_images/1082099322173382657/-_3wPBUd_normal.jpg"/>
    <hyperlink ref="V323" r:id="rId585" display="http://pbs.twimg.com/profile_images/1082099322173382657/-_3wPBUd_normal.jpg"/>
    <hyperlink ref="V324" r:id="rId586" display="https://pbs.twimg.com/media/D02fpd-V4AAvmOi.jpg"/>
    <hyperlink ref="V325" r:id="rId587" display="http://pbs.twimg.com/profile_images/949287361266925574/Homcdv7B_normal.jpg"/>
    <hyperlink ref="V326" r:id="rId588" display="https://pbs.twimg.com/media/D1ojhIBU8AA4AYX.jpg"/>
    <hyperlink ref="V327" r:id="rId589" display="http://pbs.twimg.com/profile_images/1079007966009778176/IOZM1HyT_normal.jpg"/>
    <hyperlink ref="V328" r:id="rId590" display="https://pbs.twimg.com/media/D02fpd-V4AAvmOi.jpg"/>
    <hyperlink ref="V329" r:id="rId591" display="https://pbs.twimg.com/media/D1ts9RqU4AEYZal.jpg"/>
    <hyperlink ref="V330" r:id="rId592" display="http://pbs.twimg.com/profile_images/1071589871905472512/5Bq4KLbm_normal.jpg"/>
    <hyperlink ref="V331" r:id="rId593" display="http://pbs.twimg.com/profile_images/1071589871905472512/5Bq4KLbm_normal.jpg"/>
    <hyperlink ref="V332" r:id="rId594" display="https://pbs.twimg.com/media/D007uHcVsAA1Uxg.jpg"/>
    <hyperlink ref="V333" r:id="rId595" display="https://pbs.twimg.com/media/D007uHcVsAA1Uxg.jpg"/>
    <hyperlink ref="V334" r:id="rId596" display="https://pbs.twimg.com/media/D009nlTVsAAr4Dm.jpg"/>
    <hyperlink ref="V335" r:id="rId597" display="https://pbs.twimg.com/media/D0_SjTsUcAEjjBj.jpg"/>
    <hyperlink ref="V336" r:id="rId598" display="https://pbs.twimg.com/media/D07fc1oU0AAQql7.png"/>
    <hyperlink ref="V337" r:id="rId599" display="http://pbs.twimg.com/profile_images/801097160024436736/bJiR_r4o_normal.jpg"/>
    <hyperlink ref="V338" r:id="rId600" display="https://pbs.twimg.com/media/D1kcvkrU8AAdT6_.jpg"/>
    <hyperlink ref="V339" r:id="rId601" display="http://pbs.twimg.com/profile_images/801097160024436736/bJiR_r4o_normal.jpg"/>
    <hyperlink ref="V340" r:id="rId602" display="https://pbs.twimg.com/tweet_video_thumb/D0_yYZAW0AwBNBD.jpg"/>
    <hyperlink ref="V341" r:id="rId603" display="https://pbs.twimg.com/tweet_video_thumb/D0_yYZAW0AwBNBD.jpg"/>
    <hyperlink ref="V342" r:id="rId604" display="https://pbs.twimg.com/media/D1JRM6tVAAAYqDK.jpg"/>
    <hyperlink ref="V343" r:id="rId605" display="http://pbs.twimg.com/profile_images/539446104442417152/BUiZ7nHM_normal.jpeg"/>
    <hyperlink ref="V344" r:id="rId606" display="https://pbs.twimg.com/media/D1JRM6tVAAAYqDK.jpg"/>
    <hyperlink ref="V345" r:id="rId607" display="https://pbs.twimg.com/media/D1JUculVsAAAwlz.jpg"/>
    <hyperlink ref="V346" r:id="rId608" display="http://pbs.twimg.com/profile_images/1059937005549899777/6pTXI10w_normal.jpg"/>
    <hyperlink ref="V347" r:id="rId609" display="http://pbs.twimg.com/profile_images/1059937005549899777/6pTXI10w_normal.jpg"/>
    <hyperlink ref="V348" r:id="rId610" display="http://pbs.twimg.com/profile_images/1059937005549899777/6pTXI10w_normal.jpg"/>
    <hyperlink ref="V349" r:id="rId611" display="https://pbs.twimg.com/media/D1JeJ1cVYAAvMHf.jpg"/>
    <hyperlink ref="V350" r:id="rId612" display="https://pbs.twimg.com/media/D1JeJ1cVYAAvMHf.jpg"/>
    <hyperlink ref="V351" r:id="rId613" display="https://pbs.twimg.com/media/D1ZjHUmVsAA8Eql.jpg"/>
    <hyperlink ref="V352" r:id="rId614" display="https://pbs.twimg.com/media/D1apq7BW0AAiR__.png"/>
    <hyperlink ref="V353" r:id="rId615" display="http://pbs.twimg.com/profile_images/801097160024436736/bJiR_r4o_normal.jpg"/>
    <hyperlink ref="V354" r:id="rId616" display="https://pbs.twimg.com/media/D1kcvkrU8AAdT6_.jpg"/>
    <hyperlink ref="V355" r:id="rId617" display="https://pbs.twimg.com/media/D1kcvkrU8AAdT6_.jpg"/>
    <hyperlink ref="V356" r:id="rId618" display="http://pbs.twimg.com/profile_images/682250309511467008/O3NnmlxV_normal.png"/>
    <hyperlink ref="V357" r:id="rId619" display="http://pbs.twimg.com/profile_images/801097160024436736/bJiR_r4o_normal.jpg"/>
    <hyperlink ref="V358" r:id="rId620" display="https://pbs.twimg.com/media/D0_a1xiUwAANXqn.jpg"/>
    <hyperlink ref="V359" r:id="rId621" display="https://pbs.twimg.com/media/D1akSqMU0AAhk8u.jpg"/>
    <hyperlink ref="V360" r:id="rId622" display="http://pbs.twimg.com/profile_images/801097160024436736/bJiR_r4o_normal.jpg"/>
    <hyperlink ref="V361" r:id="rId623" display="http://pbs.twimg.com/profile_images/801097160024436736/bJiR_r4o_normal.jpg"/>
    <hyperlink ref="V362" r:id="rId624" display="https://pbs.twimg.com/media/D1o0jrKUcAAYdTm.jpg"/>
    <hyperlink ref="V363" r:id="rId625" display="https://pbs.twimg.com/media/D1padPfU8AAdU-n.jpg"/>
    <hyperlink ref="V364" r:id="rId626" display="https://pbs.twimg.com/media/D1padPfU8AAdU-n.jpg"/>
    <hyperlink ref="V365" r:id="rId627" display="http://pbs.twimg.com/profile_images/801097160024436736/bJiR_r4o_normal.jpg"/>
    <hyperlink ref="V366" r:id="rId628" display="http://pbs.twimg.com/profile_images/801097160024436736/bJiR_r4o_normal.jpg"/>
    <hyperlink ref="V367" r:id="rId629" display="https://pbs.twimg.com/media/D1ts9RqU4AEYZal.jpg"/>
    <hyperlink ref="V368" r:id="rId630" display="https://pbs.twimg.com/media/D02fpd-V4AAvmOi.jpg"/>
    <hyperlink ref="V369" r:id="rId631" display="http://pbs.twimg.com/profile_images/801097160024436736/bJiR_r4o_normal.jpg"/>
    <hyperlink ref="V370" r:id="rId632" display="https://pbs.twimg.com/media/D1ZJ_Q6VYAACeIQ.jpg"/>
    <hyperlink ref="V371" r:id="rId633" display="http://pbs.twimg.com/profile_images/801097160024436736/bJiR_r4o_normal.jpg"/>
    <hyperlink ref="V372" r:id="rId634" display="https://pbs.twimg.com/media/D1oh_9bU8AAGl4N.jpg"/>
    <hyperlink ref="V373" r:id="rId635" display="https://pbs.twimg.com/media/D1ojhIBU8AA4AYX.jpg"/>
    <hyperlink ref="V374" r:id="rId636" display="https://pbs.twimg.com/media/D1u8i6mUkAAxJ4P.jpg"/>
    <hyperlink ref="V375" r:id="rId637" display="https://pbs.twimg.com/media/D1vEalKUgAA44ws.jpg"/>
    <hyperlink ref="X3" r:id="rId638" display="https://twitter.com/#!/fettkeven/status/1101644457257119744"/>
    <hyperlink ref="X4" r:id="rId639" display="https://twitter.com/#!/fettkeven/status/1101644457257119744"/>
    <hyperlink ref="X5" r:id="rId640" display="https://twitter.com/#!/fettkeven/status/1101644457257119744"/>
    <hyperlink ref="X6" r:id="rId641" display="https://twitter.com/#!/fettkeven/status/1101644457257119744"/>
    <hyperlink ref="X7" r:id="rId642" display="https://twitter.com/#!/fettkeven/status/1101644457257119744"/>
    <hyperlink ref="X8" r:id="rId643" display="https://twitter.com/#!/fettkeven/status/1101644457257119744"/>
    <hyperlink ref="X9" r:id="rId644" display="https://twitter.com/#!/fettkeven/status/1101644457257119744"/>
    <hyperlink ref="X10" r:id="rId645" display="https://twitter.com/#!/fettkeven/status/1101644457257119744"/>
    <hyperlink ref="X11" r:id="rId646" display="https://twitter.com/#!/fettkeven/status/1101644457257119744"/>
    <hyperlink ref="X12" r:id="rId647" display="https://twitter.com/#!/11thoffebruary/status/1102068913242865671"/>
    <hyperlink ref="X13" r:id="rId648" display="https://twitter.com/#!/wildlingtravels/status/1102121923696316417"/>
    <hyperlink ref="X14" r:id="rId649" display="https://twitter.com/#!/travelsuncorked/status/1101888729428312064"/>
    <hyperlink ref="X15" r:id="rId650" display="https://twitter.com/#!/travelsuncorked/status/1101888729428312064"/>
    <hyperlink ref="X16" r:id="rId651" display="https://twitter.com/#!/travelsuncorked/status/1102257420846465026"/>
    <hyperlink ref="X17" r:id="rId652" display="https://twitter.com/#!/loganbinggeli/status/1102360126663479296"/>
    <hyperlink ref="X18" r:id="rId653" display="https://twitter.com/#!/loganbinggeli/status/1102360126663479296"/>
    <hyperlink ref="X19" r:id="rId654" display="https://twitter.com/#!/lethumanismring/status/1102407786468642816"/>
    <hyperlink ref="X20" r:id="rId655" display="https://twitter.com/#!/bear8photo/status/1102430357004021761"/>
    <hyperlink ref="X21" r:id="rId656" display="https://twitter.com/#!/samstravblog/status/1102373194806317056"/>
    <hyperlink ref="X22" r:id="rId657" display="https://twitter.com/#!/samstravblog/status/1102524090638917632"/>
    <hyperlink ref="X23" r:id="rId658" display="https://twitter.com/#!/alexjivani/status/1102651036345532417"/>
    <hyperlink ref="X24" r:id="rId659" display="https://twitter.com/#!/alexjivani/status/1102651036345532417"/>
    <hyperlink ref="X25" r:id="rId660" display="https://twitter.com/#!/tarma_designs/status/1102662512422649856"/>
    <hyperlink ref="X26" r:id="rId661" display="https://twitter.com/#!/sedonaquail/status/1102914177872457728"/>
    <hyperlink ref="X27" r:id="rId662" display="https://twitter.com/#!/sedonaquail/status/1102915945897517058"/>
    <hyperlink ref="X28" r:id="rId663" display="https://twitter.com/#!/eamcintire/status/1102924448787648513"/>
    <hyperlink ref="X29" r:id="rId664" display="https://twitter.com/#!/eamcintire/status/1102924468853194754"/>
    <hyperlink ref="X30" r:id="rId665" display="https://twitter.com/#!/sedonasunflower/status/1102926314162380800"/>
    <hyperlink ref="X31" r:id="rId666" display="https://twitter.com/#!/sedonasunflower/status/1102926341987491840"/>
    <hyperlink ref="X32" r:id="rId667" display="https://twitter.com/#!/gcseca/status/1102974828938752001"/>
    <hyperlink ref="X33" r:id="rId668" display="https://twitter.com/#!/gcseca/status/1102974828938752001"/>
    <hyperlink ref="X34" r:id="rId669" display="https://twitter.com/#!/yourpremierteam/status/1103022669803356160"/>
    <hyperlink ref="X35" r:id="rId670" display="https://twitter.com/#!/yourcausesorg/status/1103268804199632896"/>
    <hyperlink ref="X36" r:id="rId671" display="https://twitter.com/#!/yourcausesorg/status/1103268804199632896"/>
    <hyperlink ref="X37" r:id="rId672" display="https://twitter.com/#!/yourcausesorg/status/1103268804199632896"/>
    <hyperlink ref="X38" r:id="rId673" display="https://twitter.com/#!/yourcausesorg/status/1103268804199632896"/>
    <hyperlink ref="X39" r:id="rId674" display="https://twitter.com/#!/yourcausesorg/status/1103268804199632896"/>
    <hyperlink ref="X40" r:id="rId675" display="https://twitter.com/#!/yourcausesorg/status/1103268804199632896"/>
    <hyperlink ref="X41" r:id="rId676" display="https://twitter.com/#!/yourcausesorg/status/1103268804199632896"/>
    <hyperlink ref="X42" r:id="rId677" display="https://twitter.com/#!/yourcausesorg/status/1103268804199632896"/>
    <hyperlink ref="X43" r:id="rId678" display="https://twitter.com/#!/yourcausesorg/status/1103268804199632896"/>
    <hyperlink ref="X44" r:id="rId679" display="https://twitter.com/#!/yourcausesorg/status/1103268804199632896"/>
    <hyperlink ref="X45" r:id="rId680" display="https://twitter.com/#!/yourcausesorg/status/1103268804199632896"/>
    <hyperlink ref="X46" r:id="rId681" display="https://twitter.com/#!/yourcausesorg/status/1103268804199632896"/>
    <hyperlink ref="X47" r:id="rId682" display="https://twitter.com/#!/yourcausesorg/status/1103268804199632896"/>
    <hyperlink ref="X48" r:id="rId683" display="https://twitter.com/#!/drjeffreyp/status/1103369059964346368"/>
    <hyperlink ref="X49" r:id="rId684" display="https://twitter.com/#!/drjeffreyp/status/1103369059964346368"/>
    <hyperlink ref="X50" r:id="rId685" display="https://twitter.com/#!/jeffreynyc/status/1103369714275823616"/>
    <hyperlink ref="X51" r:id="rId686" display="https://twitter.com/#!/jeffreynyc/status/1103369714275823616"/>
    <hyperlink ref="X52" r:id="rId687" display="https://twitter.com/#!/rebecca17005954/status/1102726615769919489"/>
    <hyperlink ref="X53" r:id="rId688" display="https://twitter.com/#!/rebecca17005954/status/1103379933559050240"/>
    <hyperlink ref="X54" r:id="rId689" display="https://twitter.com/#!/rebecca17005954/status/1103379933559050240"/>
    <hyperlink ref="X55" r:id="rId690" display="https://twitter.com/#!/clevelandchick/status/1103390672084557824"/>
    <hyperlink ref="X56" r:id="rId691" display="https://twitter.com/#!/korsyoung/status/1103443387514970115"/>
    <hyperlink ref="X57" r:id="rId692" display="https://twitter.com/#!/eatpraycoffee/status/1103509757875216385"/>
    <hyperlink ref="X58" r:id="rId693" display="https://twitter.com/#!/eatpraycoffee/status/1103509757875216385"/>
    <hyperlink ref="X59" r:id="rId694" display="https://twitter.com/#!/eatpraycoffee/status/1103509757875216385"/>
    <hyperlink ref="X60" r:id="rId695" display="https://twitter.com/#!/eatpraycoffee/status/1103509757875216385"/>
    <hyperlink ref="X61" r:id="rId696" display="https://twitter.com/#!/kaitlynrosemore/status/1102769879168491520"/>
    <hyperlink ref="X62" r:id="rId697" display="https://twitter.com/#!/kaitlynrosemore/status/1103514839295520768"/>
    <hyperlink ref="X63" r:id="rId698" display="https://twitter.com/#!/azgandtcoops/status/1103688773018226688"/>
    <hyperlink ref="X64" r:id="rId699" display="https://twitter.com/#!/azgandtcoops/status/1103688773018226688"/>
    <hyperlink ref="X65" r:id="rId700" display="https://twitter.com/#!/denimo9/status/1103986843664728065"/>
    <hyperlink ref="X66" r:id="rId701" display="https://twitter.com/#!/glennnelson357/status/1104034546742222849"/>
    <hyperlink ref="X67" r:id="rId702" display="https://twitter.com/#!/joe_vernier/status/1104043793223802880"/>
    <hyperlink ref="X68" r:id="rId703" display="https://twitter.com/#!/joe_vernier/status/1104043793223802880"/>
    <hyperlink ref="X69" r:id="rId704" display="https://twitter.com/#!/staskosgirl/status/1103337052899344385"/>
    <hyperlink ref="X70" r:id="rId705" display="https://twitter.com/#!/staskosgirl/status/1103337052899344385"/>
    <hyperlink ref="X71" r:id="rId706" display="https://twitter.com/#!/staskosgirl/status/1103370033697312775"/>
    <hyperlink ref="X72" r:id="rId707" display="https://twitter.com/#!/staskosgirl/status/1103370033697312775"/>
    <hyperlink ref="X73" r:id="rId708" display="https://twitter.com/#!/staskosgirl/status/1103370033697312775"/>
    <hyperlink ref="X74" r:id="rId709" display="https://twitter.com/#!/staskosgirl/status/1103370681708888064"/>
    <hyperlink ref="X75" r:id="rId710" display="https://twitter.com/#!/staskosgirl/status/1103370681708888064"/>
    <hyperlink ref="X76" r:id="rId711" display="https://twitter.com/#!/staskosgirl/status/1103370681708888064"/>
    <hyperlink ref="X77" r:id="rId712" display="https://twitter.com/#!/staskosgirl/status/1104045186806628352"/>
    <hyperlink ref="X78" r:id="rId713" display="https://twitter.com/#!/staskosgirl/status/1104045186806628352"/>
    <hyperlink ref="X79" r:id="rId714" display="https://twitter.com/#!/tajody/status/1104076832444506113"/>
    <hyperlink ref="X80" r:id="rId715" display="https://twitter.com/#!/tajody/status/1104077994719535104"/>
    <hyperlink ref="X81" r:id="rId716" display="https://twitter.com/#!/spiritcoachtalk/status/1104102489866100738"/>
    <hyperlink ref="X82" r:id="rId717" display="https://twitter.com/#!/sedonadotbiz/status/1104151353759281152"/>
    <hyperlink ref="X83" r:id="rId718" display="https://twitter.com/#!/earthwindstonew/status/1102312501725736960"/>
    <hyperlink ref="X84" r:id="rId719" display="https://twitter.com/#!/earthwindstonew/status/1102317196070567936"/>
    <hyperlink ref="X85" r:id="rId720" display="https://twitter.com/#!/dsoltesz/status/1102378879300325376"/>
    <hyperlink ref="X86" r:id="rId721" display="https://twitter.com/#!/dsoltesz/status/1102606260686381057"/>
    <hyperlink ref="X87" r:id="rId722" display="https://twitter.com/#!/dsoltesz/status/1102606260686381057"/>
    <hyperlink ref="X88" r:id="rId723" display="https://twitter.com/#!/dsoltesz/status/1104156846141640704"/>
    <hyperlink ref="X89" r:id="rId724" display="https://twitter.com/#!/harleybird2004/status/1104164168725225472"/>
    <hyperlink ref="X90" r:id="rId725" display="https://twitter.com/#!/golsoncharles/status/1104198501586460672"/>
    <hyperlink ref="X91" r:id="rId726" display="https://twitter.com/#!/llcoola60/status/1104198821779714048"/>
    <hyperlink ref="X92" r:id="rId727" display="https://twitter.com/#!/myvirtualvaca/status/1101124782635003904"/>
    <hyperlink ref="X93" r:id="rId728" display="https://twitter.com/#!/myvirtualvaca/status/1101124782635003904"/>
    <hyperlink ref="X94" r:id="rId729" display="https://twitter.com/#!/myvirtualvaca/status/1101124782635003904"/>
    <hyperlink ref="X95" r:id="rId730" display="https://twitter.com/#!/myvirtualvaca/status/1101124782635003904"/>
    <hyperlink ref="X96" r:id="rId731" display="https://twitter.com/#!/myvirtualvaca/status/1101124782635003904"/>
    <hyperlink ref="X97" r:id="rId732" display="https://twitter.com/#!/myvirtualvaca/status/1101124782635003904"/>
    <hyperlink ref="X98" r:id="rId733" display="https://twitter.com/#!/myvirtualvaca/status/1101124782635003904"/>
    <hyperlink ref="X99" r:id="rId734" display="https://twitter.com/#!/myvirtualvaca/status/1101124782635003904"/>
    <hyperlink ref="X100" r:id="rId735" display="https://twitter.com/#!/myvirtualvaca/status/1101124782635003904"/>
    <hyperlink ref="X101" r:id="rId736" display="https://twitter.com/#!/myvirtualvaca/status/1101124782635003904"/>
    <hyperlink ref="X102" r:id="rId737" display="https://twitter.com/#!/myvirtualvaca/status/1104224221465473026"/>
    <hyperlink ref="X103" r:id="rId738" display="https://twitter.com/#!/perciva97445687/status/1104287975616143360"/>
    <hyperlink ref="X104" r:id="rId739" display="https://twitter.com/#!/perciva97445687/status/1104287975616143360"/>
    <hyperlink ref="X105" r:id="rId740" display="https://twitter.com/#!/perciva97445687/status/1104287975616143360"/>
    <hyperlink ref="X106" r:id="rId741" display="https://twitter.com/#!/perciva97445687/status/1104287975616143360"/>
    <hyperlink ref="X107" r:id="rId742" display="https://twitter.com/#!/perciva97445687/status/1104287975616143360"/>
    <hyperlink ref="X108" r:id="rId743" display="https://twitter.com/#!/perciva97445687/status/1104287975616143360"/>
    <hyperlink ref="X109" r:id="rId744" display="https://twitter.com/#!/goldfinches12/status/1104335896726458369"/>
    <hyperlink ref="X110" r:id="rId745" display="https://twitter.com/#!/goldfinches12/status/1104335896726458369"/>
    <hyperlink ref="X111" r:id="rId746" display="https://twitter.com/#!/goldfinches12/status/1104335896726458369"/>
    <hyperlink ref="X112" r:id="rId747" display="https://twitter.com/#!/goldfinches12/status/1104335896726458369"/>
    <hyperlink ref="X113" r:id="rId748" display="https://twitter.com/#!/goldfinches12/status/1104335896726458369"/>
    <hyperlink ref="X114" r:id="rId749" display="https://twitter.com/#!/goldfinches12/status/1104335896726458369"/>
    <hyperlink ref="X115" r:id="rId750" display="https://twitter.com/#!/tomfulop/status/1104336243381268480"/>
    <hyperlink ref="X116" r:id="rId751" display="https://twitter.com/#!/tomfulop/status/1104336243381268480"/>
    <hyperlink ref="X117" r:id="rId752" display="https://twitter.com/#!/tomfulop/status/1104336243381268480"/>
    <hyperlink ref="X118" r:id="rId753" display="https://twitter.com/#!/tomfulop/status/1104336243381268480"/>
    <hyperlink ref="X119" r:id="rId754" display="https://twitter.com/#!/tomfulop/status/1104336243381268480"/>
    <hyperlink ref="X120" r:id="rId755" display="https://twitter.com/#!/tomfulop/status/1104336243381268480"/>
    <hyperlink ref="X121" r:id="rId756" display="https://twitter.com/#!/kaka_meyer/status/1104349257413414917"/>
    <hyperlink ref="X122" r:id="rId757" display="https://twitter.com/#!/kaka_meyer/status/1104349257413414917"/>
    <hyperlink ref="X123" r:id="rId758" display="https://twitter.com/#!/kaka_meyer/status/1104349257413414917"/>
    <hyperlink ref="X124" r:id="rId759" display="https://twitter.com/#!/kaka_meyer/status/1104349257413414917"/>
    <hyperlink ref="X125" r:id="rId760" display="https://twitter.com/#!/kaka_meyer/status/1104349257413414917"/>
    <hyperlink ref="X126" r:id="rId761" display="https://twitter.com/#!/kaka_meyer/status/1104349257413414917"/>
    <hyperlink ref="X127" r:id="rId762" display="https://twitter.com/#!/ar6skhfncpy6uoj/status/1104351994238496768"/>
    <hyperlink ref="X128" r:id="rId763" display="https://twitter.com/#!/ar6skhfncpy6uoj/status/1104351994238496768"/>
    <hyperlink ref="X129" r:id="rId764" display="https://twitter.com/#!/ar6skhfncpy6uoj/status/1104351994238496768"/>
    <hyperlink ref="X130" r:id="rId765" display="https://twitter.com/#!/ar6skhfncpy6uoj/status/1104351994238496768"/>
    <hyperlink ref="X131" r:id="rId766" display="https://twitter.com/#!/ar6skhfncpy6uoj/status/1104351994238496768"/>
    <hyperlink ref="X132" r:id="rId767" display="https://twitter.com/#!/ar6skhfncpy6uoj/status/1104351994238496768"/>
    <hyperlink ref="X133" r:id="rId768" display="https://twitter.com/#!/rik_ace/status/1104371768788172801"/>
    <hyperlink ref="X134" r:id="rId769" display="https://twitter.com/#!/rik_ace/status/1104371768788172801"/>
    <hyperlink ref="X135" r:id="rId770" display="https://twitter.com/#!/rik_ace/status/1104371768788172801"/>
    <hyperlink ref="X136" r:id="rId771" display="https://twitter.com/#!/rik_ace/status/1104371768788172801"/>
    <hyperlink ref="X137" r:id="rId772" display="https://twitter.com/#!/rik_ace/status/1104371768788172801"/>
    <hyperlink ref="X138" r:id="rId773" display="https://twitter.com/#!/rik_ace/status/1104371768788172801"/>
    <hyperlink ref="X139" r:id="rId774" display="https://twitter.com/#!/jansylor/status/1104387046301417472"/>
    <hyperlink ref="X140" r:id="rId775" display="https://twitter.com/#!/jansylor/status/1104387046301417472"/>
    <hyperlink ref="X141" r:id="rId776" display="https://twitter.com/#!/jansylor/status/1104387046301417472"/>
    <hyperlink ref="X142" r:id="rId777" display="https://twitter.com/#!/jansylor/status/1104387046301417472"/>
    <hyperlink ref="X143" r:id="rId778" display="https://twitter.com/#!/jansylor/status/1104387046301417472"/>
    <hyperlink ref="X144" r:id="rId779" display="https://twitter.com/#!/jansylor/status/1104387046301417472"/>
    <hyperlink ref="X145" r:id="rId780" display="https://twitter.com/#!/countrylarry/status/1104397265471336448"/>
    <hyperlink ref="X146" r:id="rId781" display="https://twitter.com/#!/countrylarry/status/1104397265471336448"/>
    <hyperlink ref="X147" r:id="rId782" display="https://twitter.com/#!/waynepollard13/status/1104539069655277570"/>
    <hyperlink ref="X148" r:id="rId783" display="https://twitter.com/#!/waynepollard13/status/1104539069655277570"/>
    <hyperlink ref="X149" r:id="rId784" display="https://twitter.com/#!/waynepollard13/status/1104539069655277570"/>
    <hyperlink ref="X150" r:id="rId785" display="https://twitter.com/#!/waynepollard13/status/1104539069655277570"/>
    <hyperlink ref="X151" r:id="rId786" display="https://twitter.com/#!/waynepollard13/status/1104539069655277570"/>
    <hyperlink ref="X152" r:id="rId787" display="https://twitter.com/#!/waynepollard13/status/1104539069655277570"/>
    <hyperlink ref="X153" r:id="rId788" display="https://twitter.com/#!/henckelmh/status/1104560267399057409"/>
    <hyperlink ref="X154" r:id="rId789" display="https://twitter.com/#!/henckelmh/status/1104560267399057409"/>
    <hyperlink ref="X155" r:id="rId790" display="https://twitter.com/#!/pearldolphin/status/1104476090674769921"/>
    <hyperlink ref="X156" r:id="rId791" display="https://twitter.com/#!/pearldolphin/status/1104477358696751104"/>
    <hyperlink ref="X157" r:id="rId792" display="https://twitter.com/#!/pearldolphin/status/1104560357933105152"/>
    <hyperlink ref="X158" r:id="rId793" display="https://twitter.com/#!/pearldolphin/status/1104560949782970368"/>
    <hyperlink ref="X159" r:id="rId794" display="https://twitter.com/#!/pearldolphin/status/1104476090674769921"/>
    <hyperlink ref="X160" r:id="rId795" display="https://twitter.com/#!/pearldolphin/status/1104477358696751104"/>
    <hyperlink ref="X161" r:id="rId796" display="https://twitter.com/#!/pearldolphin/status/1104560357933105152"/>
    <hyperlink ref="X162" r:id="rId797" display="https://twitter.com/#!/pearldolphin/status/1104560949782970368"/>
    <hyperlink ref="X163" r:id="rId798" display="https://twitter.com/#!/oakcreekgrill/status/1104569509057384450"/>
    <hyperlink ref="X164" r:id="rId799" display="https://twitter.com/#!/tangledfood/status/1102238492816535553"/>
    <hyperlink ref="X165" r:id="rId800" display="https://twitter.com/#!/tangledfood/status/1104417851711111168"/>
    <hyperlink ref="X166" r:id="rId801" display="https://twitter.com/#!/smtownplussize/status/1104146274562031616"/>
    <hyperlink ref="X167" r:id="rId802" display="https://twitter.com/#!/smtownplussize/status/1104570989394956288"/>
    <hyperlink ref="X168" r:id="rId803" display="https://twitter.com/#!/smtownplussize/status/1104146274562031616"/>
    <hyperlink ref="X169" r:id="rId804" display="https://twitter.com/#!/smtownplussize/status/1104570989394956288"/>
    <hyperlink ref="X170" r:id="rId805" display="https://twitter.com/#!/roamingtimes/status/1104572992535715840"/>
    <hyperlink ref="X171" r:id="rId806" display="https://twitter.com/#!/roamingtimes/status/1104572992535715840"/>
    <hyperlink ref="X172" r:id="rId807" display="https://twitter.com/#!/roamingtimes/status/1104572992535715840"/>
    <hyperlink ref="X173" r:id="rId808" display="https://twitter.com/#!/roamingtimes/status/1104572992535715840"/>
    <hyperlink ref="X174" r:id="rId809" display="https://twitter.com/#!/roamingtimes/status/1104572992535715840"/>
    <hyperlink ref="X175" r:id="rId810" display="https://twitter.com/#!/roamingtimes/status/1104572992535715840"/>
    <hyperlink ref="X176" r:id="rId811" display="https://twitter.com/#!/enchantmentaz/status/1104061953440473089"/>
    <hyperlink ref="X177" r:id="rId812" display="https://twitter.com/#!/realzenjen/status/1104575395054051328"/>
    <hyperlink ref="X178" r:id="rId813" display="https://twitter.com/#!/realzenjen/status/1104575395054051328"/>
    <hyperlink ref="X179" r:id="rId814" display="https://twitter.com/#!/realzenjen/status/1104575395054051328"/>
    <hyperlink ref="X180" r:id="rId815" display="https://twitter.com/#!/loveart/status/1104233435478908929"/>
    <hyperlink ref="X181" r:id="rId816" display="https://twitter.com/#!/stormhour/status/1104236743929270272"/>
    <hyperlink ref="X182" r:id="rId817" display="https://twitter.com/#!/stormhour/status/1104236743929270272"/>
    <hyperlink ref="X183" r:id="rId818" display="https://twitter.com/#!/stormhour/status/1104236743929270272"/>
    <hyperlink ref="X184" r:id="rId819" display="https://twitter.com/#!/stormhour/status/1104236743929270272"/>
    <hyperlink ref="X185" r:id="rId820" display="https://twitter.com/#!/stormhour/status/1104236743929270272"/>
    <hyperlink ref="X186" r:id="rId821" display="https://twitter.com/#!/earthandclouds/status/1104328579746271232"/>
    <hyperlink ref="X187" r:id="rId822" display="https://twitter.com/#!/auyumihoshi/status/1104611555159683072"/>
    <hyperlink ref="X188" r:id="rId823" display="https://twitter.com/#!/loveart/status/1104233435478908929"/>
    <hyperlink ref="X189" r:id="rId824" display="https://twitter.com/#!/earthandclouds/status/1104328579746271232"/>
    <hyperlink ref="X190" r:id="rId825" display="https://twitter.com/#!/earthandclouds/status/1104328579746271232"/>
    <hyperlink ref="X191" r:id="rId826" display="https://twitter.com/#!/earthandclouds/status/1104328579746271232"/>
    <hyperlink ref="X192" r:id="rId827" display="https://twitter.com/#!/earthandclouds/status/1104328579746271232"/>
    <hyperlink ref="X193" r:id="rId828" display="https://twitter.com/#!/auyumihoshi/status/1104611555159683072"/>
    <hyperlink ref="X194" r:id="rId829" display="https://twitter.com/#!/loveart/status/1104233435478908929"/>
    <hyperlink ref="X195" r:id="rId830" display="https://twitter.com/#!/auyumihoshi/status/1104611555159683072"/>
    <hyperlink ref="X196" r:id="rId831" display="https://twitter.com/#!/loveart/status/1104233435478908929"/>
    <hyperlink ref="X197" r:id="rId832" display="https://twitter.com/#!/loveart/status/1104233435478908929"/>
    <hyperlink ref="X198" r:id="rId833" display="https://twitter.com/#!/auyumihoshi/status/1104611555159683072"/>
    <hyperlink ref="X199" r:id="rId834" display="https://twitter.com/#!/auyumihoshi/status/1104611555159683072"/>
    <hyperlink ref="X200" r:id="rId835" display="https://twitter.com/#!/auyumihoshi/status/1104611555159683072"/>
    <hyperlink ref="X201" r:id="rId836" display="https://twitter.com/#!/buddywriterdude/status/1104842356099072002"/>
    <hyperlink ref="X202" r:id="rId837" display="https://twitter.com/#!/buddywriterdude/status/1104842356099072002"/>
    <hyperlink ref="X203" r:id="rId838" display="https://twitter.com/#!/palmsprgscards/status/1104903866049474560"/>
    <hyperlink ref="X204" r:id="rId839" display="https://twitter.com/#!/charlesrhusted/status/1104975111528964103"/>
    <hyperlink ref="X205" r:id="rId840" display="https://twitter.com/#!/pursuingx/status/1104169936887468034"/>
    <hyperlink ref="X206" r:id="rId841" display="https://twitter.com/#!/pursuingx/status/1105106171059490817"/>
    <hyperlink ref="X207" r:id="rId842" display="https://twitter.com/#!/hikingshack/status/1105155052983902215"/>
    <hyperlink ref="X208" r:id="rId843" display="https://twitter.com/#!/robdiaz503/status/1105156921714106385"/>
    <hyperlink ref="X209" r:id="rId844" display="https://twitter.com/#!/myrockmixtapes/status/1105158123533275137"/>
    <hyperlink ref="X210" r:id="rId845" display="https://twitter.com/#!/k_sneids/status/1105172430635651072"/>
    <hyperlink ref="X211" r:id="rId846" display="https://twitter.com/#!/k_sneids/status/1105172430635651072"/>
    <hyperlink ref="X212" r:id="rId847" display="https://twitter.com/#!/azwonders/status/1105188935234273280"/>
    <hyperlink ref="X213" r:id="rId848" display="https://twitter.com/#!/azwonders/status/1105188935234273280"/>
    <hyperlink ref="X214" r:id="rId849" display="https://twitter.com/#!/jessica1pacheco/status/1105197170427191298"/>
    <hyperlink ref="X215" r:id="rId850" display="https://twitter.com/#!/askchefdennis/status/1102068586921820160"/>
    <hyperlink ref="X216" r:id="rId851" display="https://twitter.com/#!/askchefdennis/status/1105203491600039938"/>
    <hyperlink ref="X217" r:id="rId852" display="https://twitter.com/#!/folkingasholes/status/1105209664856383489"/>
    <hyperlink ref="X218" r:id="rId853" display="https://twitter.com/#!/bigdoftn/status/1105147286235996163"/>
    <hyperlink ref="X219" r:id="rId854" display="https://twitter.com/#!/myrockmixtapes/status/1105158123533275137"/>
    <hyperlink ref="X220" r:id="rId855" display="https://twitter.com/#!/folkingasholes/status/1105209664856383489"/>
    <hyperlink ref="X221" r:id="rId856" display="https://twitter.com/#!/bigdoftn/status/1105147286235996163"/>
    <hyperlink ref="X222" r:id="rId857" display="https://twitter.com/#!/myrockmixtapes/status/1105158123533275137"/>
    <hyperlink ref="X223" r:id="rId858" display="https://twitter.com/#!/myrockmixtapes/status/1105158123533275137"/>
    <hyperlink ref="X224" r:id="rId859" display="https://twitter.com/#!/myrockmixtapes/status/1105158123533275137"/>
    <hyperlink ref="X225" r:id="rId860" display="https://twitter.com/#!/folkingasholes/status/1105209664856383489"/>
    <hyperlink ref="X226" r:id="rId861" display="https://twitter.com/#!/bigdoftn/status/1105147286235996163"/>
    <hyperlink ref="X227" r:id="rId862" display="https://twitter.com/#!/folkingasholes/status/1105209664856383489"/>
    <hyperlink ref="X228" r:id="rId863" display="https://twitter.com/#!/folkingasholes/status/1105209664856383489"/>
    <hyperlink ref="X229" r:id="rId864" display="https://twitter.com/#!/courtneyknorris/status/1105256618290307075"/>
    <hyperlink ref="X230" r:id="rId865" display="https://twitter.com/#!/cubfansince76/status/1105255612861042689"/>
    <hyperlink ref="X231" r:id="rId866" display="https://twitter.com/#!/cubfansince76/status/1105255612861042689"/>
    <hyperlink ref="X232" r:id="rId867" display="https://twitter.com/#!/cubfansince76/status/1105256744975060993"/>
    <hyperlink ref="X233" r:id="rId868" display="https://twitter.com/#!/cubfansince76/status/1105256744975060993"/>
    <hyperlink ref="X234" r:id="rId869" display="https://twitter.com/#!/cubfansince76/status/1105257131488538625"/>
    <hyperlink ref="X235" r:id="rId870" display="https://twitter.com/#!/cubfansince76/status/1105257131488538625"/>
    <hyperlink ref="X236" r:id="rId871" display="https://twitter.com/#!/nitenurse2/status/1105260383412019200"/>
    <hyperlink ref="X237" r:id="rId872" display="https://twitter.com/#!/courtneyknorris/status/1104841587178127360"/>
    <hyperlink ref="X238" r:id="rId873" display="https://twitter.com/#!/courtneyknorris/status/1105256618290307075"/>
    <hyperlink ref="X239" r:id="rId874" display="https://twitter.com/#!/nitenurse2/status/1105260383412019200"/>
    <hyperlink ref="X240" r:id="rId875" display="https://twitter.com/#!/nitenurse2/status/1105260383412019200"/>
    <hyperlink ref="X241" r:id="rId876" display="https://twitter.com/#!/govpdfs/status/1102353712390066176"/>
    <hyperlink ref="X242" r:id="rId877" display="https://twitter.com/#!/govpdfs/status/1105249858951303168"/>
    <hyperlink ref="X243" r:id="rId878" display="https://twitter.com/#!/govpdfs/status/1105264929496580096"/>
    <hyperlink ref="X244" r:id="rId879" display="https://twitter.com/#!/gryphons_bane/status/1103337631042027531"/>
    <hyperlink ref="X245" r:id="rId880" display="https://twitter.com/#!/gryphons_bane/status/1103337631042027531"/>
    <hyperlink ref="X246" r:id="rId881" display="https://twitter.com/#!/gryphons_bane/status/1105446562996473858"/>
    <hyperlink ref="X247" r:id="rId882" display="https://twitter.com/#!/gryphons_bane/status/1105446562996473858"/>
    <hyperlink ref="X248" r:id="rId883" display="https://twitter.com/#!/gryphons_bane/status/1105447313596510208"/>
    <hyperlink ref="X249" r:id="rId884" display="https://twitter.com/#!/coconinonf/status/1105518115541049344"/>
    <hyperlink ref="X250" r:id="rId885" display="https://twitter.com/#!/sedonafd/status/1102631509360562179"/>
    <hyperlink ref="X251" r:id="rId886" display="https://twitter.com/#!/sedonafd/status/1104150943824793602"/>
    <hyperlink ref="X252" r:id="rId887" display="https://twitter.com/#!/coconinonf/status/1105518115541049344"/>
    <hyperlink ref="X253" r:id="rId888" display="https://twitter.com/#!/coconinonf/status/1105518115541049344"/>
    <hyperlink ref="X254" r:id="rId889" display="https://twitter.com/#!/kazmnews/status/1105526531802058752"/>
    <hyperlink ref="X255" r:id="rId890" display="https://twitter.com/#!/kazmnews/status/1105526531802058752"/>
    <hyperlink ref="X256" r:id="rId891" display="https://twitter.com/#!/gtfoaz/status/1105542399688728576"/>
    <hyperlink ref="X257" r:id="rId892" display="https://twitter.com/#!/gtfoaz/status/1105542399688728576"/>
    <hyperlink ref="X258" r:id="rId893" display="https://twitter.com/#!/see_happiness/status/1105545041391411200"/>
    <hyperlink ref="X259" r:id="rId894" display="https://twitter.com/#!/coconinonf/status/1105518115541049344"/>
    <hyperlink ref="X260" r:id="rId895" display="https://twitter.com/#!/coconinonf/status/1105518115541049344"/>
    <hyperlink ref="X261" r:id="rId896" display="https://twitter.com/#!/coconinonf/status/1105518115541049344"/>
    <hyperlink ref="X262" r:id="rId897" display="https://twitter.com/#!/theq1029/status/1105581310448275456"/>
    <hyperlink ref="X263" r:id="rId898" display="https://twitter.com/#!/theq1029/status/1105581310448275456"/>
    <hyperlink ref="X264" r:id="rId899" display="https://twitter.com/#!/nuttynuske1/status/1105631837597167617"/>
    <hyperlink ref="X265" r:id="rId900" display="https://twitter.com/#!/arabella_hotel/status/1102121183883997184"/>
    <hyperlink ref="X266" r:id="rId901" display="https://twitter.com/#!/arabella_hotel/status/1103028160965292033"/>
    <hyperlink ref="X267" r:id="rId902" display="https://twitter.com/#!/arabella_hotel/status/1105245773434929153"/>
    <hyperlink ref="X268" r:id="rId903" display="https://twitter.com/#!/arabella_hotel/status/1105642889802072065"/>
    <hyperlink ref="X269" r:id="rId904" display="https://twitter.com/#!/natasha90950333/status/1105685275966091264"/>
    <hyperlink ref="X270" r:id="rId905" display="https://twitter.com/#!/granbalsandworl/status/1105752453973229568"/>
    <hyperlink ref="X271" r:id="rId906" display="https://twitter.com/#!/granbalsandworl/status/1105752453973229568"/>
    <hyperlink ref="X272" r:id="rId907" display="https://twitter.com/#!/_sedonaaz/status/1101633529451081728"/>
    <hyperlink ref="X273" r:id="rId908" display="https://twitter.com/#!/_sedonaaz/status/1102947178773970945"/>
    <hyperlink ref="X274" r:id="rId909" display="https://twitter.com/#!/_sedonaaz/status/1104744020201426948"/>
    <hyperlink ref="X275" r:id="rId910" display="https://twitter.com/#!/_sedonaaz/status/1105831184020525056"/>
    <hyperlink ref="X276" r:id="rId911" display="https://twitter.com/#!/fredwilliams/status/1105879440842780673"/>
    <hyperlink ref="X277" r:id="rId912" display="https://twitter.com/#!/fredwilliams/status/1105879440842780673"/>
    <hyperlink ref="X278" r:id="rId913" display="https://twitter.com/#!/ytravelblog/status/1105843115892473857"/>
    <hyperlink ref="X279" r:id="rId914" display="https://twitter.com/#!/ytravelblog/status/1105891285657927680"/>
    <hyperlink ref="X280" r:id="rId915" display="https://twitter.com/#!/vividlyminded/status/1105928545195323393"/>
    <hyperlink ref="X281" r:id="rId916" display="https://twitter.com/#!/apexwolves/status/1105946997419184128"/>
    <hyperlink ref="X282" r:id="rId917" display="https://twitter.com/#!/marcmcgaugh1975/status/1105949535178772480"/>
    <hyperlink ref="X283" r:id="rId918" display="https://twitter.com/#!/apexwolves/status/1105946997419184128"/>
    <hyperlink ref="X284" r:id="rId919" display="https://twitter.com/#!/marcmcgaugh1975/status/1105949535178772480"/>
    <hyperlink ref="X285" r:id="rId920" display="https://twitter.com/#!/apexwolves/status/1105946997419184128"/>
    <hyperlink ref="X286" r:id="rId921" display="https://twitter.com/#!/marcmcgaugh1975/status/1105949535178772480"/>
    <hyperlink ref="X287" r:id="rId922" display="https://twitter.com/#!/apexwolves/status/1105946997419184128"/>
    <hyperlink ref="X288" r:id="rId923" display="https://twitter.com/#!/marcmcgaugh1975/status/1105949535178772480"/>
    <hyperlink ref="X289" r:id="rId924" display="https://twitter.com/#!/marcmcgaugh1975/status/1105949458263691264"/>
    <hyperlink ref="X290" r:id="rId925" display="https://twitter.com/#!/marcmcgaugh1975/status/1105949535178772480"/>
    <hyperlink ref="X291" r:id="rId926" display="https://twitter.com/#!/marcmcgaugh1975/status/1105949535178772480"/>
    <hyperlink ref="X292" r:id="rId927" display="https://twitter.com/#!/marcmcgaugh1975/status/1105949535178772480"/>
    <hyperlink ref="X293" r:id="rId928" display="https://twitter.com/#!/marcmcgaugh1975/status/1105949535178772480"/>
    <hyperlink ref="X294" r:id="rId929" display="https://twitter.com/#!/spankisauraus/status/1106002828374401024"/>
    <hyperlink ref="X295" r:id="rId930" display="https://twitter.com/#!/brenesmarlen/status/1106065410770661377"/>
    <hyperlink ref="X296" r:id="rId931" display="https://twitter.com/#!/adventurepromag/status/1106200994587774976"/>
    <hyperlink ref="X297" r:id="rId932" display="https://twitter.com/#!/mmmckerch/status/1106262943426117632"/>
    <hyperlink ref="X298" r:id="rId933" display="https://twitter.com/#!/irondogodin/status/1106279818512027648"/>
    <hyperlink ref="X299" r:id="rId934" display="https://twitter.com/#!/hfarquahr/status/1106288609588469760"/>
    <hyperlink ref="X300" r:id="rId935" display="https://twitter.com/#!/ghtj40s/status/1104059949737340928"/>
    <hyperlink ref="X301" r:id="rId936" display="https://twitter.com/#!/ghtj40s/status/1104059949737340928"/>
    <hyperlink ref="X302" r:id="rId937" display="https://twitter.com/#!/ghtj40s/status/1104060604594118657"/>
    <hyperlink ref="X303" r:id="rId938" display="https://twitter.com/#!/ghtj40s/status/1104060604594118657"/>
    <hyperlink ref="X304" r:id="rId939" display="https://twitter.com/#!/ghtj40s/status/1105169160655392770"/>
    <hyperlink ref="X305" r:id="rId940" display="https://twitter.com/#!/ghtj40s/status/1106297465873944576"/>
    <hyperlink ref="X306" r:id="rId941" display="https://twitter.com/#!/ghtj40s/status/1106297465873944576"/>
    <hyperlink ref="X307" r:id="rId942" display="https://twitter.com/#!/supergstrom/status/1105085152525340672"/>
    <hyperlink ref="X308" r:id="rId943" display="https://twitter.com/#!/supergstrom/status/1105085152525340672"/>
    <hyperlink ref="X309" r:id="rId944" display="https://twitter.com/#!/ilovesedonavr/status/1105096300167606272"/>
    <hyperlink ref="X310" r:id="rId945" display="https://twitter.com/#!/ilovesedonavr/status/1099064045108449281"/>
    <hyperlink ref="X311" r:id="rId946" display="https://twitter.com/#!/ilovesedonavr/status/1102443852156334080"/>
    <hyperlink ref="X312" r:id="rId947" display="https://twitter.com/#!/ilovesedonavr/status/1103469935244791808"/>
    <hyperlink ref="X313" r:id="rId948" display="https://twitter.com/#!/ilovesedonavr/status/1103837587310034951"/>
    <hyperlink ref="X314" r:id="rId949" display="https://twitter.com/#!/ilovesedonavr/status/1104907037232807938"/>
    <hyperlink ref="X315" r:id="rId950" display="https://twitter.com/#!/ilovesedonavr/status/1105096300167606272"/>
    <hyperlink ref="X316" r:id="rId951" display="https://twitter.com/#!/ilovesedonavr/status/1105623770927153153"/>
    <hyperlink ref="X317" r:id="rId952" display="https://twitter.com/#!/ilovesedonavr/status/1106361881109950464"/>
    <hyperlink ref="X318" r:id="rId953" display="https://twitter.com/#!/bookdirect/status/1106376783941779456"/>
    <hyperlink ref="X319" r:id="rId954" display="https://twitter.com/#!/eileenmarie819/status/1106385385507053568"/>
    <hyperlink ref="X320" r:id="rId955" display="https://twitter.com/#!/jhartman1422/status/1106380946050293765"/>
    <hyperlink ref="X321" r:id="rId956" display="https://twitter.com/#!/jhartman1422/status/1106380946050293765"/>
    <hyperlink ref="X322" r:id="rId957" display="https://twitter.com/#!/theanchoredblog/status/1106407751318716416"/>
    <hyperlink ref="X323" r:id="rId958" display="https://twitter.com/#!/theanchoredblog/status/1106407751318716416"/>
    <hyperlink ref="X324" r:id="rId959" display="https://twitter.com/#!/innofsedona/status/1102912613564837889"/>
    <hyperlink ref="X325" r:id="rId960" display="https://twitter.com/#!/innofsedona/status/1102912845275062272"/>
    <hyperlink ref="X326" r:id="rId961" display="https://twitter.com/#!/innofsedona/status/1106536337870483456"/>
    <hyperlink ref="X327" r:id="rId962" display="https://twitter.com/#!/ronfeir/status/1102967870349172737"/>
    <hyperlink ref="X328" r:id="rId963" display="https://twitter.com/#!/ronfeir/status/1102967897289195521"/>
    <hyperlink ref="X329" r:id="rId964" display="https://twitter.com/#!/ronfeir/status/1106603453835415552"/>
    <hyperlink ref="X330" r:id="rId965" display="https://twitter.com/#!/desertartistry/status/1106633644821479424"/>
    <hyperlink ref="X331" r:id="rId966" display="https://twitter.com/#!/desertartistry/status/1106633644821479424"/>
    <hyperlink ref="X332" r:id="rId967" display="https://twitter.com/#!/adambanton/status/1102603151310376960"/>
    <hyperlink ref="X333" r:id="rId968" display="https://twitter.com/#!/sedonaaz/status/1102604462101680130"/>
    <hyperlink ref="X334" r:id="rId969" display="https://twitter.com/#!/sedonaaz/status/1102605730027233282"/>
    <hyperlink ref="X335" r:id="rId970" display="https://twitter.com/#!/sedonaaz/status/1103331968471584769"/>
    <hyperlink ref="X336" r:id="rId971" display="https://twitter.com/#!/arizonatourism/status/1103064812701941760"/>
    <hyperlink ref="X337" r:id="rId972" display="https://twitter.com/#!/sedonaaz/status/1103364637792264192"/>
    <hyperlink ref="X338" r:id="rId973" display="https://twitter.com/#!/apexwolves/status/1105946997419184128"/>
    <hyperlink ref="X339" r:id="rId974" display="https://twitter.com/#!/sedonaaz/status/1103364637792264192"/>
    <hyperlink ref="X340" r:id="rId975" display="https://twitter.com/#!/bluerosepat/status/1103366952288964609"/>
    <hyperlink ref="X341" r:id="rId976" display="https://twitter.com/#!/sedonaaz/status/1104033230192144384"/>
    <hyperlink ref="X342" r:id="rId977" display="https://twitter.com/#!/sedonaaz/status/1104034217950756866"/>
    <hyperlink ref="X343" r:id="rId978" display="https://twitter.com/#!/unplannedcookin/status/1105868849063309314"/>
    <hyperlink ref="X344" r:id="rId979" display="https://twitter.com/#!/sedonaaz/status/1104034217950756866"/>
    <hyperlink ref="X345" r:id="rId980" display="https://twitter.com/#!/sedonaaz/status/1104040416460984320"/>
    <hyperlink ref="X346" r:id="rId981" display="https://twitter.com/#!/enchantmentaz/status/1104061953440473089"/>
    <hyperlink ref="X347" r:id="rId982" display="https://twitter.com/#!/enchantmentaz/status/1104061953440473089"/>
    <hyperlink ref="X348" r:id="rId983" display="https://twitter.com/#!/enchantmentaz/status/1104062355011444736"/>
    <hyperlink ref="X349" r:id="rId984" display="https://twitter.com/#!/sedonaaz/status/1104048470954979330"/>
    <hyperlink ref="X350" r:id="rId985" display="https://twitter.com/#!/sedonaaz/status/1104048470954979330"/>
    <hyperlink ref="X351" r:id="rId986" display="https://twitter.com/#!/sedonaaz/status/1105179855363104768"/>
    <hyperlink ref="X352" r:id="rId987" display="https://twitter.com/#!/orchardsinn/status/1105257316071469061"/>
    <hyperlink ref="X353" r:id="rId988" display="https://twitter.com/#!/sedonaaz/status/1106232405885517824"/>
    <hyperlink ref="X354" r:id="rId989" display="https://twitter.com/#!/apexwolves/status/1105946997419184128"/>
    <hyperlink ref="X355" r:id="rId990" display="https://twitter.com/#!/apexwolves/status/1105946997419184128"/>
    <hyperlink ref="X356" r:id="rId991" display="https://twitter.com/#!/sedonachamber/status/1106232078545244161"/>
    <hyperlink ref="X357" r:id="rId992" display="https://twitter.com/#!/sedonaaz/status/1106232644721770496"/>
    <hyperlink ref="X358" r:id="rId993" display="https://twitter.com/#!/sedonachamber/status/1103341420788670464"/>
    <hyperlink ref="X359" r:id="rId994" display="https://twitter.com/#!/sedonachamber/status/1105251407794335744"/>
    <hyperlink ref="X360" r:id="rId995" display="https://twitter.com/#!/sedonaaz/status/1103359966792966144"/>
    <hyperlink ref="X361" r:id="rId996" display="https://twitter.com/#!/sedonaaz/status/1106232664082665472"/>
    <hyperlink ref="X362" r:id="rId997" display="https://twitter.com/#!/dailyblender/status/1106255035560685568"/>
    <hyperlink ref="X363" r:id="rId998" display="https://twitter.com/#!/dailyblender/status/1106346850502639616"/>
    <hyperlink ref="X364" r:id="rId999" display="https://twitter.com/#!/sedonaaz/status/1106296192076374016"/>
    <hyperlink ref="X365" r:id="rId1000" display="https://twitter.com/#!/sedonaaz/status/1106657607186419712"/>
    <hyperlink ref="X366" r:id="rId1001" display="https://twitter.com/#!/sedonaaz/status/1101620070822768640"/>
    <hyperlink ref="X367" r:id="rId1002" display="https://twitter.com/#!/sedonaaz/status/1106598004104941569"/>
    <hyperlink ref="X368" r:id="rId1003" display="https://twitter.com/#!/sedonaaz/status/1102713099969159169"/>
    <hyperlink ref="X369" r:id="rId1004" display="https://twitter.com/#!/sedonaaz/status/1103365291487092736"/>
    <hyperlink ref="X370" r:id="rId1005" display="https://twitter.com/#!/sedonaaz/status/1105152131332399116"/>
    <hyperlink ref="X371" r:id="rId1006" display="https://twitter.com/#!/sedonaaz/status/1105927745119371264"/>
    <hyperlink ref="X372" r:id="rId1007" display="https://twitter.com/#!/sedonaaz/status/1106234052632150016"/>
    <hyperlink ref="X373" r:id="rId1008" display="https://twitter.com/#!/sedonaaz/status/1106235764256333831"/>
    <hyperlink ref="X374" r:id="rId1009" display="https://twitter.com/#!/sedonaaz/status/1106685550486970368"/>
    <hyperlink ref="X375" r:id="rId1010" display="https://twitter.com/#!/sedonaaz/status/1106694182624649216"/>
    <hyperlink ref="AZ14" r:id="rId1011" display="https://api.twitter.com/1.1/geo/id/07d9c9ae80083001.json"/>
    <hyperlink ref="AZ15" r:id="rId1012" display="https://api.twitter.com/1.1/geo/id/07d9c9ae80083001.json"/>
    <hyperlink ref="AZ16" r:id="rId1013" display="https://api.twitter.com/1.1/geo/id/29f35f3726f9a043.json"/>
    <hyperlink ref="AZ20" r:id="rId1014" display="https://api.twitter.com/1.1/geo/id/29f35f3726f9a043.json"/>
    <hyperlink ref="AZ61" r:id="rId1015" display="https://api.twitter.com/1.1/geo/id/0101d0b229668acc.json"/>
    <hyperlink ref="AZ62" r:id="rId1016" display="https://api.twitter.com/1.1/geo/id/29f35f3726f9a043.json"/>
    <hyperlink ref="AZ83" r:id="rId1017" display="https://api.twitter.com/1.1/geo/id/29f35f3726f9a043.json"/>
    <hyperlink ref="AZ180" r:id="rId1018" display="https://api.twitter.com/1.1/geo/id/07d9df928ec87000.json"/>
    <hyperlink ref="AZ188" r:id="rId1019" display="https://api.twitter.com/1.1/geo/id/07d9df928ec87000.json"/>
    <hyperlink ref="AZ194" r:id="rId1020" display="https://api.twitter.com/1.1/geo/id/07d9df928ec87000.json"/>
    <hyperlink ref="AZ196" r:id="rId1021" display="https://api.twitter.com/1.1/geo/id/07d9df928ec87000.json"/>
    <hyperlink ref="AZ197" r:id="rId1022" display="https://api.twitter.com/1.1/geo/id/07d9df928ec87000.json"/>
    <hyperlink ref="AZ272" r:id="rId1023" display="https://api.twitter.com/1.1/geo/id/a612c69b44b2e5da.json"/>
    <hyperlink ref="AZ273" r:id="rId1024" display="https://api.twitter.com/1.1/geo/id/a612c69b44b2e5da.json"/>
    <hyperlink ref="AZ274" r:id="rId1025" display="https://api.twitter.com/1.1/geo/id/a612c69b44b2e5da.json"/>
    <hyperlink ref="AZ275" r:id="rId1026" display="https://api.twitter.com/1.1/geo/id/a612c69b44b2e5da.json"/>
  </hyperlinks>
  <printOptions/>
  <pageMargins left="0.7" right="0.7" top="0.75" bottom="0.75" header="0.3" footer="0.3"/>
  <pageSetup horizontalDpi="600" verticalDpi="600" orientation="portrait" r:id="rId1030"/>
  <legacyDrawing r:id="rId1028"/>
  <tableParts>
    <tablePart r:id="rId10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3227</v>
      </c>
      <c r="B1" s="13" t="s">
        <v>3502</v>
      </c>
      <c r="C1" s="13" t="s">
        <v>3503</v>
      </c>
      <c r="D1" s="13" t="s">
        <v>144</v>
      </c>
      <c r="E1" s="13" t="s">
        <v>3505</v>
      </c>
      <c r="F1" s="13" t="s">
        <v>3506</v>
      </c>
      <c r="G1" s="13" t="s">
        <v>3507</v>
      </c>
    </row>
    <row r="2" spans="1:7" ht="15">
      <c r="A2" s="78" t="s">
        <v>2711</v>
      </c>
      <c r="B2" s="78">
        <v>151</v>
      </c>
      <c r="C2" s="121">
        <v>0.043105909220668</v>
      </c>
      <c r="D2" s="78" t="s">
        <v>3504</v>
      </c>
      <c r="E2" s="78"/>
      <c r="F2" s="78"/>
      <c r="G2" s="78"/>
    </row>
    <row r="3" spans="1:7" ht="15">
      <c r="A3" s="78" t="s">
        <v>2712</v>
      </c>
      <c r="B3" s="78">
        <v>31</v>
      </c>
      <c r="C3" s="121">
        <v>0.008849557522123894</v>
      </c>
      <c r="D3" s="78" t="s">
        <v>3504</v>
      </c>
      <c r="E3" s="78"/>
      <c r="F3" s="78"/>
      <c r="G3" s="78"/>
    </row>
    <row r="4" spans="1:7" ht="15">
      <c r="A4" s="78" t="s">
        <v>2713</v>
      </c>
      <c r="B4" s="78">
        <v>0</v>
      </c>
      <c r="C4" s="121">
        <v>0</v>
      </c>
      <c r="D4" s="78" t="s">
        <v>3504</v>
      </c>
      <c r="E4" s="78"/>
      <c r="F4" s="78"/>
      <c r="G4" s="78"/>
    </row>
    <row r="5" spans="1:7" ht="15">
      <c r="A5" s="78" t="s">
        <v>2714</v>
      </c>
      <c r="B5" s="78">
        <v>3321</v>
      </c>
      <c r="C5" s="121">
        <v>0.9480445332572082</v>
      </c>
      <c r="D5" s="78" t="s">
        <v>3504</v>
      </c>
      <c r="E5" s="78"/>
      <c r="F5" s="78"/>
      <c r="G5" s="78"/>
    </row>
    <row r="6" spans="1:7" ht="15">
      <c r="A6" s="78" t="s">
        <v>2715</v>
      </c>
      <c r="B6" s="78">
        <v>3503</v>
      </c>
      <c r="C6" s="121">
        <v>1</v>
      </c>
      <c r="D6" s="78" t="s">
        <v>3504</v>
      </c>
      <c r="E6" s="78"/>
      <c r="F6" s="78"/>
      <c r="G6" s="78"/>
    </row>
    <row r="7" spans="1:7" ht="15">
      <c r="A7" s="84" t="s">
        <v>321</v>
      </c>
      <c r="B7" s="84">
        <v>133</v>
      </c>
      <c r="C7" s="122">
        <v>0.009832216524051317</v>
      </c>
      <c r="D7" s="84" t="s">
        <v>3504</v>
      </c>
      <c r="E7" s="84" t="b">
        <v>0</v>
      </c>
      <c r="F7" s="84" t="b">
        <v>0</v>
      </c>
      <c r="G7" s="84" t="b">
        <v>0</v>
      </c>
    </row>
    <row r="8" spans="1:7" ht="15">
      <c r="A8" s="84" t="s">
        <v>663</v>
      </c>
      <c r="B8" s="84">
        <v>78</v>
      </c>
      <c r="C8" s="122">
        <v>0.015742001042457727</v>
      </c>
      <c r="D8" s="84" t="s">
        <v>3504</v>
      </c>
      <c r="E8" s="84" t="b">
        <v>0</v>
      </c>
      <c r="F8" s="84" t="b">
        <v>0</v>
      </c>
      <c r="G8" s="84" t="b">
        <v>0</v>
      </c>
    </row>
    <row r="9" spans="1:7" ht="15">
      <c r="A9" s="84" t="s">
        <v>2716</v>
      </c>
      <c r="B9" s="84">
        <v>20</v>
      </c>
      <c r="C9" s="122">
        <v>0.009322275241248481</v>
      </c>
      <c r="D9" s="84" t="s">
        <v>3504</v>
      </c>
      <c r="E9" s="84" t="b">
        <v>0</v>
      </c>
      <c r="F9" s="84" t="b">
        <v>0</v>
      </c>
      <c r="G9" s="84" t="b">
        <v>0</v>
      </c>
    </row>
    <row r="10" spans="1:7" ht="15">
      <c r="A10" s="84" t="s">
        <v>2717</v>
      </c>
      <c r="B10" s="84">
        <v>20</v>
      </c>
      <c r="C10" s="122">
        <v>0.009104333329702985</v>
      </c>
      <c r="D10" s="84" t="s">
        <v>3504</v>
      </c>
      <c r="E10" s="84" t="b">
        <v>0</v>
      </c>
      <c r="F10" s="84" t="b">
        <v>0</v>
      </c>
      <c r="G10" s="84" t="b">
        <v>0</v>
      </c>
    </row>
    <row r="11" spans="1:7" ht="15">
      <c r="A11" s="84" t="s">
        <v>2718</v>
      </c>
      <c r="B11" s="84">
        <v>20</v>
      </c>
      <c r="C11" s="122">
        <v>0.010982119281810808</v>
      </c>
      <c r="D11" s="84" t="s">
        <v>3504</v>
      </c>
      <c r="E11" s="84" t="b">
        <v>1</v>
      </c>
      <c r="F11" s="84" t="b">
        <v>0</v>
      </c>
      <c r="G11" s="84" t="b">
        <v>0</v>
      </c>
    </row>
    <row r="12" spans="1:7" ht="15">
      <c r="A12" s="84" t="s">
        <v>2720</v>
      </c>
      <c r="B12" s="84">
        <v>18</v>
      </c>
      <c r="C12" s="122">
        <v>0.010572539119626304</v>
      </c>
      <c r="D12" s="84" t="s">
        <v>3504</v>
      </c>
      <c r="E12" s="84" t="b">
        <v>0</v>
      </c>
      <c r="F12" s="84" t="b">
        <v>0</v>
      </c>
      <c r="G12" s="84" t="b">
        <v>0</v>
      </c>
    </row>
    <row r="13" spans="1:7" ht="15">
      <c r="A13" s="84" t="s">
        <v>2667</v>
      </c>
      <c r="B13" s="84">
        <v>18</v>
      </c>
      <c r="C13" s="122">
        <v>0.008390047717123634</v>
      </c>
      <c r="D13" s="84" t="s">
        <v>3504</v>
      </c>
      <c r="E13" s="84" t="b">
        <v>0</v>
      </c>
      <c r="F13" s="84" t="b">
        <v>0</v>
      </c>
      <c r="G13" s="84" t="b">
        <v>0</v>
      </c>
    </row>
    <row r="14" spans="1:7" ht="15">
      <c r="A14" s="84" t="s">
        <v>322</v>
      </c>
      <c r="B14" s="84">
        <v>18</v>
      </c>
      <c r="C14" s="122">
        <v>0.008193899996732687</v>
      </c>
      <c r="D14" s="84" t="s">
        <v>3504</v>
      </c>
      <c r="E14" s="84" t="b">
        <v>0</v>
      </c>
      <c r="F14" s="84" t="b">
        <v>0</v>
      </c>
      <c r="G14" s="84" t="b">
        <v>0</v>
      </c>
    </row>
    <row r="15" spans="1:7" ht="15">
      <c r="A15" s="84" t="s">
        <v>2759</v>
      </c>
      <c r="B15" s="84">
        <v>17</v>
      </c>
      <c r="C15" s="122">
        <v>0.007923933955061208</v>
      </c>
      <c r="D15" s="84" t="s">
        <v>3504</v>
      </c>
      <c r="E15" s="84" t="b">
        <v>0</v>
      </c>
      <c r="F15" s="84" t="b">
        <v>0</v>
      </c>
      <c r="G15" s="84" t="b">
        <v>0</v>
      </c>
    </row>
    <row r="16" spans="1:7" ht="15">
      <c r="A16" s="84" t="s">
        <v>2731</v>
      </c>
      <c r="B16" s="84">
        <v>16</v>
      </c>
      <c r="C16" s="122">
        <v>0.007642746891663223</v>
      </c>
      <c r="D16" s="84" t="s">
        <v>3504</v>
      </c>
      <c r="E16" s="84" t="b">
        <v>0</v>
      </c>
      <c r="F16" s="84" t="b">
        <v>0</v>
      </c>
      <c r="G16" s="84" t="b">
        <v>0</v>
      </c>
    </row>
    <row r="17" spans="1:7" ht="15">
      <c r="A17" s="84" t="s">
        <v>2729</v>
      </c>
      <c r="B17" s="84">
        <v>15</v>
      </c>
      <c r="C17" s="122">
        <v>0.007349636604263355</v>
      </c>
      <c r="D17" s="84" t="s">
        <v>3504</v>
      </c>
      <c r="E17" s="84" t="b">
        <v>0</v>
      </c>
      <c r="F17" s="84" t="b">
        <v>0</v>
      </c>
      <c r="G17" s="84" t="b">
        <v>0</v>
      </c>
    </row>
    <row r="18" spans="1:7" ht="15">
      <c r="A18" s="84" t="s">
        <v>2730</v>
      </c>
      <c r="B18" s="84">
        <v>14</v>
      </c>
      <c r="C18" s="122">
        <v>0.007043807067381621</v>
      </c>
      <c r="D18" s="84" t="s">
        <v>3504</v>
      </c>
      <c r="E18" s="84" t="b">
        <v>0</v>
      </c>
      <c r="F18" s="84" t="b">
        <v>0</v>
      </c>
      <c r="G18" s="84" t="b">
        <v>0</v>
      </c>
    </row>
    <row r="19" spans="1:7" ht="15">
      <c r="A19" s="84" t="s">
        <v>266</v>
      </c>
      <c r="B19" s="84">
        <v>13</v>
      </c>
      <c r="C19" s="122">
        <v>0.006724348264989161</v>
      </c>
      <c r="D19" s="84" t="s">
        <v>3504</v>
      </c>
      <c r="E19" s="84" t="b">
        <v>0</v>
      </c>
      <c r="F19" s="84" t="b">
        <v>0</v>
      </c>
      <c r="G19" s="84" t="b">
        <v>0</v>
      </c>
    </row>
    <row r="20" spans="1:7" ht="15">
      <c r="A20" s="84" t="s">
        <v>2727</v>
      </c>
      <c r="B20" s="84">
        <v>13</v>
      </c>
      <c r="C20" s="122">
        <v>0.006724348264989161</v>
      </c>
      <c r="D20" s="84" t="s">
        <v>3504</v>
      </c>
      <c r="E20" s="84" t="b">
        <v>0</v>
      </c>
      <c r="F20" s="84" t="b">
        <v>0</v>
      </c>
      <c r="G20" s="84" t="b">
        <v>0</v>
      </c>
    </row>
    <row r="21" spans="1:7" ht="15">
      <c r="A21" s="84" t="s">
        <v>2728</v>
      </c>
      <c r="B21" s="84">
        <v>13</v>
      </c>
      <c r="C21" s="122">
        <v>0.006724348264989161</v>
      </c>
      <c r="D21" s="84" t="s">
        <v>3504</v>
      </c>
      <c r="E21" s="84" t="b">
        <v>0</v>
      </c>
      <c r="F21" s="84" t="b">
        <v>0</v>
      </c>
      <c r="G21" s="84" t="b">
        <v>0</v>
      </c>
    </row>
    <row r="22" spans="1:7" ht="15">
      <c r="A22" s="84" t="s">
        <v>362</v>
      </c>
      <c r="B22" s="84">
        <v>13</v>
      </c>
      <c r="C22" s="122">
        <v>0.006724348264989161</v>
      </c>
      <c r="D22" s="84" t="s">
        <v>3504</v>
      </c>
      <c r="E22" s="84" t="b">
        <v>0</v>
      </c>
      <c r="F22" s="84" t="b">
        <v>0</v>
      </c>
      <c r="G22" s="84" t="b">
        <v>0</v>
      </c>
    </row>
    <row r="23" spans="1:7" ht="15">
      <c r="A23" s="84" t="s">
        <v>268</v>
      </c>
      <c r="B23" s="84">
        <v>13</v>
      </c>
      <c r="C23" s="122">
        <v>0.006724348264989161</v>
      </c>
      <c r="D23" s="84" t="s">
        <v>3504</v>
      </c>
      <c r="E23" s="84" t="b">
        <v>0</v>
      </c>
      <c r="F23" s="84" t="b">
        <v>0</v>
      </c>
      <c r="G23" s="84" t="b">
        <v>0</v>
      </c>
    </row>
    <row r="24" spans="1:7" ht="15">
      <c r="A24" s="84" t="s">
        <v>267</v>
      </c>
      <c r="B24" s="84">
        <v>13</v>
      </c>
      <c r="C24" s="122">
        <v>0.006724348264989161</v>
      </c>
      <c r="D24" s="84" t="s">
        <v>3504</v>
      </c>
      <c r="E24" s="84" t="b">
        <v>0</v>
      </c>
      <c r="F24" s="84" t="b">
        <v>0</v>
      </c>
      <c r="G24" s="84" t="b">
        <v>0</v>
      </c>
    </row>
    <row r="25" spans="1:7" ht="15">
      <c r="A25" s="84" t="s">
        <v>3228</v>
      </c>
      <c r="B25" s="84">
        <v>12</v>
      </c>
      <c r="C25" s="122">
        <v>0.006390209790915809</v>
      </c>
      <c r="D25" s="84" t="s">
        <v>3504</v>
      </c>
      <c r="E25" s="84" t="b">
        <v>0</v>
      </c>
      <c r="F25" s="84" t="b">
        <v>0</v>
      </c>
      <c r="G25" s="84" t="b">
        <v>0</v>
      </c>
    </row>
    <row r="26" spans="1:7" ht="15">
      <c r="A26" s="84" t="s">
        <v>3229</v>
      </c>
      <c r="B26" s="84">
        <v>11</v>
      </c>
      <c r="C26" s="122">
        <v>0.006040165604995944</v>
      </c>
      <c r="D26" s="84" t="s">
        <v>3504</v>
      </c>
      <c r="E26" s="84" t="b">
        <v>0</v>
      </c>
      <c r="F26" s="84" t="b">
        <v>0</v>
      </c>
      <c r="G26" s="84" t="b">
        <v>0</v>
      </c>
    </row>
    <row r="27" spans="1:7" ht="15">
      <c r="A27" s="84" t="s">
        <v>2733</v>
      </c>
      <c r="B27" s="84">
        <v>11</v>
      </c>
      <c r="C27" s="122">
        <v>0.006040165604995944</v>
      </c>
      <c r="D27" s="84" t="s">
        <v>3504</v>
      </c>
      <c r="E27" s="84" t="b">
        <v>0</v>
      </c>
      <c r="F27" s="84" t="b">
        <v>0</v>
      </c>
      <c r="G27" s="84" t="b">
        <v>0</v>
      </c>
    </row>
    <row r="28" spans="1:7" ht="15">
      <c r="A28" s="84" t="s">
        <v>3230</v>
      </c>
      <c r="B28" s="84">
        <v>11</v>
      </c>
      <c r="C28" s="122">
        <v>0.006040165604995944</v>
      </c>
      <c r="D28" s="84" t="s">
        <v>3504</v>
      </c>
      <c r="E28" s="84" t="b">
        <v>0</v>
      </c>
      <c r="F28" s="84" t="b">
        <v>0</v>
      </c>
      <c r="G28" s="84" t="b">
        <v>0</v>
      </c>
    </row>
    <row r="29" spans="1:7" ht="15">
      <c r="A29" s="84" t="s">
        <v>2723</v>
      </c>
      <c r="B29" s="84">
        <v>11</v>
      </c>
      <c r="C29" s="122">
        <v>0.006460996128660519</v>
      </c>
      <c r="D29" s="84" t="s">
        <v>3504</v>
      </c>
      <c r="E29" s="84" t="b">
        <v>0</v>
      </c>
      <c r="F29" s="84" t="b">
        <v>0</v>
      </c>
      <c r="G29" s="84" t="b">
        <v>0</v>
      </c>
    </row>
    <row r="30" spans="1:7" ht="15">
      <c r="A30" s="84" t="s">
        <v>2688</v>
      </c>
      <c r="B30" s="84">
        <v>11</v>
      </c>
      <c r="C30" s="122">
        <v>0.006040165604995944</v>
      </c>
      <c r="D30" s="84" t="s">
        <v>3504</v>
      </c>
      <c r="E30" s="84" t="b">
        <v>1</v>
      </c>
      <c r="F30" s="84" t="b">
        <v>0</v>
      </c>
      <c r="G30" s="84" t="b">
        <v>0</v>
      </c>
    </row>
    <row r="31" spans="1:7" ht="15">
      <c r="A31" s="84" t="s">
        <v>2721</v>
      </c>
      <c r="B31" s="84">
        <v>10</v>
      </c>
      <c r="C31" s="122">
        <v>0.005672765897087252</v>
      </c>
      <c r="D31" s="84" t="s">
        <v>3504</v>
      </c>
      <c r="E31" s="84" t="b">
        <v>0</v>
      </c>
      <c r="F31" s="84" t="b">
        <v>0</v>
      </c>
      <c r="G31" s="84" t="b">
        <v>0</v>
      </c>
    </row>
    <row r="32" spans="1:7" ht="15">
      <c r="A32" s="84" t="s">
        <v>2724</v>
      </c>
      <c r="B32" s="84">
        <v>10</v>
      </c>
      <c r="C32" s="122">
        <v>0.005672765897087252</v>
      </c>
      <c r="D32" s="84" t="s">
        <v>3504</v>
      </c>
      <c r="E32" s="84" t="b">
        <v>0</v>
      </c>
      <c r="F32" s="84" t="b">
        <v>0</v>
      </c>
      <c r="G32" s="84" t="b">
        <v>0</v>
      </c>
    </row>
    <row r="33" spans="1:7" ht="15">
      <c r="A33" s="84" t="s">
        <v>2722</v>
      </c>
      <c r="B33" s="84">
        <v>10</v>
      </c>
      <c r="C33" s="122">
        <v>0.005672765897087252</v>
      </c>
      <c r="D33" s="84" t="s">
        <v>3504</v>
      </c>
      <c r="E33" s="84" t="b">
        <v>0</v>
      </c>
      <c r="F33" s="84" t="b">
        <v>0</v>
      </c>
      <c r="G33" s="84" t="b">
        <v>0</v>
      </c>
    </row>
    <row r="34" spans="1:7" ht="15">
      <c r="A34" s="84" t="s">
        <v>2750</v>
      </c>
      <c r="B34" s="84">
        <v>10</v>
      </c>
      <c r="C34" s="122">
        <v>0.005672765897087252</v>
      </c>
      <c r="D34" s="84" t="s">
        <v>3504</v>
      </c>
      <c r="E34" s="84" t="b">
        <v>0</v>
      </c>
      <c r="F34" s="84" t="b">
        <v>0</v>
      </c>
      <c r="G34" s="84" t="b">
        <v>0</v>
      </c>
    </row>
    <row r="35" spans="1:7" ht="15">
      <c r="A35" s="84" t="s">
        <v>312</v>
      </c>
      <c r="B35" s="84">
        <v>10</v>
      </c>
      <c r="C35" s="122">
        <v>0.005672765897087252</v>
      </c>
      <c r="D35" s="84" t="s">
        <v>3504</v>
      </c>
      <c r="E35" s="84" t="b">
        <v>0</v>
      </c>
      <c r="F35" s="84" t="b">
        <v>0</v>
      </c>
      <c r="G35" s="84" t="b">
        <v>0</v>
      </c>
    </row>
    <row r="36" spans="1:7" ht="15">
      <c r="A36" s="84" t="s">
        <v>3231</v>
      </c>
      <c r="B36" s="84">
        <v>10</v>
      </c>
      <c r="C36" s="122">
        <v>0.005672765897087252</v>
      </c>
      <c r="D36" s="84" t="s">
        <v>3504</v>
      </c>
      <c r="E36" s="84" t="b">
        <v>0</v>
      </c>
      <c r="F36" s="84" t="b">
        <v>0</v>
      </c>
      <c r="G36" s="84" t="b">
        <v>0</v>
      </c>
    </row>
    <row r="37" spans="1:7" ht="15">
      <c r="A37" s="84" t="s">
        <v>2671</v>
      </c>
      <c r="B37" s="84">
        <v>9</v>
      </c>
      <c r="C37" s="122">
        <v>0.005286269559813152</v>
      </c>
      <c r="D37" s="84" t="s">
        <v>3504</v>
      </c>
      <c r="E37" s="84" t="b">
        <v>0</v>
      </c>
      <c r="F37" s="84" t="b">
        <v>0</v>
      </c>
      <c r="G37" s="84" t="b">
        <v>0</v>
      </c>
    </row>
    <row r="38" spans="1:7" ht="15">
      <c r="A38" s="84" t="s">
        <v>2725</v>
      </c>
      <c r="B38" s="84">
        <v>9</v>
      </c>
      <c r="C38" s="122">
        <v>0.005286269559813152</v>
      </c>
      <c r="D38" s="84" t="s">
        <v>3504</v>
      </c>
      <c r="E38" s="84" t="b">
        <v>0</v>
      </c>
      <c r="F38" s="84" t="b">
        <v>0</v>
      </c>
      <c r="G38" s="84" t="b">
        <v>0</v>
      </c>
    </row>
    <row r="39" spans="1:7" ht="15">
      <c r="A39" s="84" t="s">
        <v>3232</v>
      </c>
      <c r="B39" s="84">
        <v>9</v>
      </c>
      <c r="C39" s="122">
        <v>0.005286269559813152</v>
      </c>
      <c r="D39" s="84" t="s">
        <v>3504</v>
      </c>
      <c r="E39" s="84" t="b">
        <v>0</v>
      </c>
      <c r="F39" s="84" t="b">
        <v>0</v>
      </c>
      <c r="G39" s="84" t="b">
        <v>0</v>
      </c>
    </row>
    <row r="40" spans="1:7" ht="15">
      <c r="A40" s="84" t="s">
        <v>3233</v>
      </c>
      <c r="B40" s="84">
        <v>9</v>
      </c>
      <c r="C40" s="122">
        <v>0.005286269559813152</v>
      </c>
      <c r="D40" s="84" t="s">
        <v>3504</v>
      </c>
      <c r="E40" s="84" t="b">
        <v>0</v>
      </c>
      <c r="F40" s="84" t="b">
        <v>0</v>
      </c>
      <c r="G40" s="84" t="b">
        <v>0</v>
      </c>
    </row>
    <row r="41" spans="1:7" ht="15">
      <c r="A41" s="84" t="s">
        <v>3234</v>
      </c>
      <c r="B41" s="84">
        <v>9</v>
      </c>
      <c r="C41" s="122">
        <v>0.005286269559813152</v>
      </c>
      <c r="D41" s="84" t="s">
        <v>3504</v>
      </c>
      <c r="E41" s="84" t="b">
        <v>0</v>
      </c>
      <c r="F41" s="84" t="b">
        <v>0</v>
      </c>
      <c r="G41" s="84" t="b">
        <v>0</v>
      </c>
    </row>
    <row r="42" spans="1:7" ht="15">
      <c r="A42" s="84" t="s">
        <v>3235</v>
      </c>
      <c r="B42" s="84">
        <v>9</v>
      </c>
      <c r="C42" s="122">
        <v>0.005286269559813152</v>
      </c>
      <c r="D42" s="84" t="s">
        <v>3504</v>
      </c>
      <c r="E42" s="84" t="b">
        <v>0</v>
      </c>
      <c r="F42" s="84" t="b">
        <v>0</v>
      </c>
      <c r="G42" s="84" t="b">
        <v>0</v>
      </c>
    </row>
    <row r="43" spans="1:7" ht="15">
      <c r="A43" s="84" t="s">
        <v>3236</v>
      </c>
      <c r="B43" s="84">
        <v>9</v>
      </c>
      <c r="C43" s="122">
        <v>0.005286269559813152</v>
      </c>
      <c r="D43" s="84" t="s">
        <v>3504</v>
      </c>
      <c r="E43" s="84" t="b">
        <v>0</v>
      </c>
      <c r="F43" s="84" t="b">
        <v>0</v>
      </c>
      <c r="G43" s="84" t="b">
        <v>0</v>
      </c>
    </row>
    <row r="44" spans="1:7" ht="15">
      <c r="A44" s="84" t="s">
        <v>3237</v>
      </c>
      <c r="B44" s="84">
        <v>9</v>
      </c>
      <c r="C44" s="122">
        <v>0.005286269559813152</v>
      </c>
      <c r="D44" s="84" t="s">
        <v>3504</v>
      </c>
      <c r="E44" s="84" t="b">
        <v>0</v>
      </c>
      <c r="F44" s="84" t="b">
        <v>0</v>
      </c>
      <c r="G44" s="84" t="b">
        <v>0</v>
      </c>
    </row>
    <row r="45" spans="1:7" ht="15">
      <c r="A45" s="84" t="s">
        <v>2753</v>
      </c>
      <c r="B45" s="84">
        <v>9</v>
      </c>
      <c r="C45" s="122">
        <v>0.005286269559813152</v>
      </c>
      <c r="D45" s="84" t="s">
        <v>3504</v>
      </c>
      <c r="E45" s="84" t="b">
        <v>0</v>
      </c>
      <c r="F45" s="84" t="b">
        <v>0</v>
      </c>
      <c r="G45" s="84" t="b">
        <v>0</v>
      </c>
    </row>
    <row r="46" spans="1:7" ht="15">
      <c r="A46" s="84" t="s">
        <v>2735</v>
      </c>
      <c r="B46" s="84">
        <v>9</v>
      </c>
      <c r="C46" s="122">
        <v>0.005286269559813152</v>
      </c>
      <c r="D46" s="84" t="s">
        <v>3504</v>
      </c>
      <c r="E46" s="84" t="b">
        <v>0</v>
      </c>
      <c r="F46" s="84" t="b">
        <v>0</v>
      </c>
      <c r="G46" s="84" t="b">
        <v>0</v>
      </c>
    </row>
    <row r="47" spans="1:7" ht="15">
      <c r="A47" s="84" t="s">
        <v>3238</v>
      </c>
      <c r="B47" s="84">
        <v>9</v>
      </c>
      <c r="C47" s="122">
        <v>0.005286269559813152</v>
      </c>
      <c r="D47" s="84" t="s">
        <v>3504</v>
      </c>
      <c r="E47" s="84" t="b">
        <v>0</v>
      </c>
      <c r="F47" s="84" t="b">
        <v>0</v>
      </c>
      <c r="G47" s="84" t="b">
        <v>0</v>
      </c>
    </row>
    <row r="48" spans="1:7" ht="15">
      <c r="A48" s="84" t="s">
        <v>3239</v>
      </c>
      <c r="B48" s="84">
        <v>9</v>
      </c>
      <c r="C48" s="122">
        <v>0.005286269559813152</v>
      </c>
      <c r="D48" s="84" t="s">
        <v>3504</v>
      </c>
      <c r="E48" s="84" t="b">
        <v>0</v>
      </c>
      <c r="F48" s="84" t="b">
        <v>0</v>
      </c>
      <c r="G48" s="84" t="b">
        <v>0</v>
      </c>
    </row>
    <row r="49" spans="1:7" ht="15">
      <c r="A49" s="84" t="s">
        <v>3240</v>
      </c>
      <c r="B49" s="84">
        <v>8</v>
      </c>
      <c r="C49" s="122">
        <v>0.004878546389339885</v>
      </c>
      <c r="D49" s="84" t="s">
        <v>3504</v>
      </c>
      <c r="E49" s="84" t="b">
        <v>0</v>
      </c>
      <c r="F49" s="84" t="b">
        <v>0</v>
      </c>
      <c r="G49" s="84" t="b">
        <v>0</v>
      </c>
    </row>
    <row r="50" spans="1:7" ht="15">
      <c r="A50" s="84" t="s">
        <v>3241</v>
      </c>
      <c r="B50" s="84">
        <v>8</v>
      </c>
      <c r="C50" s="122">
        <v>0.004878546389339885</v>
      </c>
      <c r="D50" s="84" t="s">
        <v>3504</v>
      </c>
      <c r="E50" s="84" t="b">
        <v>0</v>
      </c>
      <c r="F50" s="84" t="b">
        <v>0</v>
      </c>
      <c r="G50" s="84" t="b">
        <v>0</v>
      </c>
    </row>
    <row r="51" spans="1:7" ht="15">
      <c r="A51" s="84" t="s">
        <v>3242</v>
      </c>
      <c r="B51" s="84">
        <v>8</v>
      </c>
      <c r="C51" s="122">
        <v>0.004878546389339885</v>
      </c>
      <c r="D51" s="84" t="s">
        <v>3504</v>
      </c>
      <c r="E51" s="84" t="b">
        <v>0</v>
      </c>
      <c r="F51" s="84" t="b">
        <v>0</v>
      </c>
      <c r="G51" s="84" t="b">
        <v>0</v>
      </c>
    </row>
    <row r="52" spans="1:7" ht="15">
      <c r="A52" s="84" t="s">
        <v>3243</v>
      </c>
      <c r="B52" s="84">
        <v>8</v>
      </c>
      <c r="C52" s="122">
        <v>0.004878546389339885</v>
      </c>
      <c r="D52" s="84" t="s">
        <v>3504</v>
      </c>
      <c r="E52" s="84" t="b">
        <v>0</v>
      </c>
      <c r="F52" s="84" t="b">
        <v>0</v>
      </c>
      <c r="G52" s="84" t="b">
        <v>0</v>
      </c>
    </row>
    <row r="53" spans="1:7" ht="15">
      <c r="A53" s="84" t="s">
        <v>3244</v>
      </c>
      <c r="B53" s="84">
        <v>8</v>
      </c>
      <c r="C53" s="122">
        <v>0.004878546389339885</v>
      </c>
      <c r="D53" s="84" t="s">
        <v>3504</v>
      </c>
      <c r="E53" s="84" t="b">
        <v>0</v>
      </c>
      <c r="F53" s="84" t="b">
        <v>0</v>
      </c>
      <c r="G53" s="84" t="b">
        <v>0</v>
      </c>
    </row>
    <row r="54" spans="1:7" ht="15">
      <c r="A54" s="84" t="s">
        <v>3245</v>
      </c>
      <c r="B54" s="84">
        <v>8</v>
      </c>
      <c r="C54" s="122">
        <v>0.004878546389339885</v>
      </c>
      <c r="D54" s="84" t="s">
        <v>3504</v>
      </c>
      <c r="E54" s="84" t="b">
        <v>0</v>
      </c>
      <c r="F54" s="84" t="b">
        <v>0</v>
      </c>
      <c r="G54" s="84" t="b">
        <v>0</v>
      </c>
    </row>
    <row r="55" spans="1:7" ht="15">
      <c r="A55" s="84" t="s">
        <v>3246</v>
      </c>
      <c r="B55" s="84">
        <v>7</v>
      </c>
      <c r="C55" s="122">
        <v>0.004446929859260551</v>
      </c>
      <c r="D55" s="84" t="s">
        <v>3504</v>
      </c>
      <c r="E55" s="84" t="b">
        <v>0</v>
      </c>
      <c r="F55" s="84" t="b">
        <v>0</v>
      </c>
      <c r="G55" s="84" t="b">
        <v>0</v>
      </c>
    </row>
    <row r="56" spans="1:7" ht="15">
      <c r="A56" s="84" t="s">
        <v>3247</v>
      </c>
      <c r="B56" s="84">
        <v>7</v>
      </c>
      <c r="C56" s="122">
        <v>0.004446929859260551</v>
      </c>
      <c r="D56" s="84" t="s">
        <v>3504</v>
      </c>
      <c r="E56" s="84" t="b">
        <v>0</v>
      </c>
      <c r="F56" s="84" t="b">
        <v>0</v>
      </c>
      <c r="G56" s="84" t="b">
        <v>0</v>
      </c>
    </row>
    <row r="57" spans="1:7" ht="15">
      <c r="A57" s="84" t="s">
        <v>3248</v>
      </c>
      <c r="B57" s="84">
        <v>7</v>
      </c>
      <c r="C57" s="122">
        <v>0.004446929859260551</v>
      </c>
      <c r="D57" s="84" t="s">
        <v>3504</v>
      </c>
      <c r="E57" s="84" t="b">
        <v>0</v>
      </c>
      <c r="F57" s="84" t="b">
        <v>0</v>
      </c>
      <c r="G57" s="84" t="b">
        <v>0</v>
      </c>
    </row>
    <row r="58" spans="1:7" ht="15">
      <c r="A58" s="84" t="s">
        <v>3249</v>
      </c>
      <c r="B58" s="84">
        <v>7</v>
      </c>
      <c r="C58" s="122">
        <v>0.004446929859260551</v>
      </c>
      <c r="D58" s="84" t="s">
        <v>3504</v>
      </c>
      <c r="E58" s="84" t="b">
        <v>0</v>
      </c>
      <c r="F58" s="84" t="b">
        <v>0</v>
      </c>
      <c r="G58" s="84" t="b">
        <v>0</v>
      </c>
    </row>
    <row r="59" spans="1:7" ht="15">
      <c r="A59" s="84" t="s">
        <v>3250</v>
      </c>
      <c r="B59" s="84">
        <v>7</v>
      </c>
      <c r="C59" s="122">
        <v>0.004446929859260551</v>
      </c>
      <c r="D59" s="84" t="s">
        <v>3504</v>
      </c>
      <c r="E59" s="84" t="b">
        <v>1</v>
      </c>
      <c r="F59" s="84" t="b">
        <v>0</v>
      </c>
      <c r="G59" s="84" t="b">
        <v>0</v>
      </c>
    </row>
    <row r="60" spans="1:7" ht="15">
      <c r="A60" s="84" t="s">
        <v>3251</v>
      </c>
      <c r="B60" s="84">
        <v>7</v>
      </c>
      <c r="C60" s="122">
        <v>0.004446929859260551</v>
      </c>
      <c r="D60" s="84" t="s">
        <v>3504</v>
      </c>
      <c r="E60" s="84" t="b">
        <v>0</v>
      </c>
      <c r="F60" s="84" t="b">
        <v>0</v>
      </c>
      <c r="G60" s="84" t="b">
        <v>0</v>
      </c>
    </row>
    <row r="61" spans="1:7" ht="15">
      <c r="A61" s="84" t="s">
        <v>3252</v>
      </c>
      <c r="B61" s="84">
        <v>7</v>
      </c>
      <c r="C61" s="122">
        <v>0.004446929859260551</v>
      </c>
      <c r="D61" s="84" t="s">
        <v>3504</v>
      </c>
      <c r="E61" s="84" t="b">
        <v>0</v>
      </c>
      <c r="F61" s="84" t="b">
        <v>0</v>
      </c>
      <c r="G61" s="84" t="b">
        <v>0</v>
      </c>
    </row>
    <row r="62" spans="1:7" ht="15">
      <c r="A62" s="84" t="s">
        <v>302</v>
      </c>
      <c r="B62" s="84">
        <v>7</v>
      </c>
      <c r="C62" s="122">
        <v>0.004446929859260551</v>
      </c>
      <c r="D62" s="84" t="s">
        <v>3504</v>
      </c>
      <c r="E62" s="84" t="b">
        <v>0</v>
      </c>
      <c r="F62" s="84" t="b">
        <v>0</v>
      </c>
      <c r="G62" s="84" t="b">
        <v>0</v>
      </c>
    </row>
    <row r="63" spans="1:7" ht="15">
      <c r="A63" s="84" t="s">
        <v>2751</v>
      </c>
      <c r="B63" s="84">
        <v>7</v>
      </c>
      <c r="C63" s="122">
        <v>0.004446929859260551</v>
      </c>
      <c r="D63" s="84" t="s">
        <v>3504</v>
      </c>
      <c r="E63" s="84" t="b">
        <v>0</v>
      </c>
      <c r="F63" s="84" t="b">
        <v>0</v>
      </c>
      <c r="G63" s="84" t="b">
        <v>0</v>
      </c>
    </row>
    <row r="64" spans="1:7" ht="15">
      <c r="A64" s="84" t="s">
        <v>2752</v>
      </c>
      <c r="B64" s="84">
        <v>7</v>
      </c>
      <c r="C64" s="122">
        <v>0.004446929859260551</v>
      </c>
      <c r="D64" s="84" t="s">
        <v>3504</v>
      </c>
      <c r="E64" s="84" t="b">
        <v>0</v>
      </c>
      <c r="F64" s="84" t="b">
        <v>0</v>
      </c>
      <c r="G64" s="84" t="b">
        <v>0</v>
      </c>
    </row>
    <row r="65" spans="1:7" ht="15">
      <c r="A65" s="84" t="s">
        <v>2754</v>
      </c>
      <c r="B65" s="84">
        <v>7</v>
      </c>
      <c r="C65" s="122">
        <v>0.004446929859260551</v>
      </c>
      <c r="D65" s="84" t="s">
        <v>3504</v>
      </c>
      <c r="E65" s="84" t="b">
        <v>0</v>
      </c>
      <c r="F65" s="84" t="b">
        <v>0</v>
      </c>
      <c r="G65" s="84" t="b">
        <v>0</v>
      </c>
    </row>
    <row r="66" spans="1:7" ht="15">
      <c r="A66" s="84" t="s">
        <v>2755</v>
      </c>
      <c r="B66" s="84">
        <v>7</v>
      </c>
      <c r="C66" s="122">
        <v>0.004446929859260551</v>
      </c>
      <c r="D66" s="84" t="s">
        <v>3504</v>
      </c>
      <c r="E66" s="84" t="b">
        <v>0</v>
      </c>
      <c r="F66" s="84" t="b">
        <v>0</v>
      </c>
      <c r="G66" s="84" t="b">
        <v>0</v>
      </c>
    </row>
    <row r="67" spans="1:7" ht="15">
      <c r="A67" s="84" t="s">
        <v>2756</v>
      </c>
      <c r="B67" s="84">
        <v>7</v>
      </c>
      <c r="C67" s="122">
        <v>0.004446929859260551</v>
      </c>
      <c r="D67" s="84" t="s">
        <v>3504</v>
      </c>
      <c r="E67" s="84" t="b">
        <v>0</v>
      </c>
      <c r="F67" s="84" t="b">
        <v>0</v>
      </c>
      <c r="G67" s="84" t="b">
        <v>0</v>
      </c>
    </row>
    <row r="68" spans="1:7" ht="15">
      <c r="A68" s="84" t="s">
        <v>2757</v>
      </c>
      <c r="B68" s="84">
        <v>7</v>
      </c>
      <c r="C68" s="122">
        <v>0.004446929859260551</v>
      </c>
      <c r="D68" s="84" t="s">
        <v>3504</v>
      </c>
      <c r="E68" s="84" t="b">
        <v>0</v>
      </c>
      <c r="F68" s="84" t="b">
        <v>0</v>
      </c>
      <c r="G68" s="84" t="b">
        <v>0</v>
      </c>
    </row>
    <row r="69" spans="1:7" ht="15">
      <c r="A69" s="84" t="s">
        <v>3253</v>
      </c>
      <c r="B69" s="84">
        <v>7</v>
      </c>
      <c r="C69" s="122">
        <v>0.004446929859260551</v>
      </c>
      <c r="D69" s="84" t="s">
        <v>3504</v>
      </c>
      <c r="E69" s="84" t="b">
        <v>0</v>
      </c>
      <c r="F69" s="84" t="b">
        <v>0</v>
      </c>
      <c r="G69" s="84" t="b">
        <v>0</v>
      </c>
    </row>
    <row r="70" spans="1:7" ht="15">
      <c r="A70" s="84" t="s">
        <v>3254</v>
      </c>
      <c r="B70" s="84">
        <v>7</v>
      </c>
      <c r="C70" s="122">
        <v>0.004446929859260551</v>
      </c>
      <c r="D70" s="84" t="s">
        <v>3504</v>
      </c>
      <c r="E70" s="84" t="b">
        <v>0</v>
      </c>
      <c r="F70" s="84" t="b">
        <v>0</v>
      </c>
      <c r="G70" s="84" t="b">
        <v>0</v>
      </c>
    </row>
    <row r="71" spans="1:7" ht="15">
      <c r="A71" s="84" t="s">
        <v>2677</v>
      </c>
      <c r="B71" s="84">
        <v>7</v>
      </c>
      <c r="C71" s="122">
        <v>0.004895962453530817</v>
      </c>
      <c r="D71" s="84" t="s">
        <v>3504</v>
      </c>
      <c r="E71" s="84" t="b">
        <v>0</v>
      </c>
      <c r="F71" s="84" t="b">
        <v>0</v>
      </c>
      <c r="G71" s="84" t="b">
        <v>0</v>
      </c>
    </row>
    <row r="72" spans="1:7" ht="15">
      <c r="A72" s="84" t="s">
        <v>3255</v>
      </c>
      <c r="B72" s="84">
        <v>7</v>
      </c>
      <c r="C72" s="122">
        <v>0.004895962453530817</v>
      </c>
      <c r="D72" s="84" t="s">
        <v>3504</v>
      </c>
      <c r="E72" s="84" t="b">
        <v>0</v>
      </c>
      <c r="F72" s="84" t="b">
        <v>0</v>
      </c>
      <c r="G72" s="84" t="b">
        <v>0</v>
      </c>
    </row>
    <row r="73" spans="1:7" ht="15">
      <c r="A73" s="84" t="s">
        <v>3256</v>
      </c>
      <c r="B73" s="84">
        <v>7</v>
      </c>
      <c r="C73" s="122">
        <v>0.004446929859260551</v>
      </c>
      <c r="D73" s="84" t="s">
        <v>3504</v>
      </c>
      <c r="E73" s="84" t="b">
        <v>0</v>
      </c>
      <c r="F73" s="84" t="b">
        <v>0</v>
      </c>
      <c r="G73" s="84" t="b">
        <v>0</v>
      </c>
    </row>
    <row r="74" spans="1:7" ht="15">
      <c r="A74" s="84" t="s">
        <v>3257</v>
      </c>
      <c r="B74" s="84">
        <v>6</v>
      </c>
      <c r="C74" s="122">
        <v>0.003987984603089111</v>
      </c>
      <c r="D74" s="84" t="s">
        <v>3504</v>
      </c>
      <c r="E74" s="84" t="b">
        <v>0</v>
      </c>
      <c r="F74" s="84" t="b">
        <v>0</v>
      </c>
      <c r="G74" s="84" t="b">
        <v>0</v>
      </c>
    </row>
    <row r="75" spans="1:7" ht="15">
      <c r="A75" s="84" t="s">
        <v>3258</v>
      </c>
      <c r="B75" s="84">
        <v>6</v>
      </c>
      <c r="C75" s="122">
        <v>0.003987984603089111</v>
      </c>
      <c r="D75" s="84" t="s">
        <v>3504</v>
      </c>
      <c r="E75" s="84" t="b">
        <v>0</v>
      </c>
      <c r="F75" s="84" t="b">
        <v>0</v>
      </c>
      <c r="G75" s="84" t="b">
        <v>0</v>
      </c>
    </row>
    <row r="76" spans="1:7" ht="15">
      <c r="A76" s="84" t="s">
        <v>3259</v>
      </c>
      <c r="B76" s="84">
        <v>6</v>
      </c>
      <c r="C76" s="122">
        <v>0.003987984603089111</v>
      </c>
      <c r="D76" s="84" t="s">
        <v>3504</v>
      </c>
      <c r="E76" s="84" t="b">
        <v>0</v>
      </c>
      <c r="F76" s="84" t="b">
        <v>0</v>
      </c>
      <c r="G76" s="84" t="b">
        <v>0</v>
      </c>
    </row>
    <row r="77" spans="1:7" ht="15">
      <c r="A77" s="84" t="s">
        <v>3260</v>
      </c>
      <c r="B77" s="84">
        <v>6</v>
      </c>
      <c r="C77" s="122">
        <v>0.003987984603089111</v>
      </c>
      <c r="D77" s="84" t="s">
        <v>3504</v>
      </c>
      <c r="E77" s="84" t="b">
        <v>1</v>
      </c>
      <c r="F77" s="84" t="b">
        <v>0</v>
      </c>
      <c r="G77" s="84" t="b">
        <v>0</v>
      </c>
    </row>
    <row r="78" spans="1:7" ht="15">
      <c r="A78" s="84" t="s">
        <v>2777</v>
      </c>
      <c r="B78" s="84">
        <v>6</v>
      </c>
      <c r="C78" s="122">
        <v>0.003987984603089111</v>
      </c>
      <c r="D78" s="84" t="s">
        <v>3504</v>
      </c>
      <c r="E78" s="84" t="b">
        <v>0</v>
      </c>
      <c r="F78" s="84" t="b">
        <v>0</v>
      </c>
      <c r="G78" s="84" t="b">
        <v>0</v>
      </c>
    </row>
    <row r="79" spans="1:7" ht="15">
      <c r="A79" s="84" t="s">
        <v>3261</v>
      </c>
      <c r="B79" s="84">
        <v>6</v>
      </c>
      <c r="C79" s="122">
        <v>0.003987984603089111</v>
      </c>
      <c r="D79" s="84" t="s">
        <v>3504</v>
      </c>
      <c r="E79" s="84" t="b">
        <v>1</v>
      </c>
      <c r="F79" s="84" t="b">
        <v>0</v>
      </c>
      <c r="G79" s="84" t="b">
        <v>0</v>
      </c>
    </row>
    <row r="80" spans="1:7" ht="15">
      <c r="A80" s="84" t="s">
        <v>3262</v>
      </c>
      <c r="B80" s="84">
        <v>6</v>
      </c>
      <c r="C80" s="122">
        <v>0.003987984603089111</v>
      </c>
      <c r="D80" s="84" t="s">
        <v>3504</v>
      </c>
      <c r="E80" s="84" t="b">
        <v>0</v>
      </c>
      <c r="F80" s="84" t="b">
        <v>0</v>
      </c>
      <c r="G80" s="84" t="b">
        <v>0</v>
      </c>
    </row>
    <row r="81" spans="1:7" ht="15">
      <c r="A81" s="84" t="s">
        <v>2741</v>
      </c>
      <c r="B81" s="84">
        <v>6</v>
      </c>
      <c r="C81" s="122">
        <v>0.004780864310720317</v>
      </c>
      <c r="D81" s="84" t="s">
        <v>3504</v>
      </c>
      <c r="E81" s="84" t="b">
        <v>0</v>
      </c>
      <c r="F81" s="84" t="b">
        <v>0</v>
      </c>
      <c r="G81" s="84" t="b">
        <v>0</v>
      </c>
    </row>
    <row r="82" spans="1:7" ht="15">
      <c r="A82" s="84" t="s">
        <v>2740</v>
      </c>
      <c r="B82" s="84">
        <v>6</v>
      </c>
      <c r="C82" s="122">
        <v>0.004780864310720317</v>
      </c>
      <c r="D82" s="84" t="s">
        <v>3504</v>
      </c>
      <c r="E82" s="84" t="b">
        <v>0</v>
      </c>
      <c r="F82" s="84" t="b">
        <v>0</v>
      </c>
      <c r="G82" s="84" t="b">
        <v>0</v>
      </c>
    </row>
    <row r="83" spans="1:7" ht="15">
      <c r="A83" s="84" t="s">
        <v>2668</v>
      </c>
      <c r="B83" s="84">
        <v>6</v>
      </c>
      <c r="C83" s="122">
        <v>0.003987984603089111</v>
      </c>
      <c r="D83" s="84" t="s">
        <v>3504</v>
      </c>
      <c r="E83" s="84" t="b">
        <v>0</v>
      </c>
      <c r="F83" s="84" t="b">
        <v>0</v>
      </c>
      <c r="G83" s="84" t="b">
        <v>0</v>
      </c>
    </row>
    <row r="84" spans="1:7" ht="15">
      <c r="A84" s="84" t="s">
        <v>3263</v>
      </c>
      <c r="B84" s="84">
        <v>5</v>
      </c>
      <c r="C84" s="122">
        <v>0.003497116038236298</v>
      </c>
      <c r="D84" s="84" t="s">
        <v>3504</v>
      </c>
      <c r="E84" s="84" t="b">
        <v>1</v>
      </c>
      <c r="F84" s="84" t="b">
        <v>0</v>
      </c>
      <c r="G84" s="84" t="b">
        <v>0</v>
      </c>
    </row>
    <row r="85" spans="1:7" ht="15">
      <c r="A85" s="84" t="s">
        <v>3264</v>
      </c>
      <c r="B85" s="84">
        <v>5</v>
      </c>
      <c r="C85" s="122">
        <v>0.003497116038236298</v>
      </c>
      <c r="D85" s="84" t="s">
        <v>3504</v>
      </c>
      <c r="E85" s="84" t="b">
        <v>0</v>
      </c>
      <c r="F85" s="84" t="b">
        <v>0</v>
      </c>
      <c r="G85" s="84" t="b">
        <v>0</v>
      </c>
    </row>
    <row r="86" spans="1:7" ht="15">
      <c r="A86" s="84" t="s">
        <v>2780</v>
      </c>
      <c r="B86" s="84">
        <v>5</v>
      </c>
      <c r="C86" s="122">
        <v>0.003497116038236298</v>
      </c>
      <c r="D86" s="84" t="s">
        <v>3504</v>
      </c>
      <c r="E86" s="84" t="b">
        <v>0</v>
      </c>
      <c r="F86" s="84" t="b">
        <v>0</v>
      </c>
      <c r="G86" s="84" t="b">
        <v>0</v>
      </c>
    </row>
    <row r="87" spans="1:7" ht="15">
      <c r="A87" s="84" t="s">
        <v>3265</v>
      </c>
      <c r="B87" s="84">
        <v>5</v>
      </c>
      <c r="C87" s="122">
        <v>0.003497116038236298</v>
      </c>
      <c r="D87" s="84" t="s">
        <v>3504</v>
      </c>
      <c r="E87" s="84" t="b">
        <v>1</v>
      </c>
      <c r="F87" s="84" t="b">
        <v>0</v>
      </c>
      <c r="G87" s="84" t="b">
        <v>0</v>
      </c>
    </row>
    <row r="88" spans="1:7" ht="15">
      <c r="A88" s="84" t="s">
        <v>3266</v>
      </c>
      <c r="B88" s="84">
        <v>5</v>
      </c>
      <c r="C88" s="122">
        <v>0.003497116038236298</v>
      </c>
      <c r="D88" s="84" t="s">
        <v>3504</v>
      </c>
      <c r="E88" s="84" t="b">
        <v>0</v>
      </c>
      <c r="F88" s="84" t="b">
        <v>0</v>
      </c>
      <c r="G88" s="84" t="b">
        <v>0</v>
      </c>
    </row>
    <row r="89" spans="1:7" ht="15">
      <c r="A89" s="84" t="s">
        <v>2689</v>
      </c>
      <c r="B89" s="84">
        <v>5</v>
      </c>
      <c r="C89" s="122">
        <v>0.003497116038236298</v>
      </c>
      <c r="D89" s="84" t="s">
        <v>3504</v>
      </c>
      <c r="E89" s="84" t="b">
        <v>0</v>
      </c>
      <c r="F89" s="84" t="b">
        <v>0</v>
      </c>
      <c r="G89" s="84" t="b">
        <v>0</v>
      </c>
    </row>
    <row r="90" spans="1:7" ht="15">
      <c r="A90" s="84" t="s">
        <v>3267</v>
      </c>
      <c r="B90" s="84">
        <v>5</v>
      </c>
      <c r="C90" s="122">
        <v>0.003497116038236298</v>
      </c>
      <c r="D90" s="84" t="s">
        <v>3504</v>
      </c>
      <c r="E90" s="84" t="b">
        <v>0</v>
      </c>
      <c r="F90" s="84" t="b">
        <v>0</v>
      </c>
      <c r="G90" s="84" t="b">
        <v>0</v>
      </c>
    </row>
    <row r="91" spans="1:7" ht="15">
      <c r="A91" s="84" t="s">
        <v>2771</v>
      </c>
      <c r="B91" s="84">
        <v>5</v>
      </c>
      <c r="C91" s="122">
        <v>0.003497116038236298</v>
      </c>
      <c r="D91" s="84" t="s">
        <v>3504</v>
      </c>
      <c r="E91" s="84" t="b">
        <v>0</v>
      </c>
      <c r="F91" s="84" t="b">
        <v>0</v>
      </c>
      <c r="G91" s="84" t="b">
        <v>0</v>
      </c>
    </row>
    <row r="92" spans="1:7" ht="15">
      <c r="A92" s="84" t="s">
        <v>3268</v>
      </c>
      <c r="B92" s="84">
        <v>5</v>
      </c>
      <c r="C92" s="122">
        <v>0.0037098245830301003</v>
      </c>
      <c r="D92" s="84" t="s">
        <v>3504</v>
      </c>
      <c r="E92" s="84" t="b">
        <v>0</v>
      </c>
      <c r="F92" s="84" t="b">
        <v>0</v>
      </c>
      <c r="G92" s="84" t="b">
        <v>0</v>
      </c>
    </row>
    <row r="93" spans="1:7" ht="15">
      <c r="A93" s="84" t="s">
        <v>3269</v>
      </c>
      <c r="B93" s="84">
        <v>5</v>
      </c>
      <c r="C93" s="122">
        <v>0.003497116038236298</v>
      </c>
      <c r="D93" s="84" t="s">
        <v>3504</v>
      </c>
      <c r="E93" s="84" t="b">
        <v>0</v>
      </c>
      <c r="F93" s="84" t="b">
        <v>0</v>
      </c>
      <c r="G93" s="84" t="b">
        <v>0</v>
      </c>
    </row>
    <row r="94" spans="1:7" ht="15">
      <c r="A94" s="84" t="s">
        <v>3270</v>
      </c>
      <c r="B94" s="84">
        <v>5</v>
      </c>
      <c r="C94" s="122">
        <v>0.003497116038236298</v>
      </c>
      <c r="D94" s="84" t="s">
        <v>3504</v>
      </c>
      <c r="E94" s="84" t="b">
        <v>0</v>
      </c>
      <c r="F94" s="84" t="b">
        <v>0</v>
      </c>
      <c r="G94" s="84" t="b">
        <v>0</v>
      </c>
    </row>
    <row r="95" spans="1:7" ht="15">
      <c r="A95" s="84" t="s">
        <v>2734</v>
      </c>
      <c r="B95" s="84">
        <v>5</v>
      </c>
      <c r="C95" s="122">
        <v>0.003497116038236298</v>
      </c>
      <c r="D95" s="84" t="s">
        <v>3504</v>
      </c>
      <c r="E95" s="84" t="b">
        <v>0</v>
      </c>
      <c r="F95" s="84" t="b">
        <v>1</v>
      </c>
      <c r="G95" s="84" t="b">
        <v>0</v>
      </c>
    </row>
    <row r="96" spans="1:7" ht="15">
      <c r="A96" s="84" t="s">
        <v>3271</v>
      </c>
      <c r="B96" s="84">
        <v>5</v>
      </c>
      <c r="C96" s="122">
        <v>0.00398405359226693</v>
      </c>
      <c r="D96" s="84" t="s">
        <v>3504</v>
      </c>
      <c r="E96" s="84" t="b">
        <v>0</v>
      </c>
      <c r="F96" s="84" t="b">
        <v>0</v>
      </c>
      <c r="G96" s="84" t="b">
        <v>0</v>
      </c>
    </row>
    <row r="97" spans="1:7" ht="15">
      <c r="A97" s="84" t="s">
        <v>3272</v>
      </c>
      <c r="B97" s="84">
        <v>5</v>
      </c>
      <c r="C97" s="122">
        <v>0.003497116038236298</v>
      </c>
      <c r="D97" s="84" t="s">
        <v>3504</v>
      </c>
      <c r="E97" s="84" t="b">
        <v>0</v>
      </c>
      <c r="F97" s="84" t="b">
        <v>0</v>
      </c>
      <c r="G97" s="84" t="b">
        <v>0</v>
      </c>
    </row>
    <row r="98" spans="1:7" ht="15">
      <c r="A98" s="84" t="s">
        <v>2760</v>
      </c>
      <c r="B98" s="84">
        <v>5</v>
      </c>
      <c r="C98" s="122">
        <v>0.003497116038236298</v>
      </c>
      <c r="D98" s="84" t="s">
        <v>3504</v>
      </c>
      <c r="E98" s="84" t="b">
        <v>0</v>
      </c>
      <c r="F98" s="84" t="b">
        <v>0</v>
      </c>
      <c r="G98" s="84" t="b">
        <v>0</v>
      </c>
    </row>
    <row r="99" spans="1:7" ht="15">
      <c r="A99" s="84" t="s">
        <v>3273</v>
      </c>
      <c r="B99" s="84">
        <v>5</v>
      </c>
      <c r="C99" s="122">
        <v>0.0037098245830301003</v>
      </c>
      <c r="D99" s="84" t="s">
        <v>3504</v>
      </c>
      <c r="E99" s="84" t="b">
        <v>0</v>
      </c>
      <c r="F99" s="84" t="b">
        <v>0</v>
      </c>
      <c r="G99" s="84" t="b">
        <v>0</v>
      </c>
    </row>
    <row r="100" spans="1:7" ht="15">
      <c r="A100" s="84" t="s">
        <v>283</v>
      </c>
      <c r="B100" s="84">
        <v>5</v>
      </c>
      <c r="C100" s="122">
        <v>0.003497116038236298</v>
      </c>
      <c r="D100" s="84" t="s">
        <v>3504</v>
      </c>
      <c r="E100" s="84" t="b">
        <v>0</v>
      </c>
      <c r="F100" s="84" t="b">
        <v>0</v>
      </c>
      <c r="G100" s="84" t="b">
        <v>0</v>
      </c>
    </row>
    <row r="101" spans="1:7" ht="15">
      <c r="A101" s="84" t="s">
        <v>3274</v>
      </c>
      <c r="B101" s="84">
        <v>5</v>
      </c>
      <c r="C101" s="122">
        <v>0.003497116038236298</v>
      </c>
      <c r="D101" s="84" t="s">
        <v>3504</v>
      </c>
      <c r="E101" s="84" t="b">
        <v>0</v>
      </c>
      <c r="F101" s="84" t="b">
        <v>0</v>
      </c>
      <c r="G101" s="84" t="b">
        <v>0</v>
      </c>
    </row>
    <row r="102" spans="1:7" ht="15">
      <c r="A102" s="84" t="s">
        <v>2742</v>
      </c>
      <c r="B102" s="84">
        <v>5</v>
      </c>
      <c r="C102" s="122">
        <v>0.003497116038236298</v>
      </c>
      <c r="D102" s="84" t="s">
        <v>3504</v>
      </c>
      <c r="E102" s="84" t="b">
        <v>0</v>
      </c>
      <c r="F102" s="84" t="b">
        <v>0</v>
      </c>
      <c r="G102" s="84" t="b">
        <v>0</v>
      </c>
    </row>
    <row r="103" spans="1:7" ht="15">
      <c r="A103" s="84" t="s">
        <v>2743</v>
      </c>
      <c r="B103" s="84">
        <v>5</v>
      </c>
      <c r="C103" s="122">
        <v>0.003497116038236298</v>
      </c>
      <c r="D103" s="84" t="s">
        <v>3504</v>
      </c>
      <c r="E103" s="84" t="b">
        <v>0</v>
      </c>
      <c r="F103" s="84" t="b">
        <v>0</v>
      </c>
      <c r="G103" s="84" t="b">
        <v>0</v>
      </c>
    </row>
    <row r="104" spans="1:7" ht="15">
      <c r="A104" s="84" t="s">
        <v>2744</v>
      </c>
      <c r="B104" s="84">
        <v>5</v>
      </c>
      <c r="C104" s="122">
        <v>0.003497116038236298</v>
      </c>
      <c r="D104" s="84" t="s">
        <v>3504</v>
      </c>
      <c r="E104" s="84" t="b">
        <v>0</v>
      </c>
      <c r="F104" s="84" t="b">
        <v>0</v>
      </c>
      <c r="G104" s="84" t="b">
        <v>0</v>
      </c>
    </row>
    <row r="105" spans="1:7" ht="15">
      <c r="A105" s="84" t="s">
        <v>2745</v>
      </c>
      <c r="B105" s="84">
        <v>5</v>
      </c>
      <c r="C105" s="122">
        <v>0.003497116038236298</v>
      </c>
      <c r="D105" s="84" t="s">
        <v>3504</v>
      </c>
      <c r="E105" s="84" t="b">
        <v>0</v>
      </c>
      <c r="F105" s="84" t="b">
        <v>0</v>
      </c>
      <c r="G105" s="84" t="b">
        <v>0</v>
      </c>
    </row>
    <row r="106" spans="1:7" ht="15">
      <c r="A106" s="84" t="s">
        <v>3275</v>
      </c>
      <c r="B106" s="84">
        <v>5</v>
      </c>
      <c r="C106" s="122">
        <v>0.003497116038236298</v>
      </c>
      <c r="D106" s="84" t="s">
        <v>3504</v>
      </c>
      <c r="E106" s="84" t="b">
        <v>0</v>
      </c>
      <c r="F106" s="84" t="b">
        <v>0</v>
      </c>
      <c r="G106" s="84" t="b">
        <v>0</v>
      </c>
    </row>
    <row r="107" spans="1:7" ht="15">
      <c r="A107" s="84" t="s">
        <v>3276</v>
      </c>
      <c r="B107" s="84">
        <v>5</v>
      </c>
      <c r="C107" s="122">
        <v>0.003497116038236298</v>
      </c>
      <c r="D107" s="84" t="s">
        <v>3504</v>
      </c>
      <c r="E107" s="84" t="b">
        <v>0</v>
      </c>
      <c r="F107" s="84" t="b">
        <v>0</v>
      </c>
      <c r="G107" s="84" t="b">
        <v>0</v>
      </c>
    </row>
    <row r="108" spans="1:7" ht="15">
      <c r="A108" s="84" t="s">
        <v>3277</v>
      </c>
      <c r="B108" s="84">
        <v>5</v>
      </c>
      <c r="C108" s="122">
        <v>0.003497116038236298</v>
      </c>
      <c r="D108" s="84" t="s">
        <v>3504</v>
      </c>
      <c r="E108" s="84" t="b">
        <v>0</v>
      </c>
      <c r="F108" s="84" t="b">
        <v>0</v>
      </c>
      <c r="G108" s="84" t="b">
        <v>0</v>
      </c>
    </row>
    <row r="109" spans="1:7" ht="15">
      <c r="A109" s="84" t="s">
        <v>3278</v>
      </c>
      <c r="B109" s="84">
        <v>5</v>
      </c>
      <c r="C109" s="122">
        <v>0.003497116038236298</v>
      </c>
      <c r="D109" s="84" t="s">
        <v>3504</v>
      </c>
      <c r="E109" s="84" t="b">
        <v>0</v>
      </c>
      <c r="F109" s="84" t="b">
        <v>0</v>
      </c>
      <c r="G109" s="84" t="b">
        <v>0</v>
      </c>
    </row>
    <row r="110" spans="1:7" ht="15">
      <c r="A110" s="84" t="s">
        <v>3279</v>
      </c>
      <c r="B110" s="84">
        <v>5</v>
      </c>
      <c r="C110" s="122">
        <v>0.003497116038236298</v>
      </c>
      <c r="D110" s="84" t="s">
        <v>3504</v>
      </c>
      <c r="E110" s="84" t="b">
        <v>0</v>
      </c>
      <c r="F110" s="84" t="b">
        <v>0</v>
      </c>
      <c r="G110" s="84" t="b">
        <v>0</v>
      </c>
    </row>
    <row r="111" spans="1:7" ht="15">
      <c r="A111" s="84" t="s">
        <v>3280</v>
      </c>
      <c r="B111" s="84">
        <v>5</v>
      </c>
      <c r="C111" s="122">
        <v>0.003497116038236298</v>
      </c>
      <c r="D111" s="84" t="s">
        <v>3504</v>
      </c>
      <c r="E111" s="84" t="b">
        <v>0</v>
      </c>
      <c r="F111" s="84" t="b">
        <v>0</v>
      </c>
      <c r="G111" s="84" t="b">
        <v>0</v>
      </c>
    </row>
    <row r="112" spans="1:7" ht="15">
      <c r="A112" s="84" t="s">
        <v>3281</v>
      </c>
      <c r="B112" s="84">
        <v>5</v>
      </c>
      <c r="C112" s="122">
        <v>0.003497116038236298</v>
      </c>
      <c r="D112" s="84" t="s">
        <v>3504</v>
      </c>
      <c r="E112" s="84" t="b">
        <v>0</v>
      </c>
      <c r="F112" s="84" t="b">
        <v>0</v>
      </c>
      <c r="G112" s="84" t="b">
        <v>0</v>
      </c>
    </row>
    <row r="113" spans="1:7" ht="15">
      <c r="A113" s="84" t="s">
        <v>2669</v>
      </c>
      <c r="B113" s="84">
        <v>5</v>
      </c>
      <c r="C113" s="122">
        <v>0.003497116038236298</v>
      </c>
      <c r="D113" s="84" t="s">
        <v>3504</v>
      </c>
      <c r="E113" s="84" t="b">
        <v>0</v>
      </c>
      <c r="F113" s="84" t="b">
        <v>0</v>
      </c>
      <c r="G113" s="84" t="b">
        <v>0</v>
      </c>
    </row>
    <row r="114" spans="1:7" ht="15">
      <c r="A114" s="84" t="s">
        <v>2670</v>
      </c>
      <c r="B114" s="84">
        <v>5</v>
      </c>
      <c r="C114" s="122">
        <v>0.003497116038236298</v>
      </c>
      <c r="D114" s="84" t="s">
        <v>3504</v>
      </c>
      <c r="E114" s="84" t="b">
        <v>0</v>
      </c>
      <c r="F114" s="84" t="b">
        <v>0</v>
      </c>
      <c r="G114" s="84" t="b">
        <v>0</v>
      </c>
    </row>
    <row r="115" spans="1:7" ht="15">
      <c r="A115" s="84" t="s">
        <v>3282</v>
      </c>
      <c r="B115" s="84">
        <v>4</v>
      </c>
      <c r="C115" s="122">
        <v>0.00296785966642408</v>
      </c>
      <c r="D115" s="84" t="s">
        <v>3504</v>
      </c>
      <c r="E115" s="84" t="b">
        <v>1</v>
      </c>
      <c r="F115" s="84" t="b">
        <v>0</v>
      </c>
      <c r="G115" s="84" t="b">
        <v>0</v>
      </c>
    </row>
    <row r="116" spans="1:7" ht="15">
      <c r="A116" s="84" t="s">
        <v>3283</v>
      </c>
      <c r="B116" s="84">
        <v>4</v>
      </c>
      <c r="C116" s="122">
        <v>0.00296785966642408</v>
      </c>
      <c r="D116" s="84" t="s">
        <v>3504</v>
      </c>
      <c r="E116" s="84" t="b">
        <v>0</v>
      </c>
      <c r="F116" s="84" t="b">
        <v>0</v>
      </c>
      <c r="G116" s="84" t="b">
        <v>0</v>
      </c>
    </row>
    <row r="117" spans="1:7" ht="15">
      <c r="A117" s="84" t="s">
        <v>2767</v>
      </c>
      <c r="B117" s="84">
        <v>4</v>
      </c>
      <c r="C117" s="122">
        <v>0.00296785966642408</v>
      </c>
      <c r="D117" s="84" t="s">
        <v>3504</v>
      </c>
      <c r="E117" s="84" t="b">
        <v>1</v>
      </c>
      <c r="F117" s="84" t="b">
        <v>0</v>
      </c>
      <c r="G117" s="84" t="b">
        <v>0</v>
      </c>
    </row>
    <row r="118" spans="1:7" ht="15">
      <c r="A118" s="84" t="s">
        <v>327</v>
      </c>
      <c r="B118" s="84">
        <v>4</v>
      </c>
      <c r="C118" s="122">
        <v>0.00296785966642408</v>
      </c>
      <c r="D118" s="84" t="s">
        <v>3504</v>
      </c>
      <c r="E118" s="84" t="b">
        <v>0</v>
      </c>
      <c r="F118" s="84" t="b">
        <v>0</v>
      </c>
      <c r="G118" s="84" t="b">
        <v>0</v>
      </c>
    </row>
    <row r="119" spans="1:7" ht="15">
      <c r="A119" s="84" t="s">
        <v>3284</v>
      </c>
      <c r="B119" s="84">
        <v>4</v>
      </c>
      <c r="C119" s="122">
        <v>0.00296785966642408</v>
      </c>
      <c r="D119" s="84" t="s">
        <v>3504</v>
      </c>
      <c r="E119" s="84" t="b">
        <v>1</v>
      </c>
      <c r="F119" s="84" t="b">
        <v>0</v>
      </c>
      <c r="G119" s="84" t="b">
        <v>0</v>
      </c>
    </row>
    <row r="120" spans="1:7" ht="15">
      <c r="A120" s="84" t="s">
        <v>3285</v>
      </c>
      <c r="B120" s="84">
        <v>4</v>
      </c>
      <c r="C120" s="122">
        <v>0.00296785966642408</v>
      </c>
      <c r="D120" s="84" t="s">
        <v>3504</v>
      </c>
      <c r="E120" s="84" t="b">
        <v>0</v>
      </c>
      <c r="F120" s="84" t="b">
        <v>0</v>
      </c>
      <c r="G120" s="84" t="b">
        <v>0</v>
      </c>
    </row>
    <row r="121" spans="1:7" ht="15">
      <c r="A121" s="84" t="s">
        <v>2672</v>
      </c>
      <c r="B121" s="84">
        <v>4</v>
      </c>
      <c r="C121" s="122">
        <v>0.00296785966642408</v>
      </c>
      <c r="D121" s="84" t="s">
        <v>3504</v>
      </c>
      <c r="E121" s="84" t="b">
        <v>0</v>
      </c>
      <c r="F121" s="84" t="b">
        <v>0</v>
      </c>
      <c r="G121" s="84" t="b">
        <v>0</v>
      </c>
    </row>
    <row r="122" spans="1:7" ht="15">
      <c r="A122" s="84" t="s">
        <v>326</v>
      </c>
      <c r="B122" s="84">
        <v>4</v>
      </c>
      <c r="C122" s="122">
        <v>0.00296785966642408</v>
      </c>
      <c r="D122" s="84" t="s">
        <v>3504</v>
      </c>
      <c r="E122" s="84" t="b">
        <v>0</v>
      </c>
      <c r="F122" s="84" t="b">
        <v>0</v>
      </c>
      <c r="G122" s="84" t="b">
        <v>0</v>
      </c>
    </row>
    <row r="123" spans="1:7" ht="15">
      <c r="A123" s="84" t="s">
        <v>3286</v>
      </c>
      <c r="B123" s="84">
        <v>4</v>
      </c>
      <c r="C123" s="122">
        <v>0.00296785966642408</v>
      </c>
      <c r="D123" s="84" t="s">
        <v>3504</v>
      </c>
      <c r="E123" s="84" t="b">
        <v>0</v>
      </c>
      <c r="F123" s="84" t="b">
        <v>0</v>
      </c>
      <c r="G123" s="84" t="b">
        <v>0</v>
      </c>
    </row>
    <row r="124" spans="1:7" ht="15">
      <c r="A124" s="84" t="s">
        <v>3287</v>
      </c>
      <c r="B124" s="84">
        <v>4</v>
      </c>
      <c r="C124" s="122">
        <v>0.0034964461381782174</v>
      </c>
      <c r="D124" s="84" t="s">
        <v>3504</v>
      </c>
      <c r="E124" s="84" t="b">
        <v>0</v>
      </c>
      <c r="F124" s="84" t="b">
        <v>0</v>
      </c>
      <c r="G124" s="84" t="b">
        <v>0</v>
      </c>
    </row>
    <row r="125" spans="1:7" ht="15">
      <c r="A125" s="84" t="s">
        <v>3288</v>
      </c>
      <c r="B125" s="84">
        <v>4</v>
      </c>
      <c r="C125" s="122">
        <v>0.00296785966642408</v>
      </c>
      <c r="D125" s="84" t="s">
        <v>3504</v>
      </c>
      <c r="E125" s="84" t="b">
        <v>0</v>
      </c>
      <c r="F125" s="84" t="b">
        <v>0</v>
      </c>
      <c r="G125" s="84" t="b">
        <v>0</v>
      </c>
    </row>
    <row r="126" spans="1:7" ht="15">
      <c r="A126" s="84" t="s">
        <v>3289</v>
      </c>
      <c r="B126" s="84">
        <v>4</v>
      </c>
      <c r="C126" s="122">
        <v>0.00296785966642408</v>
      </c>
      <c r="D126" s="84" t="s">
        <v>3504</v>
      </c>
      <c r="E126" s="84" t="b">
        <v>0</v>
      </c>
      <c r="F126" s="84" t="b">
        <v>0</v>
      </c>
      <c r="G126" s="84" t="b">
        <v>0</v>
      </c>
    </row>
    <row r="127" spans="1:7" ht="15">
      <c r="A127" s="84" t="s">
        <v>2736</v>
      </c>
      <c r="B127" s="84">
        <v>4</v>
      </c>
      <c r="C127" s="122">
        <v>0.00296785966642408</v>
      </c>
      <c r="D127" s="84" t="s">
        <v>3504</v>
      </c>
      <c r="E127" s="84" t="b">
        <v>0</v>
      </c>
      <c r="F127" s="84" t="b">
        <v>1</v>
      </c>
      <c r="G127" s="84" t="b">
        <v>0</v>
      </c>
    </row>
    <row r="128" spans="1:7" ht="15">
      <c r="A128" s="84" t="s">
        <v>2737</v>
      </c>
      <c r="B128" s="84">
        <v>4</v>
      </c>
      <c r="C128" s="122">
        <v>0.00296785966642408</v>
      </c>
      <c r="D128" s="84" t="s">
        <v>3504</v>
      </c>
      <c r="E128" s="84" t="b">
        <v>0</v>
      </c>
      <c r="F128" s="84" t="b">
        <v>0</v>
      </c>
      <c r="G128" s="84" t="b">
        <v>0</v>
      </c>
    </row>
    <row r="129" spans="1:7" ht="15">
      <c r="A129" s="84" t="s">
        <v>3290</v>
      </c>
      <c r="B129" s="84">
        <v>4</v>
      </c>
      <c r="C129" s="122">
        <v>0.00296785966642408</v>
      </c>
      <c r="D129" s="84" t="s">
        <v>3504</v>
      </c>
      <c r="E129" s="84" t="b">
        <v>0</v>
      </c>
      <c r="F129" s="84" t="b">
        <v>0</v>
      </c>
      <c r="G129" s="84" t="b">
        <v>0</v>
      </c>
    </row>
    <row r="130" spans="1:7" ht="15">
      <c r="A130" s="84" t="s">
        <v>2738</v>
      </c>
      <c r="B130" s="84">
        <v>4</v>
      </c>
      <c r="C130" s="122">
        <v>0.00296785966642408</v>
      </c>
      <c r="D130" s="84" t="s">
        <v>3504</v>
      </c>
      <c r="E130" s="84" t="b">
        <v>0</v>
      </c>
      <c r="F130" s="84" t="b">
        <v>0</v>
      </c>
      <c r="G130" s="84" t="b">
        <v>0</v>
      </c>
    </row>
    <row r="131" spans="1:7" ht="15">
      <c r="A131" s="84" t="s">
        <v>3291</v>
      </c>
      <c r="B131" s="84">
        <v>4</v>
      </c>
      <c r="C131" s="122">
        <v>0.00296785966642408</v>
      </c>
      <c r="D131" s="84" t="s">
        <v>3504</v>
      </c>
      <c r="E131" s="84" t="b">
        <v>0</v>
      </c>
      <c r="F131" s="84" t="b">
        <v>0</v>
      </c>
      <c r="G131" s="84" t="b">
        <v>0</v>
      </c>
    </row>
    <row r="132" spans="1:7" ht="15">
      <c r="A132" s="84" t="s">
        <v>2748</v>
      </c>
      <c r="B132" s="84">
        <v>4</v>
      </c>
      <c r="C132" s="122">
        <v>0.0031872428738135444</v>
      </c>
      <c r="D132" s="84" t="s">
        <v>3504</v>
      </c>
      <c r="E132" s="84" t="b">
        <v>0</v>
      </c>
      <c r="F132" s="84" t="b">
        <v>0</v>
      </c>
      <c r="G132" s="84" t="b">
        <v>0</v>
      </c>
    </row>
    <row r="133" spans="1:7" ht="15">
      <c r="A133" s="84" t="s">
        <v>3292</v>
      </c>
      <c r="B133" s="84">
        <v>4</v>
      </c>
      <c r="C133" s="122">
        <v>0.00296785966642408</v>
      </c>
      <c r="D133" s="84" t="s">
        <v>3504</v>
      </c>
      <c r="E133" s="84" t="b">
        <v>0</v>
      </c>
      <c r="F133" s="84" t="b">
        <v>0</v>
      </c>
      <c r="G133" s="84" t="b">
        <v>0</v>
      </c>
    </row>
    <row r="134" spans="1:7" ht="15">
      <c r="A134" s="84" t="s">
        <v>3293</v>
      </c>
      <c r="B134" s="84">
        <v>4</v>
      </c>
      <c r="C134" s="122">
        <v>0.00296785966642408</v>
      </c>
      <c r="D134" s="84" t="s">
        <v>3504</v>
      </c>
      <c r="E134" s="84" t="b">
        <v>0</v>
      </c>
      <c r="F134" s="84" t="b">
        <v>0</v>
      </c>
      <c r="G134" s="84" t="b">
        <v>0</v>
      </c>
    </row>
    <row r="135" spans="1:7" ht="15">
      <c r="A135" s="84" t="s">
        <v>666</v>
      </c>
      <c r="B135" s="84">
        <v>4</v>
      </c>
      <c r="C135" s="122">
        <v>0.00296785966642408</v>
      </c>
      <c r="D135" s="84" t="s">
        <v>3504</v>
      </c>
      <c r="E135" s="84" t="b">
        <v>0</v>
      </c>
      <c r="F135" s="84" t="b">
        <v>0</v>
      </c>
      <c r="G135" s="84" t="b">
        <v>0</v>
      </c>
    </row>
    <row r="136" spans="1:7" ht="15">
      <c r="A136" s="84" t="s">
        <v>2761</v>
      </c>
      <c r="B136" s="84">
        <v>4</v>
      </c>
      <c r="C136" s="122">
        <v>0.00296785966642408</v>
      </c>
      <c r="D136" s="84" t="s">
        <v>3504</v>
      </c>
      <c r="E136" s="84" t="b">
        <v>0</v>
      </c>
      <c r="F136" s="84" t="b">
        <v>0</v>
      </c>
      <c r="G136" s="84" t="b">
        <v>0</v>
      </c>
    </row>
    <row r="137" spans="1:7" ht="15">
      <c r="A137" s="84" t="s">
        <v>2762</v>
      </c>
      <c r="B137" s="84">
        <v>4</v>
      </c>
      <c r="C137" s="122">
        <v>0.00296785966642408</v>
      </c>
      <c r="D137" s="84" t="s">
        <v>3504</v>
      </c>
      <c r="E137" s="84" t="b">
        <v>0</v>
      </c>
      <c r="F137" s="84" t="b">
        <v>0</v>
      </c>
      <c r="G137" s="84" t="b">
        <v>0</v>
      </c>
    </row>
    <row r="138" spans="1:7" ht="15">
      <c r="A138" s="84" t="s">
        <v>2763</v>
      </c>
      <c r="B138" s="84">
        <v>4</v>
      </c>
      <c r="C138" s="122">
        <v>0.00296785966642408</v>
      </c>
      <c r="D138" s="84" t="s">
        <v>3504</v>
      </c>
      <c r="E138" s="84" t="b">
        <v>0</v>
      </c>
      <c r="F138" s="84" t="b">
        <v>0</v>
      </c>
      <c r="G138" s="84" t="b">
        <v>0</v>
      </c>
    </row>
    <row r="139" spans="1:7" ht="15">
      <c r="A139" s="84" t="s">
        <v>2764</v>
      </c>
      <c r="B139" s="84">
        <v>4</v>
      </c>
      <c r="C139" s="122">
        <v>0.00296785966642408</v>
      </c>
      <c r="D139" s="84" t="s">
        <v>3504</v>
      </c>
      <c r="E139" s="84" t="b">
        <v>0</v>
      </c>
      <c r="F139" s="84" t="b">
        <v>0</v>
      </c>
      <c r="G139" s="84" t="b">
        <v>0</v>
      </c>
    </row>
    <row r="140" spans="1:7" ht="15">
      <c r="A140" s="84" t="s">
        <v>2765</v>
      </c>
      <c r="B140" s="84">
        <v>4</v>
      </c>
      <c r="C140" s="122">
        <v>0.00296785966642408</v>
      </c>
      <c r="D140" s="84" t="s">
        <v>3504</v>
      </c>
      <c r="E140" s="84" t="b">
        <v>0</v>
      </c>
      <c r="F140" s="84" t="b">
        <v>0</v>
      </c>
      <c r="G140" s="84" t="b">
        <v>0</v>
      </c>
    </row>
    <row r="141" spans="1:7" ht="15">
      <c r="A141" s="84" t="s">
        <v>3294</v>
      </c>
      <c r="B141" s="84">
        <v>4</v>
      </c>
      <c r="C141" s="122">
        <v>0.00296785966642408</v>
      </c>
      <c r="D141" s="84" t="s">
        <v>3504</v>
      </c>
      <c r="E141" s="84" t="b">
        <v>0</v>
      </c>
      <c r="F141" s="84" t="b">
        <v>0</v>
      </c>
      <c r="G141" s="84" t="b">
        <v>0</v>
      </c>
    </row>
    <row r="142" spans="1:7" ht="15">
      <c r="A142" s="84" t="s">
        <v>3295</v>
      </c>
      <c r="B142" s="84">
        <v>4</v>
      </c>
      <c r="C142" s="122">
        <v>0.00296785966642408</v>
      </c>
      <c r="D142" s="84" t="s">
        <v>3504</v>
      </c>
      <c r="E142" s="84" t="b">
        <v>0</v>
      </c>
      <c r="F142" s="84" t="b">
        <v>0</v>
      </c>
      <c r="G142" s="84" t="b">
        <v>0</v>
      </c>
    </row>
    <row r="143" spans="1:7" ht="15">
      <c r="A143" s="84" t="s">
        <v>355</v>
      </c>
      <c r="B143" s="84">
        <v>4</v>
      </c>
      <c r="C143" s="122">
        <v>0.00296785966642408</v>
      </c>
      <c r="D143" s="84" t="s">
        <v>3504</v>
      </c>
      <c r="E143" s="84" t="b">
        <v>0</v>
      </c>
      <c r="F143" s="84" t="b">
        <v>0</v>
      </c>
      <c r="G143" s="84" t="b">
        <v>0</v>
      </c>
    </row>
    <row r="144" spans="1:7" ht="15">
      <c r="A144" s="84" t="s">
        <v>3296</v>
      </c>
      <c r="B144" s="84">
        <v>4</v>
      </c>
      <c r="C144" s="122">
        <v>0.00296785966642408</v>
      </c>
      <c r="D144" s="84" t="s">
        <v>3504</v>
      </c>
      <c r="E144" s="84" t="b">
        <v>0</v>
      </c>
      <c r="F144" s="84" t="b">
        <v>0</v>
      </c>
      <c r="G144" s="84" t="b">
        <v>0</v>
      </c>
    </row>
    <row r="145" spans="1:7" ht="15">
      <c r="A145" s="84" t="s">
        <v>3297</v>
      </c>
      <c r="B145" s="84">
        <v>4</v>
      </c>
      <c r="C145" s="122">
        <v>0.00296785966642408</v>
      </c>
      <c r="D145" s="84" t="s">
        <v>3504</v>
      </c>
      <c r="E145" s="84" t="b">
        <v>1</v>
      </c>
      <c r="F145" s="84" t="b">
        <v>0</v>
      </c>
      <c r="G145" s="84" t="b">
        <v>0</v>
      </c>
    </row>
    <row r="146" spans="1:7" ht="15">
      <c r="A146" s="84" t="s">
        <v>3298</v>
      </c>
      <c r="B146" s="84">
        <v>4</v>
      </c>
      <c r="C146" s="122">
        <v>0.00296785966642408</v>
      </c>
      <c r="D146" s="84" t="s">
        <v>3504</v>
      </c>
      <c r="E146" s="84" t="b">
        <v>0</v>
      </c>
      <c r="F146" s="84" t="b">
        <v>0</v>
      </c>
      <c r="G146" s="84" t="b">
        <v>0</v>
      </c>
    </row>
    <row r="147" spans="1:7" ht="15">
      <c r="A147" s="84" t="s">
        <v>3299</v>
      </c>
      <c r="B147" s="84">
        <v>4</v>
      </c>
      <c r="C147" s="122">
        <v>0.00296785966642408</v>
      </c>
      <c r="D147" s="84" t="s">
        <v>3504</v>
      </c>
      <c r="E147" s="84" t="b">
        <v>0</v>
      </c>
      <c r="F147" s="84" t="b">
        <v>0</v>
      </c>
      <c r="G147" s="84" t="b">
        <v>0</v>
      </c>
    </row>
    <row r="148" spans="1:7" ht="15">
      <c r="A148" s="84" t="s">
        <v>2774</v>
      </c>
      <c r="B148" s="84">
        <v>4</v>
      </c>
      <c r="C148" s="122">
        <v>0.00296785966642408</v>
      </c>
      <c r="D148" s="84" t="s">
        <v>3504</v>
      </c>
      <c r="E148" s="84" t="b">
        <v>0</v>
      </c>
      <c r="F148" s="84" t="b">
        <v>0</v>
      </c>
      <c r="G148" s="84" t="b">
        <v>0</v>
      </c>
    </row>
    <row r="149" spans="1:7" ht="15">
      <c r="A149" s="84" t="s">
        <v>2775</v>
      </c>
      <c r="B149" s="84">
        <v>4</v>
      </c>
      <c r="C149" s="122">
        <v>0.00296785966642408</v>
      </c>
      <c r="D149" s="84" t="s">
        <v>3504</v>
      </c>
      <c r="E149" s="84" t="b">
        <v>0</v>
      </c>
      <c r="F149" s="84" t="b">
        <v>0</v>
      </c>
      <c r="G149" s="84" t="b">
        <v>0</v>
      </c>
    </row>
    <row r="150" spans="1:7" ht="15">
      <c r="A150" s="84" t="s">
        <v>3300</v>
      </c>
      <c r="B150" s="84">
        <v>4</v>
      </c>
      <c r="C150" s="122">
        <v>0.00296785966642408</v>
      </c>
      <c r="D150" s="84" t="s">
        <v>3504</v>
      </c>
      <c r="E150" s="84" t="b">
        <v>0</v>
      </c>
      <c r="F150" s="84" t="b">
        <v>0</v>
      </c>
      <c r="G150" s="84" t="b">
        <v>0</v>
      </c>
    </row>
    <row r="151" spans="1:7" ht="15">
      <c r="A151" s="84" t="s">
        <v>3301</v>
      </c>
      <c r="B151" s="84">
        <v>4</v>
      </c>
      <c r="C151" s="122">
        <v>0.00296785966642408</v>
      </c>
      <c r="D151" s="84" t="s">
        <v>3504</v>
      </c>
      <c r="E151" s="84" t="b">
        <v>1</v>
      </c>
      <c r="F151" s="84" t="b">
        <v>0</v>
      </c>
      <c r="G151" s="84" t="b">
        <v>0</v>
      </c>
    </row>
    <row r="152" spans="1:7" ht="15">
      <c r="A152" s="84" t="s">
        <v>660</v>
      </c>
      <c r="B152" s="84">
        <v>4</v>
      </c>
      <c r="C152" s="122">
        <v>0.00296785966642408</v>
      </c>
      <c r="D152" s="84" t="s">
        <v>3504</v>
      </c>
      <c r="E152" s="84" t="b">
        <v>0</v>
      </c>
      <c r="F152" s="84" t="b">
        <v>0</v>
      </c>
      <c r="G152" s="84" t="b">
        <v>0</v>
      </c>
    </row>
    <row r="153" spans="1:7" ht="15">
      <c r="A153" s="84" t="s">
        <v>3302</v>
      </c>
      <c r="B153" s="84">
        <v>4</v>
      </c>
      <c r="C153" s="122">
        <v>0.00296785966642408</v>
      </c>
      <c r="D153" s="84" t="s">
        <v>3504</v>
      </c>
      <c r="E153" s="84" t="b">
        <v>0</v>
      </c>
      <c r="F153" s="84" t="b">
        <v>0</v>
      </c>
      <c r="G153" s="84" t="b">
        <v>0</v>
      </c>
    </row>
    <row r="154" spans="1:7" ht="15">
      <c r="A154" s="84" t="s">
        <v>359</v>
      </c>
      <c r="B154" s="84">
        <v>4</v>
      </c>
      <c r="C154" s="122">
        <v>0.00296785966642408</v>
      </c>
      <c r="D154" s="84" t="s">
        <v>3504</v>
      </c>
      <c r="E154" s="84" t="b">
        <v>0</v>
      </c>
      <c r="F154" s="84" t="b">
        <v>0</v>
      </c>
      <c r="G154" s="84" t="b">
        <v>0</v>
      </c>
    </row>
    <row r="155" spans="1:7" ht="15">
      <c r="A155" s="84" t="s">
        <v>3303</v>
      </c>
      <c r="B155" s="84">
        <v>4</v>
      </c>
      <c r="C155" s="122">
        <v>0.00296785966642408</v>
      </c>
      <c r="D155" s="84" t="s">
        <v>3504</v>
      </c>
      <c r="E155" s="84" t="b">
        <v>0</v>
      </c>
      <c r="F155" s="84" t="b">
        <v>0</v>
      </c>
      <c r="G155" s="84" t="b">
        <v>0</v>
      </c>
    </row>
    <row r="156" spans="1:7" ht="15">
      <c r="A156" s="84" t="s">
        <v>3304</v>
      </c>
      <c r="B156" s="84">
        <v>3</v>
      </c>
      <c r="C156" s="122">
        <v>0.0023904321553601584</v>
      </c>
      <c r="D156" s="84" t="s">
        <v>3504</v>
      </c>
      <c r="E156" s="84" t="b">
        <v>0</v>
      </c>
      <c r="F156" s="84" t="b">
        <v>0</v>
      </c>
      <c r="G156" s="84" t="b">
        <v>0</v>
      </c>
    </row>
    <row r="157" spans="1:7" ht="15">
      <c r="A157" s="84" t="s">
        <v>3305</v>
      </c>
      <c r="B157" s="84">
        <v>3</v>
      </c>
      <c r="C157" s="122">
        <v>0.0023904321553601584</v>
      </c>
      <c r="D157" s="84" t="s">
        <v>3504</v>
      </c>
      <c r="E157" s="84" t="b">
        <v>1</v>
      </c>
      <c r="F157" s="84" t="b">
        <v>0</v>
      </c>
      <c r="G157" s="84" t="b">
        <v>0</v>
      </c>
    </row>
    <row r="158" spans="1:7" ht="15">
      <c r="A158" s="84" t="s">
        <v>3306</v>
      </c>
      <c r="B158" s="84">
        <v>3</v>
      </c>
      <c r="C158" s="122">
        <v>0.0023904321553601584</v>
      </c>
      <c r="D158" s="84" t="s">
        <v>3504</v>
      </c>
      <c r="E158" s="84" t="b">
        <v>0</v>
      </c>
      <c r="F158" s="84" t="b">
        <v>0</v>
      </c>
      <c r="G158" s="84" t="b">
        <v>0</v>
      </c>
    </row>
    <row r="159" spans="1:7" ht="15">
      <c r="A159" s="84" t="s">
        <v>3307</v>
      </c>
      <c r="B159" s="84">
        <v>3</v>
      </c>
      <c r="C159" s="122">
        <v>0.0023904321553601584</v>
      </c>
      <c r="D159" s="84" t="s">
        <v>3504</v>
      </c>
      <c r="E159" s="84" t="b">
        <v>0</v>
      </c>
      <c r="F159" s="84" t="b">
        <v>0</v>
      </c>
      <c r="G159" s="84" t="b">
        <v>0</v>
      </c>
    </row>
    <row r="160" spans="1:7" ht="15">
      <c r="A160" s="84" t="s">
        <v>3308</v>
      </c>
      <c r="B160" s="84">
        <v>3</v>
      </c>
      <c r="C160" s="122">
        <v>0.002622334603633663</v>
      </c>
      <c r="D160" s="84" t="s">
        <v>3504</v>
      </c>
      <c r="E160" s="84" t="b">
        <v>0</v>
      </c>
      <c r="F160" s="84" t="b">
        <v>0</v>
      </c>
      <c r="G160" s="84" t="b">
        <v>0</v>
      </c>
    </row>
    <row r="161" spans="1:7" ht="15">
      <c r="A161" s="84" t="s">
        <v>3309</v>
      </c>
      <c r="B161" s="84">
        <v>3</v>
      </c>
      <c r="C161" s="122">
        <v>0.0023904321553601584</v>
      </c>
      <c r="D161" s="84" t="s">
        <v>3504</v>
      </c>
      <c r="E161" s="84" t="b">
        <v>0</v>
      </c>
      <c r="F161" s="84" t="b">
        <v>0</v>
      </c>
      <c r="G161" s="84" t="b">
        <v>0</v>
      </c>
    </row>
    <row r="162" spans="1:7" ht="15">
      <c r="A162" s="84" t="s">
        <v>3310</v>
      </c>
      <c r="B162" s="84">
        <v>3</v>
      </c>
      <c r="C162" s="122">
        <v>0.0023904321553601584</v>
      </c>
      <c r="D162" s="84" t="s">
        <v>3504</v>
      </c>
      <c r="E162" s="84" t="b">
        <v>0</v>
      </c>
      <c r="F162" s="84" t="b">
        <v>0</v>
      </c>
      <c r="G162" s="84" t="b">
        <v>0</v>
      </c>
    </row>
    <row r="163" spans="1:7" ht="15">
      <c r="A163" s="84" t="s">
        <v>3311</v>
      </c>
      <c r="B163" s="84">
        <v>3</v>
      </c>
      <c r="C163" s="122">
        <v>0.0023904321553601584</v>
      </c>
      <c r="D163" s="84" t="s">
        <v>3504</v>
      </c>
      <c r="E163" s="84" t="b">
        <v>0</v>
      </c>
      <c r="F163" s="84" t="b">
        <v>0</v>
      </c>
      <c r="G163" s="84" t="b">
        <v>0</v>
      </c>
    </row>
    <row r="164" spans="1:7" ht="15">
      <c r="A164" s="84" t="s">
        <v>323</v>
      </c>
      <c r="B164" s="84">
        <v>3</v>
      </c>
      <c r="C164" s="122">
        <v>0.0023904321553601584</v>
      </c>
      <c r="D164" s="84" t="s">
        <v>3504</v>
      </c>
      <c r="E164" s="84" t="b">
        <v>0</v>
      </c>
      <c r="F164" s="84" t="b">
        <v>0</v>
      </c>
      <c r="G164" s="84" t="b">
        <v>0</v>
      </c>
    </row>
    <row r="165" spans="1:7" ht="15">
      <c r="A165" s="84" t="s">
        <v>3312</v>
      </c>
      <c r="B165" s="84">
        <v>3</v>
      </c>
      <c r="C165" s="122">
        <v>0.0023904321553601584</v>
      </c>
      <c r="D165" s="84" t="s">
        <v>3504</v>
      </c>
      <c r="E165" s="84" t="b">
        <v>0</v>
      </c>
      <c r="F165" s="84" t="b">
        <v>0</v>
      </c>
      <c r="G165" s="84" t="b">
        <v>0</v>
      </c>
    </row>
    <row r="166" spans="1:7" ht="15">
      <c r="A166" s="84" t="s">
        <v>358</v>
      </c>
      <c r="B166" s="84">
        <v>3</v>
      </c>
      <c r="C166" s="122">
        <v>0.0023904321553601584</v>
      </c>
      <c r="D166" s="84" t="s">
        <v>3504</v>
      </c>
      <c r="E166" s="84" t="b">
        <v>0</v>
      </c>
      <c r="F166" s="84" t="b">
        <v>0</v>
      </c>
      <c r="G166" s="84" t="b">
        <v>0</v>
      </c>
    </row>
    <row r="167" spans="1:7" ht="15">
      <c r="A167" s="84" t="s">
        <v>3313</v>
      </c>
      <c r="B167" s="84">
        <v>3</v>
      </c>
      <c r="C167" s="122">
        <v>0.0023904321553601584</v>
      </c>
      <c r="D167" s="84" t="s">
        <v>3504</v>
      </c>
      <c r="E167" s="84" t="b">
        <v>0</v>
      </c>
      <c r="F167" s="84" t="b">
        <v>0</v>
      </c>
      <c r="G167" s="84" t="b">
        <v>0</v>
      </c>
    </row>
    <row r="168" spans="1:7" ht="15">
      <c r="A168" s="84" t="s">
        <v>3314</v>
      </c>
      <c r="B168" s="84">
        <v>3</v>
      </c>
      <c r="C168" s="122">
        <v>0.0023904321553601584</v>
      </c>
      <c r="D168" s="84" t="s">
        <v>3504</v>
      </c>
      <c r="E168" s="84" t="b">
        <v>0</v>
      </c>
      <c r="F168" s="84" t="b">
        <v>0</v>
      </c>
      <c r="G168" s="84" t="b">
        <v>0</v>
      </c>
    </row>
    <row r="169" spans="1:7" ht="15">
      <c r="A169" s="84" t="s">
        <v>380</v>
      </c>
      <c r="B169" s="84">
        <v>3</v>
      </c>
      <c r="C169" s="122">
        <v>0.0023904321553601584</v>
      </c>
      <c r="D169" s="84" t="s">
        <v>3504</v>
      </c>
      <c r="E169" s="84" t="b">
        <v>0</v>
      </c>
      <c r="F169" s="84" t="b">
        <v>0</v>
      </c>
      <c r="G169" s="84" t="b">
        <v>0</v>
      </c>
    </row>
    <row r="170" spans="1:7" ht="15">
      <c r="A170" s="84" t="s">
        <v>371</v>
      </c>
      <c r="B170" s="84">
        <v>3</v>
      </c>
      <c r="C170" s="122">
        <v>0.0023904321553601584</v>
      </c>
      <c r="D170" s="84" t="s">
        <v>3504</v>
      </c>
      <c r="E170" s="84" t="b">
        <v>0</v>
      </c>
      <c r="F170" s="84" t="b">
        <v>0</v>
      </c>
      <c r="G170" s="84" t="b">
        <v>0</v>
      </c>
    </row>
    <row r="171" spans="1:7" ht="15">
      <c r="A171" s="84" t="s">
        <v>3315</v>
      </c>
      <c r="B171" s="84">
        <v>3</v>
      </c>
      <c r="C171" s="122">
        <v>0.0023904321553601584</v>
      </c>
      <c r="D171" s="84" t="s">
        <v>3504</v>
      </c>
      <c r="E171" s="84" t="b">
        <v>0</v>
      </c>
      <c r="F171" s="84" t="b">
        <v>0</v>
      </c>
      <c r="G171" s="84" t="b">
        <v>0</v>
      </c>
    </row>
    <row r="172" spans="1:7" ht="15">
      <c r="A172" s="84" t="s">
        <v>3316</v>
      </c>
      <c r="B172" s="84">
        <v>3</v>
      </c>
      <c r="C172" s="122">
        <v>0.0023904321553601584</v>
      </c>
      <c r="D172" s="84" t="s">
        <v>3504</v>
      </c>
      <c r="E172" s="84" t="b">
        <v>0</v>
      </c>
      <c r="F172" s="84" t="b">
        <v>0</v>
      </c>
      <c r="G172" s="84" t="b">
        <v>0</v>
      </c>
    </row>
    <row r="173" spans="1:7" ht="15">
      <c r="A173" s="84" t="s">
        <v>3317</v>
      </c>
      <c r="B173" s="84">
        <v>3</v>
      </c>
      <c r="C173" s="122">
        <v>0.0023904321553601584</v>
      </c>
      <c r="D173" s="84" t="s">
        <v>3504</v>
      </c>
      <c r="E173" s="84" t="b">
        <v>0</v>
      </c>
      <c r="F173" s="84" t="b">
        <v>0</v>
      </c>
      <c r="G173" s="84" t="b">
        <v>0</v>
      </c>
    </row>
    <row r="174" spans="1:7" ht="15">
      <c r="A174" s="84" t="s">
        <v>3318</v>
      </c>
      <c r="B174" s="84">
        <v>3</v>
      </c>
      <c r="C174" s="122">
        <v>0.0023904321553601584</v>
      </c>
      <c r="D174" s="84" t="s">
        <v>3504</v>
      </c>
      <c r="E174" s="84" t="b">
        <v>0</v>
      </c>
      <c r="F174" s="84" t="b">
        <v>0</v>
      </c>
      <c r="G174" s="84" t="b">
        <v>0</v>
      </c>
    </row>
    <row r="175" spans="1:7" ht="15">
      <c r="A175" s="84" t="s">
        <v>3319</v>
      </c>
      <c r="B175" s="84">
        <v>3</v>
      </c>
      <c r="C175" s="122">
        <v>0.0023904321553601584</v>
      </c>
      <c r="D175" s="84" t="s">
        <v>3504</v>
      </c>
      <c r="E175" s="84" t="b">
        <v>0</v>
      </c>
      <c r="F175" s="84" t="b">
        <v>0</v>
      </c>
      <c r="G175" s="84" t="b">
        <v>0</v>
      </c>
    </row>
    <row r="176" spans="1:7" ht="15">
      <c r="A176" s="84" t="s">
        <v>3320</v>
      </c>
      <c r="B176" s="84">
        <v>3</v>
      </c>
      <c r="C176" s="122">
        <v>0.0023904321553601584</v>
      </c>
      <c r="D176" s="84" t="s">
        <v>3504</v>
      </c>
      <c r="E176" s="84" t="b">
        <v>0</v>
      </c>
      <c r="F176" s="84" t="b">
        <v>0</v>
      </c>
      <c r="G176" s="84" t="b">
        <v>0</v>
      </c>
    </row>
    <row r="177" spans="1:7" ht="15">
      <c r="A177" s="84" t="s">
        <v>3321</v>
      </c>
      <c r="B177" s="84">
        <v>3</v>
      </c>
      <c r="C177" s="122">
        <v>0.0023904321553601584</v>
      </c>
      <c r="D177" s="84" t="s">
        <v>3504</v>
      </c>
      <c r="E177" s="84" t="b">
        <v>0</v>
      </c>
      <c r="F177" s="84" t="b">
        <v>0</v>
      </c>
      <c r="G177" s="84" t="b">
        <v>0</v>
      </c>
    </row>
    <row r="178" spans="1:7" ht="15">
      <c r="A178" s="84" t="s">
        <v>3322</v>
      </c>
      <c r="B178" s="84">
        <v>3</v>
      </c>
      <c r="C178" s="122">
        <v>0.0023904321553601584</v>
      </c>
      <c r="D178" s="84" t="s">
        <v>3504</v>
      </c>
      <c r="E178" s="84" t="b">
        <v>0</v>
      </c>
      <c r="F178" s="84" t="b">
        <v>0</v>
      </c>
      <c r="G178" s="84" t="b">
        <v>0</v>
      </c>
    </row>
    <row r="179" spans="1:7" ht="15">
      <c r="A179" s="84" t="s">
        <v>3323</v>
      </c>
      <c r="B179" s="84">
        <v>3</v>
      </c>
      <c r="C179" s="122">
        <v>0.0023904321553601584</v>
      </c>
      <c r="D179" s="84" t="s">
        <v>3504</v>
      </c>
      <c r="E179" s="84" t="b">
        <v>0</v>
      </c>
      <c r="F179" s="84" t="b">
        <v>0</v>
      </c>
      <c r="G179" s="84" t="b">
        <v>0</v>
      </c>
    </row>
    <row r="180" spans="1:7" ht="15">
      <c r="A180" s="84" t="s">
        <v>288</v>
      </c>
      <c r="B180" s="84">
        <v>3</v>
      </c>
      <c r="C180" s="122">
        <v>0.0023904321553601584</v>
      </c>
      <c r="D180" s="84" t="s">
        <v>3504</v>
      </c>
      <c r="E180" s="84" t="b">
        <v>0</v>
      </c>
      <c r="F180" s="84" t="b">
        <v>0</v>
      </c>
      <c r="G180" s="84" t="b">
        <v>0</v>
      </c>
    </row>
    <row r="181" spans="1:7" ht="15">
      <c r="A181" s="84" t="s">
        <v>3324</v>
      </c>
      <c r="B181" s="84">
        <v>3</v>
      </c>
      <c r="C181" s="122">
        <v>0.0023904321553601584</v>
      </c>
      <c r="D181" s="84" t="s">
        <v>3504</v>
      </c>
      <c r="E181" s="84" t="b">
        <v>0</v>
      </c>
      <c r="F181" s="84" t="b">
        <v>0</v>
      </c>
      <c r="G181" s="84" t="b">
        <v>0</v>
      </c>
    </row>
    <row r="182" spans="1:7" ht="15">
      <c r="A182" s="84" t="s">
        <v>3325</v>
      </c>
      <c r="B182" s="84">
        <v>3</v>
      </c>
      <c r="C182" s="122">
        <v>0.0023904321553601584</v>
      </c>
      <c r="D182" s="84" t="s">
        <v>3504</v>
      </c>
      <c r="E182" s="84" t="b">
        <v>0</v>
      </c>
      <c r="F182" s="84" t="b">
        <v>0</v>
      </c>
      <c r="G182" s="84" t="b">
        <v>0</v>
      </c>
    </row>
    <row r="183" spans="1:7" ht="15">
      <c r="A183" s="84" t="s">
        <v>3326</v>
      </c>
      <c r="B183" s="84">
        <v>3</v>
      </c>
      <c r="C183" s="122">
        <v>0.0023904321553601584</v>
      </c>
      <c r="D183" s="84" t="s">
        <v>3504</v>
      </c>
      <c r="E183" s="84" t="b">
        <v>0</v>
      </c>
      <c r="F183" s="84" t="b">
        <v>0</v>
      </c>
      <c r="G183" s="84" t="b">
        <v>0</v>
      </c>
    </row>
    <row r="184" spans="1:7" ht="15">
      <c r="A184" s="84" t="s">
        <v>3327</v>
      </c>
      <c r="B184" s="84">
        <v>3</v>
      </c>
      <c r="C184" s="122">
        <v>0.0023904321553601584</v>
      </c>
      <c r="D184" s="84" t="s">
        <v>3504</v>
      </c>
      <c r="E184" s="84" t="b">
        <v>0</v>
      </c>
      <c r="F184" s="84" t="b">
        <v>0</v>
      </c>
      <c r="G184" s="84" t="b">
        <v>0</v>
      </c>
    </row>
    <row r="185" spans="1:7" ht="15">
      <c r="A185" s="84" t="s">
        <v>3328</v>
      </c>
      <c r="B185" s="84">
        <v>3</v>
      </c>
      <c r="C185" s="122">
        <v>0.0023904321553601584</v>
      </c>
      <c r="D185" s="84" t="s">
        <v>3504</v>
      </c>
      <c r="E185" s="84" t="b">
        <v>0</v>
      </c>
      <c r="F185" s="84" t="b">
        <v>0</v>
      </c>
      <c r="G185" s="84" t="b">
        <v>0</v>
      </c>
    </row>
    <row r="186" spans="1:7" ht="15">
      <c r="A186" s="84" t="s">
        <v>3329</v>
      </c>
      <c r="B186" s="84">
        <v>3</v>
      </c>
      <c r="C186" s="122">
        <v>0.0023904321553601584</v>
      </c>
      <c r="D186" s="84" t="s">
        <v>3504</v>
      </c>
      <c r="E186" s="84" t="b">
        <v>0</v>
      </c>
      <c r="F186" s="84" t="b">
        <v>0</v>
      </c>
      <c r="G186" s="84" t="b">
        <v>0</v>
      </c>
    </row>
    <row r="187" spans="1:7" ht="15">
      <c r="A187" s="84" t="s">
        <v>375</v>
      </c>
      <c r="B187" s="84">
        <v>3</v>
      </c>
      <c r="C187" s="122">
        <v>0.0023904321553601584</v>
      </c>
      <c r="D187" s="84" t="s">
        <v>3504</v>
      </c>
      <c r="E187" s="84" t="b">
        <v>0</v>
      </c>
      <c r="F187" s="84" t="b">
        <v>0</v>
      </c>
      <c r="G187" s="84" t="b">
        <v>0</v>
      </c>
    </row>
    <row r="188" spans="1:7" ht="15">
      <c r="A188" s="84" t="s">
        <v>3330</v>
      </c>
      <c r="B188" s="84">
        <v>3</v>
      </c>
      <c r="C188" s="122">
        <v>0.0023904321553601584</v>
      </c>
      <c r="D188" s="84" t="s">
        <v>3504</v>
      </c>
      <c r="E188" s="84" t="b">
        <v>0</v>
      </c>
      <c r="F188" s="84" t="b">
        <v>0</v>
      </c>
      <c r="G188" s="84" t="b">
        <v>0</v>
      </c>
    </row>
    <row r="189" spans="1:7" ht="15">
      <c r="A189" s="84" t="s">
        <v>3331</v>
      </c>
      <c r="B189" s="84">
        <v>3</v>
      </c>
      <c r="C189" s="122">
        <v>0.0023904321553601584</v>
      </c>
      <c r="D189" s="84" t="s">
        <v>3504</v>
      </c>
      <c r="E189" s="84" t="b">
        <v>1</v>
      </c>
      <c r="F189" s="84" t="b">
        <v>0</v>
      </c>
      <c r="G189" s="84" t="b">
        <v>0</v>
      </c>
    </row>
    <row r="190" spans="1:7" ht="15">
      <c r="A190" s="84" t="s">
        <v>284</v>
      </c>
      <c r="B190" s="84">
        <v>3</v>
      </c>
      <c r="C190" s="122">
        <v>0.0023904321553601584</v>
      </c>
      <c r="D190" s="84" t="s">
        <v>3504</v>
      </c>
      <c r="E190" s="84" t="b">
        <v>0</v>
      </c>
      <c r="F190" s="84" t="b">
        <v>0</v>
      </c>
      <c r="G190" s="84" t="b">
        <v>0</v>
      </c>
    </row>
    <row r="191" spans="1:7" ht="15">
      <c r="A191" s="84" t="s">
        <v>3332</v>
      </c>
      <c r="B191" s="84">
        <v>3</v>
      </c>
      <c r="C191" s="122">
        <v>0.0023904321553601584</v>
      </c>
      <c r="D191" s="84" t="s">
        <v>3504</v>
      </c>
      <c r="E191" s="84" t="b">
        <v>0</v>
      </c>
      <c r="F191" s="84" t="b">
        <v>0</v>
      </c>
      <c r="G191" s="84" t="b">
        <v>0</v>
      </c>
    </row>
    <row r="192" spans="1:7" ht="15">
      <c r="A192" s="84" t="s">
        <v>2768</v>
      </c>
      <c r="B192" s="84">
        <v>3</v>
      </c>
      <c r="C192" s="122">
        <v>0.0023904321553601584</v>
      </c>
      <c r="D192" s="84" t="s">
        <v>3504</v>
      </c>
      <c r="E192" s="84" t="b">
        <v>0</v>
      </c>
      <c r="F192" s="84" t="b">
        <v>0</v>
      </c>
      <c r="G192" s="84" t="b">
        <v>0</v>
      </c>
    </row>
    <row r="193" spans="1:7" ht="15">
      <c r="A193" s="84" t="s">
        <v>377</v>
      </c>
      <c r="B193" s="84">
        <v>3</v>
      </c>
      <c r="C193" s="122">
        <v>0.0023904321553601584</v>
      </c>
      <c r="D193" s="84" t="s">
        <v>3504</v>
      </c>
      <c r="E193" s="84" t="b">
        <v>0</v>
      </c>
      <c r="F193" s="84" t="b">
        <v>0</v>
      </c>
      <c r="G193" s="84" t="b">
        <v>0</v>
      </c>
    </row>
    <row r="194" spans="1:7" ht="15">
      <c r="A194" s="84" t="s">
        <v>2772</v>
      </c>
      <c r="B194" s="84">
        <v>3</v>
      </c>
      <c r="C194" s="122">
        <v>0.0023904321553601584</v>
      </c>
      <c r="D194" s="84" t="s">
        <v>3504</v>
      </c>
      <c r="E194" s="84" t="b">
        <v>0</v>
      </c>
      <c r="F194" s="84" t="b">
        <v>0</v>
      </c>
      <c r="G194" s="84" t="b">
        <v>0</v>
      </c>
    </row>
    <row r="195" spans="1:7" ht="15">
      <c r="A195" s="84" t="s">
        <v>2776</v>
      </c>
      <c r="B195" s="84">
        <v>3</v>
      </c>
      <c r="C195" s="122">
        <v>0.0023904321553601584</v>
      </c>
      <c r="D195" s="84" t="s">
        <v>3504</v>
      </c>
      <c r="E195" s="84" t="b">
        <v>0</v>
      </c>
      <c r="F195" s="84" t="b">
        <v>0</v>
      </c>
      <c r="G195" s="84" t="b">
        <v>0</v>
      </c>
    </row>
    <row r="196" spans="1:7" ht="15">
      <c r="A196" s="84" t="s">
        <v>2778</v>
      </c>
      <c r="B196" s="84">
        <v>3</v>
      </c>
      <c r="C196" s="122">
        <v>0.0023904321553601584</v>
      </c>
      <c r="D196" s="84" t="s">
        <v>3504</v>
      </c>
      <c r="E196" s="84" t="b">
        <v>0</v>
      </c>
      <c r="F196" s="84" t="b">
        <v>1</v>
      </c>
      <c r="G196" s="84" t="b">
        <v>0</v>
      </c>
    </row>
    <row r="197" spans="1:7" ht="15">
      <c r="A197" s="84" t="s">
        <v>2779</v>
      </c>
      <c r="B197" s="84">
        <v>3</v>
      </c>
      <c r="C197" s="122">
        <v>0.0023904321553601584</v>
      </c>
      <c r="D197" s="84" t="s">
        <v>3504</v>
      </c>
      <c r="E197" s="84" t="b">
        <v>0</v>
      </c>
      <c r="F197" s="84" t="b">
        <v>0</v>
      </c>
      <c r="G197" s="84" t="b">
        <v>0</v>
      </c>
    </row>
    <row r="198" spans="1:7" ht="15">
      <c r="A198" s="84" t="s">
        <v>369</v>
      </c>
      <c r="B198" s="84">
        <v>3</v>
      </c>
      <c r="C198" s="122">
        <v>0.0023904321553601584</v>
      </c>
      <c r="D198" s="84" t="s">
        <v>3504</v>
      </c>
      <c r="E198" s="84" t="b">
        <v>0</v>
      </c>
      <c r="F198" s="84" t="b">
        <v>0</v>
      </c>
      <c r="G198" s="84" t="b">
        <v>0</v>
      </c>
    </row>
    <row r="199" spans="1:7" ht="15">
      <c r="A199" s="84" t="s">
        <v>367</v>
      </c>
      <c r="B199" s="84">
        <v>3</v>
      </c>
      <c r="C199" s="122">
        <v>0.0023904321553601584</v>
      </c>
      <c r="D199" s="84" t="s">
        <v>3504</v>
      </c>
      <c r="E199" s="84" t="b">
        <v>0</v>
      </c>
      <c r="F199" s="84" t="b">
        <v>0</v>
      </c>
      <c r="G199" s="84" t="b">
        <v>0</v>
      </c>
    </row>
    <row r="200" spans="1:7" ht="15">
      <c r="A200" s="84" t="s">
        <v>3333</v>
      </c>
      <c r="B200" s="84">
        <v>3</v>
      </c>
      <c r="C200" s="122">
        <v>0.0023904321553601584</v>
      </c>
      <c r="D200" s="84" t="s">
        <v>3504</v>
      </c>
      <c r="E200" s="84" t="b">
        <v>0</v>
      </c>
      <c r="F200" s="84" t="b">
        <v>1</v>
      </c>
      <c r="G200" s="84" t="b">
        <v>0</v>
      </c>
    </row>
    <row r="201" spans="1:7" ht="15">
      <c r="A201" s="84" t="s">
        <v>3334</v>
      </c>
      <c r="B201" s="84">
        <v>3</v>
      </c>
      <c r="C201" s="122">
        <v>0.0023904321553601584</v>
      </c>
      <c r="D201" s="84" t="s">
        <v>3504</v>
      </c>
      <c r="E201" s="84" t="b">
        <v>0</v>
      </c>
      <c r="F201" s="84" t="b">
        <v>0</v>
      </c>
      <c r="G201" s="84" t="b">
        <v>0</v>
      </c>
    </row>
    <row r="202" spans="1:7" ht="15">
      <c r="A202" s="84" t="s">
        <v>3335</v>
      </c>
      <c r="B202" s="84">
        <v>3</v>
      </c>
      <c r="C202" s="122">
        <v>0.0023904321553601584</v>
      </c>
      <c r="D202" s="84" t="s">
        <v>3504</v>
      </c>
      <c r="E202" s="84" t="b">
        <v>0</v>
      </c>
      <c r="F202" s="84" t="b">
        <v>0</v>
      </c>
      <c r="G202" s="84" t="b">
        <v>0</v>
      </c>
    </row>
    <row r="203" spans="1:7" ht="15">
      <c r="A203" s="84" t="s">
        <v>3336</v>
      </c>
      <c r="B203" s="84">
        <v>3</v>
      </c>
      <c r="C203" s="122">
        <v>0.0023904321553601584</v>
      </c>
      <c r="D203" s="84" t="s">
        <v>3504</v>
      </c>
      <c r="E203" s="84" t="b">
        <v>0</v>
      </c>
      <c r="F203" s="84" t="b">
        <v>0</v>
      </c>
      <c r="G203" s="84" t="b">
        <v>0</v>
      </c>
    </row>
    <row r="204" spans="1:7" ht="15">
      <c r="A204" s="84" t="s">
        <v>3337</v>
      </c>
      <c r="B204" s="84">
        <v>3</v>
      </c>
      <c r="C204" s="122">
        <v>0.0023904321553601584</v>
      </c>
      <c r="D204" s="84" t="s">
        <v>3504</v>
      </c>
      <c r="E204" s="84" t="b">
        <v>0</v>
      </c>
      <c r="F204" s="84" t="b">
        <v>0</v>
      </c>
      <c r="G204" s="84" t="b">
        <v>0</v>
      </c>
    </row>
    <row r="205" spans="1:7" ht="15">
      <c r="A205" s="84" t="s">
        <v>3338</v>
      </c>
      <c r="B205" s="84">
        <v>3</v>
      </c>
      <c r="C205" s="122">
        <v>0.0023904321553601584</v>
      </c>
      <c r="D205" s="84" t="s">
        <v>3504</v>
      </c>
      <c r="E205" s="84" t="b">
        <v>0</v>
      </c>
      <c r="F205" s="84" t="b">
        <v>0</v>
      </c>
      <c r="G205" s="84" t="b">
        <v>0</v>
      </c>
    </row>
    <row r="206" spans="1:7" ht="15">
      <c r="A206" s="84" t="s">
        <v>3339</v>
      </c>
      <c r="B206" s="84">
        <v>3</v>
      </c>
      <c r="C206" s="122">
        <v>0.0023904321553601584</v>
      </c>
      <c r="D206" s="84" t="s">
        <v>3504</v>
      </c>
      <c r="E206" s="84" t="b">
        <v>0</v>
      </c>
      <c r="F206" s="84" t="b">
        <v>0</v>
      </c>
      <c r="G206" s="84" t="b">
        <v>0</v>
      </c>
    </row>
    <row r="207" spans="1:7" ht="15">
      <c r="A207" s="84" t="s">
        <v>3340</v>
      </c>
      <c r="B207" s="84">
        <v>3</v>
      </c>
      <c r="C207" s="122">
        <v>0.0023904321553601584</v>
      </c>
      <c r="D207" s="84" t="s">
        <v>3504</v>
      </c>
      <c r="E207" s="84" t="b">
        <v>0</v>
      </c>
      <c r="F207" s="84" t="b">
        <v>0</v>
      </c>
      <c r="G207" s="84" t="b">
        <v>0</v>
      </c>
    </row>
    <row r="208" spans="1:7" ht="15">
      <c r="A208" s="84" t="s">
        <v>3341</v>
      </c>
      <c r="B208" s="84">
        <v>3</v>
      </c>
      <c r="C208" s="122">
        <v>0.0023904321553601584</v>
      </c>
      <c r="D208" s="84" t="s">
        <v>3504</v>
      </c>
      <c r="E208" s="84" t="b">
        <v>0</v>
      </c>
      <c r="F208" s="84" t="b">
        <v>0</v>
      </c>
      <c r="G208" s="84" t="b">
        <v>0</v>
      </c>
    </row>
    <row r="209" spans="1:7" ht="15">
      <c r="A209" s="84" t="s">
        <v>3342</v>
      </c>
      <c r="B209" s="84">
        <v>3</v>
      </c>
      <c r="C209" s="122">
        <v>0.0023904321553601584</v>
      </c>
      <c r="D209" s="84" t="s">
        <v>3504</v>
      </c>
      <c r="E209" s="84" t="b">
        <v>0</v>
      </c>
      <c r="F209" s="84" t="b">
        <v>0</v>
      </c>
      <c r="G209" s="84" t="b">
        <v>0</v>
      </c>
    </row>
    <row r="210" spans="1:7" ht="15">
      <c r="A210" s="84" t="s">
        <v>3343</v>
      </c>
      <c r="B210" s="84">
        <v>3</v>
      </c>
      <c r="C210" s="122">
        <v>0.0023904321553601584</v>
      </c>
      <c r="D210" s="84" t="s">
        <v>3504</v>
      </c>
      <c r="E210" s="84" t="b">
        <v>0</v>
      </c>
      <c r="F210" s="84" t="b">
        <v>0</v>
      </c>
      <c r="G210" s="84" t="b">
        <v>0</v>
      </c>
    </row>
    <row r="211" spans="1:7" ht="15">
      <c r="A211" s="84" t="s">
        <v>3344</v>
      </c>
      <c r="B211" s="84">
        <v>3</v>
      </c>
      <c r="C211" s="122">
        <v>0.0023904321553601584</v>
      </c>
      <c r="D211" s="84" t="s">
        <v>3504</v>
      </c>
      <c r="E211" s="84" t="b">
        <v>1</v>
      </c>
      <c r="F211" s="84" t="b">
        <v>0</v>
      </c>
      <c r="G211" s="84" t="b">
        <v>0</v>
      </c>
    </row>
    <row r="212" spans="1:7" ht="15">
      <c r="A212" s="84" t="s">
        <v>3345</v>
      </c>
      <c r="B212" s="84">
        <v>3</v>
      </c>
      <c r="C212" s="122">
        <v>0.0023904321553601584</v>
      </c>
      <c r="D212" s="84" t="s">
        <v>3504</v>
      </c>
      <c r="E212" s="84" t="b">
        <v>0</v>
      </c>
      <c r="F212" s="84" t="b">
        <v>0</v>
      </c>
      <c r="G212" s="84" t="b">
        <v>0</v>
      </c>
    </row>
    <row r="213" spans="1:7" ht="15">
      <c r="A213" s="84" t="s">
        <v>3346</v>
      </c>
      <c r="B213" s="84">
        <v>3</v>
      </c>
      <c r="C213" s="122">
        <v>0.0023904321553601584</v>
      </c>
      <c r="D213" s="84" t="s">
        <v>3504</v>
      </c>
      <c r="E213" s="84" t="b">
        <v>0</v>
      </c>
      <c r="F213" s="84" t="b">
        <v>0</v>
      </c>
      <c r="G213" s="84" t="b">
        <v>0</v>
      </c>
    </row>
    <row r="214" spans="1:7" ht="15">
      <c r="A214" s="84" t="s">
        <v>3347</v>
      </c>
      <c r="B214" s="84">
        <v>3</v>
      </c>
      <c r="C214" s="122">
        <v>0.0023904321553601584</v>
      </c>
      <c r="D214" s="84" t="s">
        <v>3504</v>
      </c>
      <c r="E214" s="84" t="b">
        <v>1</v>
      </c>
      <c r="F214" s="84" t="b">
        <v>0</v>
      </c>
      <c r="G214" s="84" t="b">
        <v>0</v>
      </c>
    </row>
    <row r="215" spans="1:7" ht="15">
      <c r="A215" s="84" t="s">
        <v>3348</v>
      </c>
      <c r="B215" s="84">
        <v>3</v>
      </c>
      <c r="C215" s="122">
        <v>0.0023904321553601584</v>
      </c>
      <c r="D215" s="84" t="s">
        <v>3504</v>
      </c>
      <c r="E215" s="84" t="b">
        <v>1</v>
      </c>
      <c r="F215" s="84" t="b">
        <v>0</v>
      </c>
      <c r="G215" s="84" t="b">
        <v>0</v>
      </c>
    </row>
    <row r="216" spans="1:7" ht="15">
      <c r="A216" s="84" t="s">
        <v>3349</v>
      </c>
      <c r="B216" s="84">
        <v>3</v>
      </c>
      <c r="C216" s="122">
        <v>0.0023904321553601584</v>
      </c>
      <c r="D216" s="84" t="s">
        <v>3504</v>
      </c>
      <c r="E216" s="84" t="b">
        <v>0</v>
      </c>
      <c r="F216" s="84" t="b">
        <v>0</v>
      </c>
      <c r="G216" s="84" t="b">
        <v>0</v>
      </c>
    </row>
    <row r="217" spans="1:7" ht="15">
      <c r="A217" s="84" t="s">
        <v>2684</v>
      </c>
      <c r="B217" s="84">
        <v>3</v>
      </c>
      <c r="C217" s="122">
        <v>0.0023904321553601584</v>
      </c>
      <c r="D217" s="84" t="s">
        <v>3504</v>
      </c>
      <c r="E217" s="84" t="b">
        <v>0</v>
      </c>
      <c r="F217" s="84" t="b">
        <v>0</v>
      </c>
      <c r="G217" s="84" t="b">
        <v>0</v>
      </c>
    </row>
    <row r="218" spans="1:7" ht="15">
      <c r="A218" s="84" t="s">
        <v>3350</v>
      </c>
      <c r="B218" s="84">
        <v>3</v>
      </c>
      <c r="C218" s="122">
        <v>0.0023904321553601584</v>
      </c>
      <c r="D218" s="84" t="s">
        <v>3504</v>
      </c>
      <c r="E218" s="84" t="b">
        <v>0</v>
      </c>
      <c r="F218" s="84" t="b">
        <v>0</v>
      </c>
      <c r="G218" s="84" t="b">
        <v>0</v>
      </c>
    </row>
    <row r="219" spans="1:7" ht="15">
      <c r="A219" s="84" t="s">
        <v>3351</v>
      </c>
      <c r="B219" s="84">
        <v>3</v>
      </c>
      <c r="C219" s="122">
        <v>0.0023904321553601584</v>
      </c>
      <c r="D219" s="84" t="s">
        <v>3504</v>
      </c>
      <c r="E219" s="84" t="b">
        <v>0</v>
      </c>
      <c r="F219" s="84" t="b">
        <v>0</v>
      </c>
      <c r="G219" s="84" t="b">
        <v>0</v>
      </c>
    </row>
    <row r="220" spans="1:7" ht="15">
      <c r="A220" s="84" t="s">
        <v>2680</v>
      </c>
      <c r="B220" s="84">
        <v>3</v>
      </c>
      <c r="C220" s="122">
        <v>0.0023904321553601584</v>
      </c>
      <c r="D220" s="84" t="s">
        <v>3504</v>
      </c>
      <c r="E220" s="84" t="b">
        <v>0</v>
      </c>
      <c r="F220" s="84" t="b">
        <v>0</v>
      </c>
      <c r="G220" s="84" t="b">
        <v>0</v>
      </c>
    </row>
    <row r="221" spans="1:7" ht="15">
      <c r="A221" s="84" t="s">
        <v>3352</v>
      </c>
      <c r="B221" s="84">
        <v>2</v>
      </c>
      <c r="C221" s="122">
        <v>0.0017482230690891087</v>
      </c>
      <c r="D221" s="84" t="s">
        <v>3504</v>
      </c>
      <c r="E221" s="84" t="b">
        <v>0</v>
      </c>
      <c r="F221" s="84" t="b">
        <v>0</v>
      </c>
      <c r="G221" s="84" t="b">
        <v>0</v>
      </c>
    </row>
    <row r="222" spans="1:7" ht="15">
      <c r="A222" s="84" t="s">
        <v>3353</v>
      </c>
      <c r="B222" s="84">
        <v>2</v>
      </c>
      <c r="C222" s="122">
        <v>0.0017482230690891087</v>
      </c>
      <c r="D222" s="84" t="s">
        <v>3504</v>
      </c>
      <c r="E222" s="84" t="b">
        <v>0</v>
      </c>
      <c r="F222" s="84" t="b">
        <v>0</v>
      </c>
      <c r="G222" s="84" t="b">
        <v>0</v>
      </c>
    </row>
    <row r="223" spans="1:7" ht="15">
      <c r="A223" s="84" t="s">
        <v>3354</v>
      </c>
      <c r="B223" s="84">
        <v>2</v>
      </c>
      <c r="C223" s="122">
        <v>0.0017482230690891087</v>
      </c>
      <c r="D223" s="84" t="s">
        <v>3504</v>
      </c>
      <c r="E223" s="84" t="b">
        <v>0</v>
      </c>
      <c r="F223" s="84" t="b">
        <v>0</v>
      </c>
      <c r="G223" s="84" t="b">
        <v>0</v>
      </c>
    </row>
    <row r="224" spans="1:7" ht="15">
      <c r="A224" s="84" t="s">
        <v>2907</v>
      </c>
      <c r="B224" s="84">
        <v>2</v>
      </c>
      <c r="C224" s="122">
        <v>0.0017482230690891087</v>
      </c>
      <c r="D224" s="84" t="s">
        <v>3504</v>
      </c>
      <c r="E224" s="84" t="b">
        <v>0</v>
      </c>
      <c r="F224" s="84" t="b">
        <v>0</v>
      </c>
      <c r="G224" s="84" t="b">
        <v>0</v>
      </c>
    </row>
    <row r="225" spans="1:7" ht="15">
      <c r="A225" s="84" t="s">
        <v>3355</v>
      </c>
      <c r="B225" s="84">
        <v>2</v>
      </c>
      <c r="C225" s="122">
        <v>0.0017482230690891087</v>
      </c>
      <c r="D225" s="84" t="s">
        <v>3504</v>
      </c>
      <c r="E225" s="84" t="b">
        <v>0</v>
      </c>
      <c r="F225" s="84" t="b">
        <v>0</v>
      </c>
      <c r="G225" s="84" t="b">
        <v>0</v>
      </c>
    </row>
    <row r="226" spans="1:7" ht="15">
      <c r="A226" s="84" t="s">
        <v>3356</v>
      </c>
      <c r="B226" s="84">
        <v>2</v>
      </c>
      <c r="C226" s="122">
        <v>0.0017482230690891087</v>
      </c>
      <c r="D226" s="84" t="s">
        <v>3504</v>
      </c>
      <c r="E226" s="84" t="b">
        <v>0</v>
      </c>
      <c r="F226" s="84" t="b">
        <v>0</v>
      </c>
      <c r="G226" s="84" t="b">
        <v>0</v>
      </c>
    </row>
    <row r="227" spans="1:7" ht="15">
      <c r="A227" s="84" t="s">
        <v>3357</v>
      </c>
      <c r="B227" s="84">
        <v>2</v>
      </c>
      <c r="C227" s="122">
        <v>0.0017482230690891087</v>
      </c>
      <c r="D227" s="84" t="s">
        <v>3504</v>
      </c>
      <c r="E227" s="84" t="b">
        <v>0</v>
      </c>
      <c r="F227" s="84" t="b">
        <v>0</v>
      </c>
      <c r="G227" s="84" t="b">
        <v>0</v>
      </c>
    </row>
    <row r="228" spans="1:7" ht="15">
      <c r="A228" s="84" t="s">
        <v>3358</v>
      </c>
      <c r="B228" s="84">
        <v>2</v>
      </c>
      <c r="C228" s="122">
        <v>0.0017482230690891087</v>
      </c>
      <c r="D228" s="84" t="s">
        <v>3504</v>
      </c>
      <c r="E228" s="84" t="b">
        <v>0</v>
      </c>
      <c r="F228" s="84" t="b">
        <v>0</v>
      </c>
      <c r="G228" s="84" t="b">
        <v>0</v>
      </c>
    </row>
    <row r="229" spans="1:7" ht="15">
      <c r="A229" s="84" t="s">
        <v>3359</v>
      </c>
      <c r="B229" s="84">
        <v>2</v>
      </c>
      <c r="C229" s="122">
        <v>0.0017482230690891087</v>
      </c>
      <c r="D229" s="84" t="s">
        <v>3504</v>
      </c>
      <c r="E229" s="84" t="b">
        <v>0</v>
      </c>
      <c r="F229" s="84" t="b">
        <v>0</v>
      </c>
      <c r="G229" s="84" t="b">
        <v>0</v>
      </c>
    </row>
    <row r="230" spans="1:7" ht="15">
      <c r="A230" s="84" t="s">
        <v>324</v>
      </c>
      <c r="B230" s="84">
        <v>2</v>
      </c>
      <c r="C230" s="122">
        <v>0.0017482230690891087</v>
      </c>
      <c r="D230" s="84" t="s">
        <v>3504</v>
      </c>
      <c r="E230" s="84" t="b">
        <v>0</v>
      </c>
      <c r="F230" s="84" t="b">
        <v>0</v>
      </c>
      <c r="G230" s="84" t="b">
        <v>0</v>
      </c>
    </row>
    <row r="231" spans="1:7" ht="15">
      <c r="A231" s="84" t="s">
        <v>3360</v>
      </c>
      <c r="B231" s="84">
        <v>2</v>
      </c>
      <c r="C231" s="122">
        <v>0.0017482230690891087</v>
      </c>
      <c r="D231" s="84" t="s">
        <v>3504</v>
      </c>
      <c r="E231" s="84" t="b">
        <v>0</v>
      </c>
      <c r="F231" s="84" t="b">
        <v>0</v>
      </c>
      <c r="G231" s="84" t="b">
        <v>0</v>
      </c>
    </row>
    <row r="232" spans="1:7" ht="15">
      <c r="A232" s="84" t="s">
        <v>2696</v>
      </c>
      <c r="B232" s="84">
        <v>2</v>
      </c>
      <c r="C232" s="122">
        <v>0.0017482230690891087</v>
      </c>
      <c r="D232" s="84" t="s">
        <v>3504</v>
      </c>
      <c r="E232" s="84" t="b">
        <v>0</v>
      </c>
      <c r="F232" s="84" t="b">
        <v>0</v>
      </c>
      <c r="G232" s="84" t="b">
        <v>0</v>
      </c>
    </row>
    <row r="233" spans="1:7" ht="15">
      <c r="A233" s="84" t="s">
        <v>3361</v>
      </c>
      <c r="B233" s="84">
        <v>2</v>
      </c>
      <c r="C233" s="122">
        <v>0.0017482230690891087</v>
      </c>
      <c r="D233" s="84" t="s">
        <v>3504</v>
      </c>
      <c r="E233" s="84" t="b">
        <v>0</v>
      </c>
      <c r="F233" s="84" t="b">
        <v>0</v>
      </c>
      <c r="G233" s="84" t="b">
        <v>0</v>
      </c>
    </row>
    <row r="234" spans="1:7" ht="15">
      <c r="A234" s="84" t="s">
        <v>3362</v>
      </c>
      <c r="B234" s="84">
        <v>2</v>
      </c>
      <c r="C234" s="122">
        <v>0.0017482230690891087</v>
      </c>
      <c r="D234" s="84" t="s">
        <v>3504</v>
      </c>
      <c r="E234" s="84" t="b">
        <v>0</v>
      </c>
      <c r="F234" s="84" t="b">
        <v>0</v>
      </c>
      <c r="G234" s="84" t="b">
        <v>0</v>
      </c>
    </row>
    <row r="235" spans="1:7" ht="15">
      <c r="A235" s="84" t="s">
        <v>3363</v>
      </c>
      <c r="B235" s="84">
        <v>2</v>
      </c>
      <c r="C235" s="122">
        <v>0.0017482230690891087</v>
      </c>
      <c r="D235" s="84" t="s">
        <v>3504</v>
      </c>
      <c r="E235" s="84" t="b">
        <v>0</v>
      </c>
      <c r="F235" s="84" t="b">
        <v>0</v>
      </c>
      <c r="G235" s="84" t="b">
        <v>0</v>
      </c>
    </row>
    <row r="236" spans="1:7" ht="15">
      <c r="A236" s="84" t="s">
        <v>3364</v>
      </c>
      <c r="B236" s="84">
        <v>2</v>
      </c>
      <c r="C236" s="122">
        <v>0.0017482230690891087</v>
      </c>
      <c r="D236" s="84" t="s">
        <v>3504</v>
      </c>
      <c r="E236" s="84" t="b">
        <v>0</v>
      </c>
      <c r="F236" s="84" t="b">
        <v>0</v>
      </c>
      <c r="G236" s="84" t="b">
        <v>0</v>
      </c>
    </row>
    <row r="237" spans="1:7" ht="15">
      <c r="A237" s="84" t="s">
        <v>3365</v>
      </c>
      <c r="B237" s="84">
        <v>2</v>
      </c>
      <c r="C237" s="122">
        <v>0.0017482230690891087</v>
      </c>
      <c r="D237" s="84" t="s">
        <v>3504</v>
      </c>
      <c r="E237" s="84" t="b">
        <v>0</v>
      </c>
      <c r="F237" s="84" t="b">
        <v>0</v>
      </c>
      <c r="G237" s="84" t="b">
        <v>0</v>
      </c>
    </row>
    <row r="238" spans="1:7" ht="15">
      <c r="A238" s="84" t="s">
        <v>3366</v>
      </c>
      <c r="B238" s="84">
        <v>2</v>
      </c>
      <c r="C238" s="122">
        <v>0.0017482230690891087</v>
      </c>
      <c r="D238" s="84" t="s">
        <v>3504</v>
      </c>
      <c r="E238" s="84" t="b">
        <v>0</v>
      </c>
      <c r="F238" s="84" t="b">
        <v>0</v>
      </c>
      <c r="G238" s="84" t="b">
        <v>0</v>
      </c>
    </row>
    <row r="239" spans="1:7" ht="15">
      <c r="A239" s="84" t="s">
        <v>3367</v>
      </c>
      <c r="B239" s="84">
        <v>2</v>
      </c>
      <c r="C239" s="122">
        <v>0.0017482230690891087</v>
      </c>
      <c r="D239" s="84" t="s">
        <v>3504</v>
      </c>
      <c r="E239" s="84" t="b">
        <v>1</v>
      </c>
      <c r="F239" s="84" t="b">
        <v>0</v>
      </c>
      <c r="G239" s="84" t="b">
        <v>0</v>
      </c>
    </row>
    <row r="240" spans="1:7" ht="15">
      <c r="A240" s="84" t="s">
        <v>3368</v>
      </c>
      <c r="B240" s="84">
        <v>2</v>
      </c>
      <c r="C240" s="122">
        <v>0.0017482230690891087</v>
      </c>
      <c r="D240" s="84" t="s">
        <v>3504</v>
      </c>
      <c r="E240" s="84" t="b">
        <v>1</v>
      </c>
      <c r="F240" s="84" t="b">
        <v>0</v>
      </c>
      <c r="G240" s="84" t="b">
        <v>0</v>
      </c>
    </row>
    <row r="241" spans="1:7" ht="15">
      <c r="A241" s="84" t="s">
        <v>3369</v>
      </c>
      <c r="B241" s="84">
        <v>2</v>
      </c>
      <c r="C241" s="122">
        <v>0.0017482230690891087</v>
      </c>
      <c r="D241" s="84" t="s">
        <v>3504</v>
      </c>
      <c r="E241" s="84" t="b">
        <v>0</v>
      </c>
      <c r="F241" s="84" t="b">
        <v>0</v>
      </c>
      <c r="G241" s="84" t="b">
        <v>0</v>
      </c>
    </row>
    <row r="242" spans="1:7" ht="15">
      <c r="A242" s="84" t="s">
        <v>3370</v>
      </c>
      <c r="B242" s="84">
        <v>2</v>
      </c>
      <c r="C242" s="122">
        <v>0.0017482230690891087</v>
      </c>
      <c r="D242" s="84" t="s">
        <v>3504</v>
      </c>
      <c r="E242" s="84" t="b">
        <v>0</v>
      </c>
      <c r="F242" s="84" t="b">
        <v>0</v>
      </c>
      <c r="G242" s="84" t="b">
        <v>0</v>
      </c>
    </row>
    <row r="243" spans="1:7" ht="15">
      <c r="A243" s="84" t="s">
        <v>3371</v>
      </c>
      <c r="B243" s="84">
        <v>2</v>
      </c>
      <c r="C243" s="122">
        <v>0.0017482230690891087</v>
      </c>
      <c r="D243" s="84" t="s">
        <v>3504</v>
      </c>
      <c r="E243" s="84" t="b">
        <v>0</v>
      </c>
      <c r="F243" s="84" t="b">
        <v>0</v>
      </c>
      <c r="G243" s="84" t="b">
        <v>0</v>
      </c>
    </row>
    <row r="244" spans="1:7" ht="15">
      <c r="A244" s="84" t="s">
        <v>3372</v>
      </c>
      <c r="B244" s="84">
        <v>2</v>
      </c>
      <c r="C244" s="122">
        <v>0.0017482230690891087</v>
      </c>
      <c r="D244" s="84" t="s">
        <v>3504</v>
      </c>
      <c r="E244" s="84" t="b">
        <v>0</v>
      </c>
      <c r="F244" s="84" t="b">
        <v>0</v>
      </c>
      <c r="G244" s="84" t="b">
        <v>0</v>
      </c>
    </row>
    <row r="245" spans="1:7" ht="15">
      <c r="A245" s="84" t="s">
        <v>3373</v>
      </c>
      <c r="B245" s="84">
        <v>2</v>
      </c>
      <c r="C245" s="122">
        <v>0.0017482230690891087</v>
      </c>
      <c r="D245" s="84" t="s">
        <v>3504</v>
      </c>
      <c r="E245" s="84" t="b">
        <v>0</v>
      </c>
      <c r="F245" s="84" t="b">
        <v>1</v>
      </c>
      <c r="G245" s="84" t="b">
        <v>0</v>
      </c>
    </row>
    <row r="246" spans="1:7" ht="15">
      <c r="A246" s="84" t="s">
        <v>3374</v>
      </c>
      <c r="B246" s="84">
        <v>2</v>
      </c>
      <c r="C246" s="122">
        <v>0.002012516304966177</v>
      </c>
      <c r="D246" s="84" t="s">
        <v>3504</v>
      </c>
      <c r="E246" s="84" t="b">
        <v>0</v>
      </c>
      <c r="F246" s="84" t="b">
        <v>0</v>
      </c>
      <c r="G246" s="84" t="b">
        <v>0</v>
      </c>
    </row>
    <row r="247" spans="1:7" ht="15">
      <c r="A247" s="84" t="s">
        <v>3375</v>
      </c>
      <c r="B247" s="84">
        <v>2</v>
      </c>
      <c r="C247" s="122">
        <v>0.0017482230690891087</v>
      </c>
      <c r="D247" s="84" t="s">
        <v>3504</v>
      </c>
      <c r="E247" s="84" t="b">
        <v>1</v>
      </c>
      <c r="F247" s="84" t="b">
        <v>0</v>
      </c>
      <c r="G247" s="84" t="b">
        <v>0</v>
      </c>
    </row>
    <row r="248" spans="1:7" ht="15">
      <c r="A248" s="84" t="s">
        <v>3376</v>
      </c>
      <c r="B248" s="84">
        <v>2</v>
      </c>
      <c r="C248" s="122">
        <v>0.0017482230690891087</v>
      </c>
      <c r="D248" s="84" t="s">
        <v>3504</v>
      </c>
      <c r="E248" s="84" t="b">
        <v>0</v>
      </c>
      <c r="F248" s="84" t="b">
        <v>0</v>
      </c>
      <c r="G248" s="84" t="b">
        <v>0</v>
      </c>
    </row>
    <row r="249" spans="1:7" ht="15">
      <c r="A249" s="84" t="s">
        <v>3377</v>
      </c>
      <c r="B249" s="84">
        <v>2</v>
      </c>
      <c r="C249" s="122">
        <v>0.0017482230690891087</v>
      </c>
      <c r="D249" s="84" t="s">
        <v>3504</v>
      </c>
      <c r="E249" s="84" t="b">
        <v>0</v>
      </c>
      <c r="F249" s="84" t="b">
        <v>0</v>
      </c>
      <c r="G249" s="84" t="b">
        <v>0</v>
      </c>
    </row>
    <row r="250" spans="1:7" ht="15">
      <c r="A250" s="84" t="s">
        <v>3378</v>
      </c>
      <c r="B250" s="84">
        <v>2</v>
      </c>
      <c r="C250" s="122">
        <v>0.0017482230690891087</v>
      </c>
      <c r="D250" s="84" t="s">
        <v>3504</v>
      </c>
      <c r="E250" s="84" t="b">
        <v>0</v>
      </c>
      <c r="F250" s="84" t="b">
        <v>0</v>
      </c>
      <c r="G250" s="84" t="b">
        <v>0</v>
      </c>
    </row>
    <row r="251" spans="1:7" ht="15">
      <c r="A251" s="84" t="s">
        <v>3379</v>
      </c>
      <c r="B251" s="84">
        <v>2</v>
      </c>
      <c r="C251" s="122">
        <v>0.002012516304966177</v>
      </c>
      <c r="D251" s="84" t="s">
        <v>3504</v>
      </c>
      <c r="E251" s="84" t="b">
        <v>0</v>
      </c>
      <c r="F251" s="84" t="b">
        <v>0</v>
      </c>
      <c r="G251" s="84" t="b">
        <v>0</v>
      </c>
    </row>
    <row r="252" spans="1:7" ht="15">
      <c r="A252" s="84" t="s">
        <v>3380</v>
      </c>
      <c r="B252" s="84">
        <v>2</v>
      </c>
      <c r="C252" s="122">
        <v>0.0017482230690891087</v>
      </c>
      <c r="D252" s="84" t="s">
        <v>3504</v>
      </c>
      <c r="E252" s="84" t="b">
        <v>0</v>
      </c>
      <c r="F252" s="84" t="b">
        <v>0</v>
      </c>
      <c r="G252" s="84" t="b">
        <v>0</v>
      </c>
    </row>
    <row r="253" spans="1:7" ht="15">
      <c r="A253" s="84" t="s">
        <v>3381</v>
      </c>
      <c r="B253" s="84">
        <v>2</v>
      </c>
      <c r="C253" s="122">
        <v>0.0017482230690891087</v>
      </c>
      <c r="D253" s="84" t="s">
        <v>3504</v>
      </c>
      <c r="E253" s="84" t="b">
        <v>0</v>
      </c>
      <c r="F253" s="84" t="b">
        <v>0</v>
      </c>
      <c r="G253" s="84" t="b">
        <v>0</v>
      </c>
    </row>
    <row r="254" spans="1:7" ht="15">
      <c r="A254" s="84" t="s">
        <v>3382</v>
      </c>
      <c r="B254" s="84">
        <v>2</v>
      </c>
      <c r="C254" s="122">
        <v>0.0017482230690891087</v>
      </c>
      <c r="D254" s="84" t="s">
        <v>3504</v>
      </c>
      <c r="E254" s="84" t="b">
        <v>0</v>
      </c>
      <c r="F254" s="84" t="b">
        <v>0</v>
      </c>
      <c r="G254" s="84" t="b">
        <v>0</v>
      </c>
    </row>
    <row r="255" spans="1:7" ht="15">
      <c r="A255" s="84" t="s">
        <v>3383</v>
      </c>
      <c r="B255" s="84">
        <v>2</v>
      </c>
      <c r="C255" s="122">
        <v>0.0017482230690891087</v>
      </c>
      <c r="D255" s="84" t="s">
        <v>3504</v>
      </c>
      <c r="E255" s="84" t="b">
        <v>0</v>
      </c>
      <c r="F255" s="84" t="b">
        <v>0</v>
      </c>
      <c r="G255" s="84" t="b">
        <v>0</v>
      </c>
    </row>
    <row r="256" spans="1:7" ht="15">
      <c r="A256" s="84" t="s">
        <v>3384</v>
      </c>
      <c r="B256" s="84">
        <v>2</v>
      </c>
      <c r="C256" s="122">
        <v>0.0017482230690891087</v>
      </c>
      <c r="D256" s="84" t="s">
        <v>3504</v>
      </c>
      <c r="E256" s="84" t="b">
        <v>0</v>
      </c>
      <c r="F256" s="84" t="b">
        <v>0</v>
      </c>
      <c r="G256" s="84" t="b">
        <v>0</v>
      </c>
    </row>
    <row r="257" spans="1:7" ht="15">
      <c r="A257" s="84" t="s">
        <v>682</v>
      </c>
      <c r="B257" s="84">
        <v>2</v>
      </c>
      <c r="C257" s="122">
        <v>0.0017482230690891087</v>
      </c>
      <c r="D257" s="84" t="s">
        <v>3504</v>
      </c>
      <c r="E257" s="84" t="b">
        <v>0</v>
      </c>
      <c r="F257" s="84" t="b">
        <v>0</v>
      </c>
      <c r="G257" s="84" t="b">
        <v>0</v>
      </c>
    </row>
    <row r="258" spans="1:7" ht="15">
      <c r="A258" s="84" t="s">
        <v>3385</v>
      </c>
      <c r="B258" s="84">
        <v>2</v>
      </c>
      <c r="C258" s="122">
        <v>0.0017482230690891087</v>
      </c>
      <c r="D258" s="84" t="s">
        <v>3504</v>
      </c>
      <c r="E258" s="84" t="b">
        <v>0</v>
      </c>
      <c r="F258" s="84" t="b">
        <v>0</v>
      </c>
      <c r="G258" s="84" t="b">
        <v>0</v>
      </c>
    </row>
    <row r="259" spans="1:7" ht="15">
      <c r="A259" s="84" t="s">
        <v>3386</v>
      </c>
      <c r="B259" s="84">
        <v>2</v>
      </c>
      <c r="C259" s="122">
        <v>0.0017482230690891087</v>
      </c>
      <c r="D259" s="84" t="s">
        <v>3504</v>
      </c>
      <c r="E259" s="84" t="b">
        <v>0</v>
      </c>
      <c r="F259" s="84" t="b">
        <v>0</v>
      </c>
      <c r="G259" s="84" t="b">
        <v>0</v>
      </c>
    </row>
    <row r="260" spans="1:7" ht="15">
      <c r="A260" s="84" t="s">
        <v>3387</v>
      </c>
      <c r="B260" s="84">
        <v>2</v>
      </c>
      <c r="C260" s="122">
        <v>0.0017482230690891087</v>
      </c>
      <c r="D260" s="84" t="s">
        <v>3504</v>
      </c>
      <c r="E260" s="84" t="b">
        <v>0</v>
      </c>
      <c r="F260" s="84" t="b">
        <v>0</v>
      </c>
      <c r="G260" s="84" t="b">
        <v>0</v>
      </c>
    </row>
    <row r="261" spans="1:7" ht="15">
      <c r="A261" s="84" t="s">
        <v>3388</v>
      </c>
      <c r="B261" s="84">
        <v>2</v>
      </c>
      <c r="C261" s="122">
        <v>0.0017482230690891087</v>
      </c>
      <c r="D261" s="84" t="s">
        <v>3504</v>
      </c>
      <c r="E261" s="84" t="b">
        <v>0</v>
      </c>
      <c r="F261" s="84" t="b">
        <v>0</v>
      </c>
      <c r="G261" s="84" t="b">
        <v>0</v>
      </c>
    </row>
    <row r="262" spans="1:7" ht="15">
      <c r="A262" s="84" t="s">
        <v>3389</v>
      </c>
      <c r="B262" s="84">
        <v>2</v>
      </c>
      <c r="C262" s="122">
        <v>0.0017482230690891087</v>
      </c>
      <c r="D262" s="84" t="s">
        <v>3504</v>
      </c>
      <c r="E262" s="84" t="b">
        <v>0</v>
      </c>
      <c r="F262" s="84" t="b">
        <v>0</v>
      </c>
      <c r="G262" s="84" t="b">
        <v>0</v>
      </c>
    </row>
    <row r="263" spans="1:7" ht="15">
      <c r="A263" s="84" t="s">
        <v>3390</v>
      </c>
      <c r="B263" s="84">
        <v>2</v>
      </c>
      <c r="C263" s="122">
        <v>0.0017482230690891087</v>
      </c>
      <c r="D263" s="84" t="s">
        <v>3504</v>
      </c>
      <c r="E263" s="84" t="b">
        <v>0</v>
      </c>
      <c r="F263" s="84" t="b">
        <v>0</v>
      </c>
      <c r="G263" s="84" t="b">
        <v>0</v>
      </c>
    </row>
    <row r="264" spans="1:7" ht="15">
      <c r="A264" s="84" t="s">
        <v>3391</v>
      </c>
      <c r="B264" s="84">
        <v>2</v>
      </c>
      <c r="C264" s="122">
        <v>0.0017482230690891087</v>
      </c>
      <c r="D264" s="84" t="s">
        <v>3504</v>
      </c>
      <c r="E264" s="84" t="b">
        <v>1</v>
      </c>
      <c r="F264" s="84" t="b">
        <v>0</v>
      </c>
      <c r="G264" s="84" t="b">
        <v>0</v>
      </c>
    </row>
    <row r="265" spans="1:7" ht="15">
      <c r="A265" s="84" t="s">
        <v>3392</v>
      </c>
      <c r="B265" s="84">
        <v>2</v>
      </c>
      <c r="C265" s="122">
        <v>0.0017482230690891087</v>
      </c>
      <c r="D265" s="84" t="s">
        <v>3504</v>
      </c>
      <c r="E265" s="84" t="b">
        <v>0</v>
      </c>
      <c r="F265" s="84" t="b">
        <v>0</v>
      </c>
      <c r="G265" s="84" t="b">
        <v>0</v>
      </c>
    </row>
    <row r="266" spans="1:7" ht="15">
      <c r="A266" s="84" t="s">
        <v>3393</v>
      </c>
      <c r="B266" s="84">
        <v>2</v>
      </c>
      <c r="C266" s="122">
        <v>0.0017482230690891087</v>
      </c>
      <c r="D266" s="84" t="s">
        <v>3504</v>
      </c>
      <c r="E266" s="84" t="b">
        <v>0</v>
      </c>
      <c r="F266" s="84" t="b">
        <v>0</v>
      </c>
      <c r="G266" s="84" t="b">
        <v>0</v>
      </c>
    </row>
    <row r="267" spans="1:7" ht="15">
      <c r="A267" s="84" t="s">
        <v>3394</v>
      </c>
      <c r="B267" s="84">
        <v>2</v>
      </c>
      <c r="C267" s="122">
        <v>0.0017482230690891087</v>
      </c>
      <c r="D267" s="84" t="s">
        <v>3504</v>
      </c>
      <c r="E267" s="84" t="b">
        <v>0</v>
      </c>
      <c r="F267" s="84" t="b">
        <v>0</v>
      </c>
      <c r="G267" s="84" t="b">
        <v>0</v>
      </c>
    </row>
    <row r="268" spans="1:7" ht="15">
      <c r="A268" s="84" t="s">
        <v>3395</v>
      </c>
      <c r="B268" s="84">
        <v>2</v>
      </c>
      <c r="C268" s="122">
        <v>0.0017482230690891087</v>
      </c>
      <c r="D268" s="84" t="s">
        <v>3504</v>
      </c>
      <c r="E268" s="84" t="b">
        <v>0</v>
      </c>
      <c r="F268" s="84" t="b">
        <v>0</v>
      </c>
      <c r="G268" s="84" t="b">
        <v>0</v>
      </c>
    </row>
    <row r="269" spans="1:7" ht="15">
      <c r="A269" s="84" t="s">
        <v>3396</v>
      </c>
      <c r="B269" s="84">
        <v>2</v>
      </c>
      <c r="C269" s="122">
        <v>0.0017482230690891087</v>
      </c>
      <c r="D269" s="84" t="s">
        <v>3504</v>
      </c>
      <c r="E269" s="84" t="b">
        <v>0</v>
      </c>
      <c r="F269" s="84" t="b">
        <v>0</v>
      </c>
      <c r="G269" s="84" t="b">
        <v>0</v>
      </c>
    </row>
    <row r="270" spans="1:7" ht="15">
      <c r="A270" s="84" t="s">
        <v>3397</v>
      </c>
      <c r="B270" s="84">
        <v>2</v>
      </c>
      <c r="C270" s="122">
        <v>0.0017482230690891087</v>
      </c>
      <c r="D270" s="84" t="s">
        <v>3504</v>
      </c>
      <c r="E270" s="84" t="b">
        <v>0</v>
      </c>
      <c r="F270" s="84" t="b">
        <v>0</v>
      </c>
      <c r="G270" s="84" t="b">
        <v>0</v>
      </c>
    </row>
    <row r="271" spans="1:7" ht="15">
      <c r="A271" s="84" t="s">
        <v>3398</v>
      </c>
      <c r="B271" s="84">
        <v>2</v>
      </c>
      <c r="C271" s="122">
        <v>0.0017482230690891087</v>
      </c>
      <c r="D271" s="84" t="s">
        <v>3504</v>
      </c>
      <c r="E271" s="84" t="b">
        <v>0</v>
      </c>
      <c r="F271" s="84" t="b">
        <v>0</v>
      </c>
      <c r="G271" s="84" t="b">
        <v>0</v>
      </c>
    </row>
    <row r="272" spans="1:7" ht="15">
      <c r="A272" s="84" t="s">
        <v>3399</v>
      </c>
      <c r="B272" s="84">
        <v>2</v>
      </c>
      <c r="C272" s="122">
        <v>0.0017482230690891087</v>
      </c>
      <c r="D272" s="84" t="s">
        <v>3504</v>
      </c>
      <c r="E272" s="84" t="b">
        <v>0</v>
      </c>
      <c r="F272" s="84" t="b">
        <v>0</v>
      </c>
      <c r="G272" s="84" t="b">
        <v>0</v>
      </c>
    </row>
    <row r="273" spans="1:7" ht="15">
      <c r="A273" s="84" t="s">
        <v>3400</v>
      </c>
      <c r="B273" s="84">
        <v>2</v>
      </c>
      <c r="C273" s="122">
        <v>0.002012516304966177</v>
      </c>
      <c r="D273" s="84" t="s">
        <v>3504</v>
      </c>
      <c r="E273" s="84" t="b">
        <v>0</v>
      </c>
      <c r="F273" s="84" t="b">
        <v>0</v>
      </c>
      <c r="G273" s="84" t="b">
        <v>0</v>
      </c>
    </row>
    <row r="274" spans="1:7" ht="15">
      <c r="A274" s="84" t="s">
        <v>3401</v>
      </c>
      <c r="B274" s="84">
        <v>2</v>
      </c>
      <c r="C274" s="122">
        <v>0.0017482230690891087</v>
      </c>
      <c r="D274" s="84" t="s">
        <v>3504</v>
      </c>
      <c r="E274" s="84" t="b">
        <v>0</v>
      </c>
      <c r="F274" s="84" t="b">
        <v>0</v>
      </c>
      <c r="G274" s="84" t="b">
        <v>0</v>
      </c>
    </row>
    <row r="275" spans="1:7" ht="15">
      <c r="A275" s="84" t="s">
        <v>384</v>
      </c>
      <c r="B275" s="84">
        <v>2</v>
      </c>
      <c r="C275" s="122">
        <v>0.0017482230690891087</v>
      </c>
      <c r="D275" s="84" t="s">
        <v>3504</v>
      </c>
      <c r="E275" s="84" t="b">
        <v>0</v>
      </c>
      <c r="F275" s="84" t="b">
        <v>0</v>
      </c>
      <c r="G275" s="84" t="b">
        <v>0</v>
      </c>
    </row>
    <row r="276" spans="1:7" ht="15">
      <c r="A276" s="84" t="s">
        <v>383</v>
      </c>
      <c r="B276" s="84">
        <v>2</v>
      </c>
      <c r="C276" s="122">
        <v>0.0017482230690891087</v>
      </c>
      <c r="D276" s="84" t="s">
        <v>3504</v>
      </c>
      <c r="E276" s="84" t="b">
        <v>0</v>
      </c>
      <c r="F276" s="84" t="b">
        <v>0</v>
      </c>
      <c r="G276" s="84" t="b">
        <v>0</v>
      </c>
    </row>
    <row r="277" spans="1:7" ht="15">
      <c r="A277" s="84" t="s">
        <v>3402</v>
      </c>
      <c r="B277" s="84">
        <v>2</v>
      </c>
      <c r="C277" s="122">
        <v>0.0017482230690891087</v>
      </c>
      <c r="D277" s="84" t="s">
        <v>3504</v>
      </c>
      <c r="E277" s="84" t="b">
        <v>0</v>
      </c>
      <c r="F277" s="84" t="b">
        <v>0</v>
      </c>
      <c r="G277" s="84" t="b">
        <v>0</v>
      </c>
    </row>
    <row r="278" spans="1:7" ht="15">
      <c r="A278" s="84" t="s">
        <v>3403</v>
      </c>
      <c r="B278" s="84">
        <v>2</v>
      </c>
      <c r="C278" s="122">
        <v>0.0017482230690891087</v>
      </c>
      <c r="D278" s="84" t="s">
        <v>3504</v>
      </c>
      <c r="E278" s="84" t="b">
        <v>0</v>
      </c>
      <c r="F278" s="84" t="b">
        <v>0</v>
      </c>
      <c r="G278" s="84" t="b">
        <v>0</v>
      </c>
    </row>
    <row r="279" spans="1:7" ht="15">
      <c r="A279" s="84" t="s">
        <v>3404</v>
      </c>
      <c r="B279" s="84">
        <v>2</v>
      </c>
      <c r="C279" s="122">
        <v>0.0017482230690891087</v>
      </c>
      <c r="D279" s="84" t="s">
        <v>3504</v>
      </c>
      <c r="E279" s="84" t="b">
        <v>0</v>
      </c>
      <c r="F279" s="84" t="b">
        <v>0</v>
      </c>
      <c r="G279" s="84" t="b">
        <v>0</v>
      </c>
    </row>
    <row r="280" spans="1:7" ht="15">
      <c r="A280" s="84" t="s">
        <v>3405</v>
      </c>
      <c r="B280" s="84">
        <v>2</v>
      </c>
      <c r="C280" s="122">
        <v>0.0017482230690891087</v>
      </c>
      <c r="D280" s="84" t="s">
        <v>3504</v>
      </c>
      <c r="E280" s="84" t="b">
        <v>0</v>
      </c>
      <c r="F280" s="84" t="b">
        <v>0</v>
      </c>
      <c r="G280" s="84" t="b">
        <v>0</v>
      </c>
    </row>
    <row r="281" spans="1:7" ht="15">
      <c r="A281" s="84" t="s">
        <v>3406</v>
      </c>
      <c r="B281" s="84">
        <v>2</v>
      </c>
      <c r="C281" s="122">
        <v>0.0017482230690891087</v>
      </c>
      <c r="D281" s="84" t="s">
        <v>3504</v>
      </c>
      <c r="E281" s="84" t="b">
        <v>1</v>
      </c>
      <c r="F281" s="84" t="b">
        <v>0</v>
      </c>
      <c r="G281" s="84" t="b">
        <v>0</v>
      </c>
    </row>
    <row r="282" spans="1:7" ht="15">
      <c r="A282" s="84" t="s">
        <v>3407</v>
      </c>
      <c r="B282" s="84">
        <v>2</v>
      </c>
      <c r="C282" s="122">
        <v>0.0017482230690891087</v>
      </c>
      <c r="D282" s="84" t="s">
        <v>3504</v>
      </c>
      <c r="E282" s="84" t="b">
        <v>0</v>
      </c>
      <c r="F282" s="84" t="b">
        <v>0</v>
      </c>
      <c r="G282" s="84" t="b">
        <v>0</v>
      </c>
    </row>
    <row r="283" spans="1:7" ht="15">
      <c r="A283" s="84" t="s">
        <v>3408</v>
      </c>
      <c r="B283" s="84">
        <v>2</v>
      </c>
      <c r="C283" s="122">
        <v>0.0017482230690891087</v>
      </c>
      <c r="D283" s="84" t="s">
        <v>3504</v>
      </c>
      <c r="E283" s="84" t="b">
        <v>0</v>
      </c>
      <c r="F283" s="84" t="b">
        <v>0</v>
      </c>
      <c r="G283" s="84" t="b">
        <v>0</v>
      </c>
    </row>
    <row r="284" spans="1:7" ht="15">
      <c r="A284" s="84" t="s">
        <v>3409</v>
      </c>
      <c r="B284" s="84">
        <v>2</v>
      </c>
      <c r="C284" s="122">
        <v>0.0017482230690891087</v>
      </c>
      <c r="D284" s="84" t="s">
        <v>3504</v>
      </c>
      <c r="E284" s="84" t="b">
        <v>0</v>
      </c>
      <c r="F284" s="84" t="b">
        <v>0</v>
      </c>
      <c r="G284" s="84" t="b">
        <v>0</v>
      </c>
    </row>
    <row r="285" spans="1:7" ht="15">
      <c r="A285" s="84" t="s">
        <v>3410</v>
      </c>
      <c r="B285" s="84">
        <v>2</v>
      </c>
      <c r="C285" s="122">
        <v>0.0017482230690891087</v>
      </c>
      <c r="D285" s="84" t="s">
        <v>3504</v>
      </c>
      <c r="E285" s="84" t="b">
        <v>0</v>
      </c>
      <c r="F285" s="84" t="b">
        <v>0</v>
      </c>
      <c r="G285" s="84" t="b">
        <v>0</v>
      </c>
    </row>
    <row r="286" spans="1:7" ht="15">
      <c r="A286" s="84" t="s">
        <v>3411</v>
      </c>
      <c r="B286" s="84">
        <v>2</v>
      </c>
      <c r="C286" s="122">
        <v>0.0017482230690891087</v>
      </c>
      <c r="D286" s="84" t="s">
        <v>3504</v>
      </c>
      <c r="E286" s="84" t="b">
        <v>0</v>
      </c>
      <c r="F286" s="84" t="b">
        <v>0</v>
      </c>
      <c r="G286" s="84" t="b">
        <v>0</v>
      </c>
    </row>
    <row r="287" spans="1:7" ht="15">
      <c r="A287" s="84" t="s">
        <v>3412</v>
      </c>
      <c r="B287" s="84">
        <v>2</v>
      </c>
      <c r="C287" s="122">
        <v>0.0017482230690891087</v>
      </c>
      <c r="D287" s="84" t="s">
        <v>3504</v>
      </c>
      <c r="E287" s="84" t="b">
        <v>0</v>
      </c>
      <c r="F287" s="84" t="b">
        <v>0</v>
      </c>
      <c r="G287" s="84" t="b">
        <v>0</v>
      </c>
    </row>
    <row r="288" spans="1:7" ht="15">
      <c r="A288" s="84" t="s">
        <v>3413</v>
      </c>
      <c r="B288" s="84">
        <v>2</v>
      </c>
      <c r="C288" s="122">
        <v>0.0017482230690891087</v>
      </c>
      <c r="D288" s="84" t="s">
        <v>3504</v>
      </c>
      <c r="E288" s="84" t="b">
        <v>0</v>
      </c>
      <c r="F288" s="84" t="b">
        <v>0</v>
      </c>
      <c r="G288" s="84" t="b">
        <v>0</v>
      </c>
    </row>
    <row r="289" spans="1:7" ht="15">
      <c r="A289" s="84" t="s">
        <v>3414</v>
      </c>
      <c r="B289" s="84">
        <v>2</v>
      </c>
      <c r="C289" s="122">
        <v>0.0017482230690891087</v>
      </c>
      <c r="D289" s="84" t="s">
        <v>3504</v>
      </c>
      <c r="E289" s="84" t="b">
        <v>0</v>
      </c>
      <c r="F289" s="84" t="b">
        <v>0</v>
      </c>
      <c r="G289" s="84" t="b">
        <v>0</v>
      </c>
    </row>
    <row r="290" spans="1:7" ht="15">
      <c r="A290" s="84" t="s">
        <v>3415</v>
      </c>
      <c r="B290" s="84">
        <v>2</v>
      </c>
      <c r="C290" s="122">
        <v>0.0017482230690891087</v>
      </c>
      <c r="D290" s="84" t="s">
        <v>3504</v>
      </c>
      <c r="E290" s="84" t="b">
        <v>0</v>
      </c>
      <c r="F290" s="84" t="b">
        <v>0</v>
      </c>
      <c r="G290" s="84" t="b">
        <v>0</v>
      </c>
    </row>
    <row r="291" spans="1:7" ht="15">
      <c r="A291" s="84" t="s">
        <v>3416</v>
      </c>
      <c r="B291" s="84">
        <v>2</v>
      </c>
      <c r="C291" s="122">
        <v>0.0017482230690891087</v>
      </c>
      <c r="D291" s="84" t="s">
        <v>3504</v>
      </c>
      <c r="E291" s="84" t="b">
        <v>0</v>
      </c>
      <c r="F291" s="84" t="b">
        <v>0</v>
      </c>
      <c r="G291" s="84" t="b">
        <v>0</v>
      </c>
    </row>
    <row r="292" spans="1:7" ht="15">
      <c r="A292" s="84" t="s">
        <v>3417</v>
      </c>
      <c r="B292" s="84">
        <v>2</v>
      </c>
      <c r="C292" s="122">
        <v>0.0017482230690891087</v>
      </c>
      <c r="D292" s="84" t="s">
        <v>3504</v>
      </c>
      <c r="E292" s="84" t="b">
        <v>0</v>
      </c>
      <c r="F292" s="84" t="b">
        <v>0</v>
      </c>
      <c r="G292" s="84" t="b">
        <v>0</v>
      </c>
    </row>
    <row r="293" spans="1:7" ht="15">
      <c r="A293" s="84" t="s">
        <v>3418</v>
      </c>
      <c r="B293" s="84">
        <v>2</v>
      </c>
      <c r="C293" s="122">
        <v>0.0017482230690891087</v>
      </c>
      <c r="D293" s="84" t="s">
        <v>3504</v>
      </c>
      <c r="E293" s="84" t="b">
        <v>0</v>
      </c>
      <c r="F293" s="84" t="b">
        <v>0</v>
      </c>
      <c r="G293" s="84" t="b">
        <v>0</v>
      </c>
    </row>
    <row r="294" spans="1:7" ht="15">
      <c r="A294" s="84" t="s">
        <v>3419</v>
      </c>
      <c r="B294" s="84">
        <v>2</v>
      </c>
      <c r="C294" s="122">
        <v>0.0017482230690891087</v>
      </c>
      <c r="D294" s="84" t="s">
        <v>3504</v>
      </c>
      <c r="E294" s="84" t="b">
        <v>0</v>
      </c>
      <c r="F294" s="84" t="b">
        <v>0</v>
      </c>
      <c r="G294" s="84" t="b">
        <v>0</v>
      </c>
    </row>
    <row r="295" spans="1:7" ht="15">
      <c r="A295" s="84" t="s">
        <v>3420</v>
      </c>
      <c r="B295" s="84">
        <v>2</v>
      </c>
      <c r="C295" s="122">
        <v>0.002012516304966177</v>
      </c>
      <c r="D295" s="84" t="s">
        <v>3504</v>
      </c>
      <c r="E295" s="84" t="b">
        <v>0</v>
      </c>
      <c r="F295" s="84" t="b">
        <v>0</v>
      </c>
      <c r="G295" s="84" t="b">
        <v>0</v>
      </c>
    </row>
    <row r="296" spans="1:7" ht="15">
      <c r="A296" s="84" t="s">
        <v>3421</v>
      </c>
      <c r="B296" s="84">
        <v>2</v>
      </c>
      <c r="C296" s="122">
        <v>0.0017482230690891087</v>
      </c>
      <c r="D296" s="84" t="s">
        <v>3504</v>
      </c>
      <c r="E296" s="84" t="b">
        <v>0</v>
      </c>
      <c r="F296" s="84" t="b">
        <v>0</v>
      </c>
      <c r="G296" s="84" t="b">
        <v>0</v>
      </c>
    </row>
    <row r="297" spans="1:7" ht="15">
      <c r="A297" s="84" t="s">
        <v>3422</v>
      </c>
      <c r="B297" s="84">
        <v>2</v>
      </c>
      <c r="C297" s="122">
        <v>0.0017482230690891087</v>
      </c>
      <c r="D297" s="84" t="s">
        <v>3504</v>
      </c>
      <c r="E297" s="84" t="b">
        <v>0</v>
      </c>
      <c r="F297" s="84" t="b">
        <v>0</v>
      </c>
      <c r="G297" s="84" t="b">
        <v>0</v>
      </c>
    </row>
    <row r="298" spans="1:7" ht="15">
      <c r="A298" s="84" t="s">
        <v>3423</v>
      </c>
      <c r="B298" s="84">
        <v>2</v>
      </c>
      <c r="C298" s="122">
        <v>0.0017482230690891087</v>
      </c>
      <c r="D298" s="84" t="s">
        <v>3504</v>
      </c>
      <c r="E298" s="84" t="b">
        <v>0</v>
      </c>
      <c r="F298" s="84" t="b">
        <v>0</v>
      </c>
      <c r="G298" s="84" t="b">
        <v>0</v>
      </c>
    </row>
    <row r="299" spans="1:7" ht="15">
      <c r="A299" s="84" t="s">
        <v>3424</v>
      </c>
      <c r="B299" s="84">
        <v>2</v>
      </c>
      <c r="C299" s="122">
        <v>0.0017482230690891087</v>
      </c>
      <c r="D299" s="84" t="s">
        <v>3504</v>
      </c>
      <c r="E299" s="84" t="b">
        <v>0</v>
      </c>
      <c r="F299" s="84" t="b">
        <v>0</v>
      </c>
      <c r="G299" s="84" t="b">
        <v>0</v>
      </c>
    </row>
    <row r="300" spans="1:7" ht="15">
      <c r="A300" s="84" t="s">
        <v>3425</v>
      </c>
      <c r="B300" s="84">
        <v>2</v>
      </c>
      <c r="C300" s="122">
        <v>0.0017482230690891087</v>
      </c>
      <c r="D300" s="84" t="s">
        <v>3504</v>
      </c>
      <c r="E300" s="84" t="b">
        <v>0</v>
      </c>
      <c r="F300" s="84" t="b">
        <v>0</v>
      </c>
      <c r="G300" s="84" t="b">
        <v>0</v>
      </c>
    </row>
    <row r="301" spans="1:7" ht="15">
      <c r="A301" s="84" t="s">
        <v>3426</v>
      </c>
      <c r="B301" s="84">
        <v>2</v>
      </c>
      <c r="C301" s="122">
        <v>0.0017482230690891087</v>
      </c>
      <c r="D301" s="84" t="s">
        <v>3504</v>
      </c>
      <c r="E301" s="84" t="b">
        <v>0</v>
      </c>
      <c r="F301" s="84" t="b">
        <v>0</v>
      </c>
      <c r="G301" s="84" t="b">
        <v>0</v>
      </c>
    </row>
    <row r="302" spans="1:7" ht="15">
      <c r="A302" s="84" t="s">
        <v>3427</v>
      </c>
      <c r="B302" s="84">
        <v>2</v>
      </c>
      <c r="C302" s="122">
        <v>0.0017482230690891087</v>
      </c>
      <c r="D302" s="84" t="s">
        <v>3504</v>
      </c>
      <c r="E302" s="84" t="b">
        <v>0</v>
      </c>
      <c r="F302" s="84" t="b">
        <v>0</v>
      </c>
      <c r="G302" s="84" t="b">
        <v>0</v>
      </c>
    </row>
    <row r="303" spans="1:7" ht="15">
      <c r="A303" s="84" t="s">
        <v>3428</v>
      </c>
      <c r="B303" s="84">
        <v>2</v>
      </c>
      <c r="C303" s="122">
        <v>0.0017482230690891087</v>
      </c>
      <c r="D303" s="84" t="s">
        <v>3504</v>
      </c>
      <c r="E303" s="84" t="b">
        <v>1</v>
      </c>
      <c r="F303" s="84" t="b">
        <v>0</v>
      </c>
      <c r="G303" s="84" t="b">
        <v>0</v>
      </c>
    </row>
    <row r="304" spans="1:7" ht="15">
      <c r="A304" s="84" t="s">
        <v>3429</v>
      </c>
      <c r="B304" s="84">
        <v>2</v>
      </c>
      <c r="C304" s="122">
        <v>0.0017482230690891087</v>
      </c>
      <c r="D304" s="84" t="s">
        <v>3504</v>
      </c>
      <c r="E304" s="84" t="b">
        <v>0</v>
      </c>
      <c r="F304" s="84" t="b">
        <v>0</v>
      </c>
      <c r="G304" s="84" t="b">
        <v>0</v>
      </c>
    </row>
    <row r="305" spans="1:7" ht="15">
      <c r="A305" s="84" t="s">
        <v>282</v>
      </c>
      <c r="B305" s="84">
        <v>2</v>
      </c>
      <c r="C305" s="122">
        <v>0.0017482230690891087</v>
      </c>
      <c r="D305" s="84" t="s">
        <v>3504</v>
      </c>
      <c r="E305" s="84" t="b">
        <v>0</v>
      </c>
      <c r="F305" s="84" t="b">
        <v>0</v>
      </c>
      <c r="G305" s="84" t="b">
        <v>0</v>
      </c>
    </row>
    <row r="306" spans="1:7" ht="15">
      <c r="A306" s="84" t="s">
        <v>276</v>
      </c>
      <c r="B306" s="84">
        <v>2</v>
      </c>
      <c r="C306" s="122">
        <v>0.0017482230690891087</v>
      </c>
      <c r="D306" s="84" t="s">
        <v>3504</v>
      </c>
      <c r="E306" s="84" t="b">
        <v>0</v>
      </c>
      <c r="F306" s="84" t="b">
        <v>0</v>
      </c>
      <c r="G306" s="84" t="b">
        <v>0</v>
      </c>
    </row>
    <row r="307" spans="1:7" ht="15">
      <c r="A307" s="84" t="s">
        <v>2769</v>
      </c>
      <c r="B307" s="84">
        <v>2</v>
      </c>
      <c r="C307" s="122">
        <v>0.0017482230690891087</v>
      </c>
      <c r="D307" s="84" t="s">
        <v>3504</v>
      </c>
      <c r="E307" s="84" t="b">
        <v>0</v>
      </c>
      <c r="F307" s="84" t="b">
        <v>0</v>
      </c>
      <c r="G307" s="84" t="b">
        <v>0</v>
      </c>
    </row>
    <row r="308" spans="1:7" ht="15">
      <c r="A308" s="84" t="s">
        <v>2770</v>
      </c>
      <c r="B308" s="84">
        <v>2</v>
      </c>
      <c r="C308" s="122">
        <v>0.0017482230690891087</v>
      </c>
      <c r="D308" s="84" t="s">
        <v>3504</v>
      </c>
      <c r="E308" s="84" t="b">
        <v>0</v>
      </c>
      <c r="F308" s="84" t="b">
        <v>0</v>
      </c>
      <c r="G308" s="84" t="b">
        <v>0</v>
      </c>
    </row>
    <row r="309" spans="1:7" ht="15">
      <c r="A309" s="84" t="s">
        <v>3430</v>
      </c>
      <c r="B309" s="84">
        <v>2</v>
      </c>
      <c r="C309" s="122">
        <v>0.0017482230690891087</v>
      </c>
      <c r="D309" s="84" t="s">
        <v>3504</v>
      </c>
      <c r="E309" s="84" t="b">
        <v>0</v>
      </c>
      <c r="F309" s="84" t="b">
        <v>0</v>
      </c>
      <c r="G309" s="84" t="b">
        <v>0</v>
      </c>
    </row>
    <row r="310" spans="1:7" ht="15">
      <c r="A310" s="84" t="s">
        <v>3431</v>
      </c>
      <c r="B310" s="84">
        <v>2</v>
      </c>
      <c r="C310" s="122">
        <v>0.0017482230690891087</v>
      </c>
      <c r="D310" s="84" t="s">
        <v>3504</v>
      </c>
      <c r="E310" s="84" t="b">
        <v>0</v>
      </c>
      <c r="F310" s="84" t="b">
        <v>0</v>
      </c>
      <c r="G310" s="84" t="b">
        <v>0</v>
      </c>
    </row>
    <row r="311" spans="1:7" ht="15">
      <c r="A311" s="84" t="s">
        <v>3432</v>
      </c>
      <c r="B311" s="84">
        <v>2</v>
      </c>
      <c r="C311" s="122">
        <v>0.0017482230690891087</v>
      </c>
      <c r="D311" s="84" t="s">
        <v>3504</v>
      </c>
      <c r="E311" s="84" t="b">
        <v>0</v>
      </c>
      <c r="F311" s="84" t="b">
        <v>0</v>
      </c>
      <c r="G311" s="84" t="b">
        <v>0</v>
      </c>
    </row>
    <row r="312" spans="1:7" ht="15">
      <c r="A312" s="84" t="s">
        <v>3433</v>
      </c>
      <c r="B312" s="84">
        <v>2</v>
      </c>
      <c r="C312" s="122">
        <v>0.0017482230690891087</v>
      </c>
      <c r="D312" s="84" t="s">
        <v>3504</v>
      </c>
      <c r="E312" s="84" t="b">
        <v>0</v>
      </c>
      <c r="F312" s="84" t="b">
        <v>0</v>
      </c>
      <c r="G312" s="84" t="b">
        <v>0</v>
      </c>
    </row>
    <row r="313" spans="1:7" ht="15">
      <c r="A313" s="84" t="s">
        <v>3434</v>
      </c>
      <c r="B313" s="84">
        <v>2</v>
      </c>
      <c r="C313" s="122">
        <v>0.0017482230690891087</v>
      </c>
      <c r="D313" s="84" t="s">
        <v>3504</v>
      </c>
      <c r="E313" s="84" t="b">
        <v>1</v>
      </c>
      <c r="F313" s="84" t="b">
        <v>0</v>
      </c>
      <c r="G313" s="84" t="b">
        <v>0</v>
      </c>
    </row>
    <row r="314" spans="1:7" ht="15">
      <c r="A314" s="84" t="s">
        <v>3435</v>
      </c>
      <c r="B314" s="84">
        <v>2</v>
      </c>
      <c r="C314" s="122">
        <v>0.0017482230690891087</v>
      </c>
      <c r="D314" s="84" t="s">
        <v>3504</v>
      </c>
      <c r="E314" s="84" t="b">
        <v>1</v>
      </c>
      <c r="F314" s="84" t="b">
        <v>0</v>
      </c>
      <c r="G314" s="84" t="b">
        <v>0</v>
      </c>
    </row>
    <row r="315" spans="1:7" ht="15">
      <c r="A315" s="84" t="s">
        <v>3436</v>
      </c>
      <c r="B315" s="84">
        <v>2</v>
      </c>
      <c r="C315" s="122">
        <v>0.0017482230690891087</v>
      </c>
      <c r="D315" s="84" t="s">
        <v>3504</v>
      </c>
      <c r="E315" s="84" t="b">
        <v>1</v>
      </c>
      <c r="F315" s="84" t="b">
        <v>0</v>
      </c>
      <c r="G315" s="84" t="b">
        <v>0</v>
      </c>
    </row>
    <row r="316" spans="1:7" ht="15">
      <c r="A316" s="84" t="s">
        <v>3437</v>
      </c>
      <c r="B316" s="84">
        <v>2</v>
      </c>
      <c r="C316" s="122">
        <v>0.0017482230690891087</v>
      </c>
      <c r="D316" s="84" t="s">
        <v>3504</v>
      </c>
      <c r="E316" s="84" t="b">
        <v>0</v>
      </c>
      <c r="F316" s="84" t="b">
        <v>0</v>
      </c>
      <c r="G316" s="84" t="b">
        <v>0</v>
      </c>
    </row>
    <row r="317" spans="1:7" ht="15">
      <c r="A317" s="84" t="s">
        <v>3438</v>
      </c>
      <c r="B317" s="84">
        <v>2</v>
      </c>
      <c r="C317" s="122">
        <v>0.0017482230690891087</v>
      </c>
      <c r="D317" s="84" t="s">
        <v>3504</v>
      </c>
      <c r="E317" s="84" t="b">
        <v>0</v>
      </c>
      <c r="F317" s="84" t="b">
        <v>0</v>
      </c>
      <c r="G317" s="84" t="b">
        <v>0</v>
      </c>
    </row>
    <row r="318" spans="1:7" ht="15">
      <c r="A318" s="84" t="s">
        <v>3439</v>
      </c>
      <c r="B318" s="84">
        <v>2</v>
      </c>
      <c r="C318" s="122">
        <v>0.0017482230690891087</v>
      </c>
      <c r="D318" s="84" t="s">
        <v>3504</v>
      </c>
      <c r="E318" s="84" t="b">
        <v>0</v>
      </c>
      <c r="F318" s="84" t="b">
        <v>0</v>
      </c>
      <c r="G318" s="84" t="b">
        <v>0</v>
      </c>
    </row>
    <row r="319" spans="1:7" ht="15">
      <c r="A319" s="84" t="s">
        <v>3440</v>
      </c>
      <c r="B319" s="84">
        <v>2</v>
      </c>
      <c r="C319" s="122">
        <v>0.0017482230690891087</v>
      </c>
      <c r="D319" s="84" t="s">
        <v>3504</v>
      </c>
      <c r="E319" s="84" t="b">
        <v>0</v>
      </c>
      <c r="F319" s="84" t="b">
        <v>0</v>
      </c>
      <c r="G319" s="84" t="b">
        <v>0</v>
      </c>
    </row>
    <row r="320" spans="1:7" ht="15">
      <c r="A320" s="84" t="s">
        <v>3441</v>
      </c>
      <c r="B320" s="84">
        <v>2</v>
      </c>
      <c r="C320" s="122">
        <v>0.0017482230690891087</v>
      </c>
      <c r="D320" s="84" t="s">
        <v>3504</v>
      </c>
      <c r="E320" s="84" t="b">
        <v>0</v>
      </c>
      <c r="F320" s="84" t="b">
        <v>0</v>
      </c>
      <c r="G320" s="84" t="b">
        <v>0</v>
      </c>
    </row>
    <row r="321" spans="1:7" ht="15">
      <c r="A321" s="84" t="s">
        <v>3442</v>
      </c>
      <c r="B321" s="84">
        <v>2</v>
      </c>
      <c r="C321" s="122">
        <v>0.0017482230690891087</v>
      </c>
      <c r="D321" s="84" t="s">
        <v>3504</v>
      </c>
      <c r="E321" s="84" t="b">
        <v>0</v>
      </c>
      <c r="F321" s="84" t="b">
        <v>0</v>
      </c>
      <c r="G321" s="84" t="b">
        <v>0</v>
      </c>
    </row>
    <row r="322" spans="1:7" ht="15">
      <c r="A322" s="84" t="s">
        <v>3443</v>
      </c>
      <c r="B322" s="84">
        <v>2</v>
      </c>
      <c r="C322" s="122">
        <v>0.0017482230690891087</v>
      </c>
      <c r="D322" s="84" t="s">
        <v>3504</v>
      </c>
      <c r="E322" s="84" t="b">
        <v>0</v>
      </c>
      <c r="F322" s="84" t="b">
        <v>0</v>
      </c>
      <c r="G322" s="84" t="b">
        <v>0</v>
      </c>
    </row>
    <row r="323" spans="1:7" ht="15">
      <c r="A323" s="84" t="s">
        <v>3444</v>
      </c>
      <c r="B323" s="84">
        <v>2</v>
      </c>
      <c r="C323" s="122">
        <v>0.0017482230690891087</v>
      </c>
      <c r="D323" s="84" t="s">
        <v>3504</v>
      </c>
      <c r="E323" s="84" t="b">
        <v>0</v>
      </c>
      <c r="F323" s="84" t="b">
        <v>0</v>
      </c>
      <c r="G323" s="84" t="b">
        <v>0</v>
      </c>
    </row>
    <row r="324" spans="1:7" ht="15">
      <c r="A324" s="84" t="s">
        <v>3445</v>
      </c>
      <c r="B324" s="84">
        <v>2</v>
      </c>
      <c r="C324" s="122">
        <v>0.0017482230690891087</v>
      </c>
      <c r="D324" s="84" t="s">
        <v>3504</v>
      </c>
      <c r="E324" s="84" t="b">
        <v>0</v>
      </c>
      <c r="F324" s="84" t="b">
        <v>0</v>
      </c>
      <c r="G324" s="84" t="b">
        <v>0</v>
      </c>
    </row>
    <row r="325" spans="1:7" ht="15">
      <c r="A325" s="84" t="s">
        <v>372</v>
      </c>
      <c r="B325" s="84">
        <v>2</v>
      </c>
      <c r="C325" s="122">
        <v>0.0017482230690891087</v>
      </c>
      <c r="D325" s="84" t="s">
        <v>3504</v>
      </c>
      <c r="E325" s="84" t="b">
        <v>0</v>
      </c>
      <c r="F325" s="84" t="b">
        <v>0</v>
      </c>
      <c r="G325" s="84" t="b">
        <v>0</v>
      </c>
    </row>
    <row r="326" spans="1:7" ht="15">
      <c r="A326" s="84" t="s">
        <v>3446</v>
      </c>
      <c r="B326" s="84">
        <v>2</v>
      </c>
      <c r="C326" s="122">
        <v>0.0017482230690891087</v>
      </c>
      <c r="D326" s="84" t="s">
        <v>3504</v>
      </c>
      <c r="E326" s="84" t="b">
        <v>0</v>
      </c>
      <c r="F326" s="84" t="b">
        <v>0</v>
      </c>
      <c r="G326" s="84" t="b">
        <v>0</v>
      </c>
    </row>
    <row r="327" spans="1:7" ht="15">
      <c r="A327" s="84" t="s">
        <v>261</v>
      </c>
      <c r="B327" s="84">
        <v>2</v>
      </c>
      <c r="C327" s="122">
        <v>0.0017482230690891087</v>
      </c>
      <c r="D327" s="84" t="s">
        <v>3504</v>
      </c>
      <c r="E327" s="84" t="b">
        <v>0</v>
      </c>
      <c r="F327" s="84" t="b">
        <v>0</v>
      </c>
      <c r="G327" s="84" t="b">
        <v>0</v>
      </c>
    </row>
    <row r="328" spans="1:7" ht="15">
      <c r="A328" s="84" t="s">
        <v>3447</v>
      </c>
      <c r="B328" s="84">
        <v>2</v>
      </c>
      <c r="C328" s="122">
        <v>0.0017482230690891087</v>
      </c>
      <c r="D328" s="84" t="s">
        <v>3504</v>
      </c>
      <c r="E328" s="84" t="b">
        <v>0</v>
      </c>
      <c r="F328" s="84" t="b">
        <v>0</v>
      </c>
      <c r="G328" s="84" t="b">
        <v>0</v>
      </c>
    </row>
    <row r="329" spans="1:7" ht="15">
      <c r="A329" s="84" t="s">
        <v>3448</v>
      </c>
      <c r="B329" s="84">
        <v>2</v>
      </c>
      <c r="C329" s="122">
        <v>0.0017482230690891087</v>
      </c>
      <c r="D329" s="84" t="s">
        <v>3504</v>
      </c>
      <c r="E329" s="84" t="b">
        <v>0</v>
      </c>
      <c r="F329" s="84" t="b">
        <v>0</v>
      </c>
      <c r="G329" s="84" t="b">
        <v>0</v>
      </c>
    </row>
    <row r="330" spans="1:7" ht="15">
      <c r="A330" s="84" t="s">
        <v>3449</v>
      </c>
      <c r="B330" s="84">
        <v>2</v>
      </c>
      <c r="C330" s="122">
        <v>0.0017482230690891087</v>
      </c>
      <c r="D330" s="84" t="s">
        <v>3504</v>
      </c>
      <c r="E330" s="84" t="b">
        <v>0</v>
      </c>
      <c r="F330" s="84" t="b">
        <v>0</v>
      </c>
      <c r="G330" s="84" t="b">
        <v>0</v>
      </c>
    </row>
    <row r="331" spans="1:7" ht="15">
      <c r="A331" s="84" t="s">
        <v>3450</v>
      </c>
      <c r="B331" s="84">
        <v>2</v>
      </c>
      <c r="C331" s="122">
        <v>0.0017482230690891087</v>
      </c>
      <c r="D331" s="84" t="s">
        <v>3504</v>
      </c>
      <c r="E331" s="84" t="b">
        <v>0</v>
      </c>
      <c r="F331" s="84" t="b">
        <v>1</v>
      </c>
      <c r="G331" s="84" t="b">
        <v>0</v>
      </c>
    </row>
    <row r="332" spans="1:7" ht="15">
      <c r="A332" s="84" t="s">
        <v>3451</v>
      </c>
      <c r="B332" s="84">
        <v>2</v>
      </c>
      <c r="C332" s="122">
        <v>0.0017482230690891087</v>
      </c>
      <c r="D332" s="84" t="s">
        <v>3504</v>
      </c>
      <c r="E332" s="84" t="b">
        <v>0</v>
      </c>
      <c r="F332" s="84" t="b">
        <v>0</v>
      </c>
      <c r="G332" s="84" t="b">
        <v>0</v>
      </c>
    </row>
    <row r="333" spans="1:7" ht="15">
      <c r="A333" s="84" t="s">
        <v>3452</v>
      </c>
      <c r="B333" s="84">
        <v>2</v>
      </c>
      <c r="C333" s="122">
        <v>0.0017482230690891087</v>
      </c>
      <c r="D333" s="84" t="s">
        <v>3504</v>
      </c>
      <c r="E333" s="84" t="b">
        <v>0</v>
      </c>
      <c r="F333" s="84" t="b">
        <v>0</v>
      </c>
      <c r="G333" s="84" t="b">
        <v>0</v>
      </c>
    </row>
    <row r="334" spans="1:7" ht="15">
      <c r="A334" s="84" t="s">
        <v>3453</v>
      </c>
      <c r="B334" s="84">
        <v>2</v>
      </c>
      <c r="C334" s="122">
        <v>0.0017482230690891087</v>
      </c>
      <c r="D334" s="84" t="s">
        <v>3504</v>
      </c>
      <c r="E334" s="84" t="b">
        <v>0</v>
      </c>
      <c r="F334" s="84" t="b">
        <v>0</v>
      </c>
      <c r="G334" s="84" t="b">
        <v>0</v>
      </c>
    </row>
    <row r="335" spans="1:7" ht="15">
      <c r="A335" s="84" t="s">
        <v>3454</v>
      </c>
      <c r="B335" s="84">
        <v>2</v>
      </c>
      <c r="C335" s="122">
        <v>0.0017482230690891087</v>
      </c>
      <c r="D335" s="84" t="s">
        <v>3504</v>
      </c>
      <c r="E335" s="84" t="b">
        <v>0</v>
      </c>
      <c r="F335" s="84" t="b">
        <v>0</v>
      </c>
      <c r="G335" s="84" t="b">
        <v>0</v>
      </c>
    </row>
    <row r="336" spans="1:7" ht="15">
      <c r="A336" s="84" t="s">
        <v>3455</v>
      </c>
      <c r="B336" s="84">
        <v>2</v>
      </c>
      <c r="C336" s="122">
        <v>0.0017482230690891087</v>
      </c>
      <c r="D336" s="84" t="s">
        <v>3504</v>
      </c>
      <c r="E336" s="84" t="b">
        <v>0</v>
      </c>
      <c r="F336" s="84" t="b">
        <v>0</v>
      </c>
      <c r="G336" s="84" t="b">
        <v>0</v>
      </c>
    </row>
    <row r="337" spans="1:7" ht="15">
      <c r="A337" s="84" t="s">
        <v>3456</v>
      </c>
      <c r="B337" s="84">
        <v>2</v>
      </c>
      <c r="C337" s="122">
        <v>0.0017482230690891087</v>
      </c>
      <c r="D337" s="84" t="s">
        <v>3504</v>
      </c>
      <c r="E337" s="84" t="b">
        <v>0</v>
      </c>
      <c r="F337" s="84" t="b">
        <v>0</v>
      </c>
      <c r="G337" s="84" t="b">
        <v>0</v>
      </c>
    </row>
    <row r="338" spans="1:7" ht="15">
      <c r="A338" s="84" t="s">
        <v>3457</v>
      </c>
      <c r="B338" s="84">
        <v>2</v>
      </c>
      <c r="C338" s="122">
        <v>0.0017482230690891087</v>
      </c>
      <c r="D338" s="84" t="s">
        <v>3504</v>
      </c>
      <c r="E338" s="84" t="b">
        <v>0</v>
      </c>
      <c r="F338" s="84" t="b">
        <v>0</v>
      </c>
      <c r="G338" s="84" t="b">
        <v>0</v>
      </c>
    </row>
    <row r="339" spans="1:7" ht="15">
      <c r="A339" s="84" t="s">
        <v>3458</v>
      </c>
      <c r="B339" s="84">
        <v>2</v>
      </c>
      <c r="C339" s="122">
        <v>0.0017482230690891087</v>
      </c>
      <c r="D339" s="84" t="s">
        <v>3504</v>
      </c>
      <c r="E339" s="84" t="b">
        <v>0</v>
      </c>
      <c r="F339" s="84" t="b">
        <v>0</v>
      </c>
      <c r="G339" s="84" t="b">
        <v>0</v>
      </c>
    </row>
    <row r="340" spans="1:7" ht="15">
      <c r="A340" s="84" t="s">
        <v>335</v>
      </c>
      <c r="B340" s="84">
        <v>2</v>
      </c>
      <c r="C340" s="122">
        <v>0.0017482230690891087</v>
      </c>
      <c r="D340" s="84" t="s">
        <v>3504</v>
      </c>
      <c r="E340" s="84" t="b">
        <v>0</v>
      </c>
      <c r="F340" s="84" t="b">
        <v>0</v>
      </c>
      <c r="G340" s="84" t="b">
        <v>0</v>
      </c>
    </row>
    <row r="341" spans="1:7" ht="15">
      <c r="A341" s="84" t="s">
        <v>334</v>
      </c>
      <c r="B341" s="84">
        <v>2</v>
      </c>
      <c r="C341" s="122">
        <v>0.0017482230690891087</v>
      </c>
      <c r="D341" s="84" t="s">
        <v>3504</v>
      </c>
      <c r="E341" s="84" t="b">
        <v>0</v>
      </c>
      <c r="F341" s="84" t="b">
        <v>0</v>
      </c>
      <c r="G341" s="84" t="b">
        <v>0</v>
      </c>
    </row>
    <row r="342" spans="1:7" ht="15">
      <c r="A342" s="84" t="s">
        <v>333</v>
      </c>
      <c r="B342" s="84">
        <v>2</v>
      </c>
      <c r="C342" s="122">
        <v>0.0017482230690891087</v>
      </c>
      <c r="D342" s="84" t="s">
        <v>3504</v>
      </c>
      <c r="E342" s="84" t="b">
        <v>0</v>
      </c>
      <c r="F342" s="84" t="b">
        <v>0</v>
      </c>
      <c r="G342" s="84" t="b">
        <v>0</v>
      </c>
    </row>
    <row r="343" spans="1:7" ht="15">
      <c r="A343" s="84" t="s">
        <v>332</v>
      </c>
      <c r="B343" s="84">
        <v>2</v>
      </c>
      <c r="C343" s="122">
        <v>0.0017482230690891087</v>
      </c>
      <c r="D343" s="84" t="s">
        <v>3504</v>
      </c>
      <c r="E343" s="84" t="b">
        <v>0</v>
      </c>
      <c r="F343" s="84" t="b">
        <v>0</v>
      </c>
      <c r="G343" s="84" t="b">
        <v>0</v>
      </c>
    </row>
    <row r="344" spans="1:7" ht="15">
      <c r="A344" s="84" t="s">
        <v>331</v>
      </c>
      <c r="B344" s="84">
        <v>2</v>
      </c>
      <c r="C344" s="122">
        <v>0.0017482230690891087</v>
      </c>
      <c r="D344" s="84" t="s">
        <v>3504</v>
      </c>
      <c r="E344" s="84" t="b">
        <v>0</v>
      </c>
      <c r="F344" s="84" t="b">
        <v>0</v>
      </c>
      <c r="G344" s="84" t="b">
        <v>0</v>
      </c>
    </row>
    <row r="345" spans="1:7" ht="15">
      <c r="A345" s="84" t="s">
        <v>330</v>
      </c>
      <c r="B345" s="84">
        <v>2</v>
      </c>
      <c r="C345" s="122">
        <v>0.0017482230690891087</v>
      </c>
      <c r="D345" s="84" t="s">
        <v>3504</v>
      </c>
      <c r="E345" s="84" t="b">
        <v>0</v>
      </c>
      <c r="F345" s="84" t="b">
        <v>0</v>
      </c>
      <c r="G345" s="84" t="b">
        <v>0</v>
      </c>
    </row>
    <row r="346" spans="1:7" ht="15">
      <c r="A346" s="84" t="s">
        <v>329</v>
      </c>
      <c r="B346" s="84">
        <v>2</v>
      </c>
      <c r="C346" s="122">
        <v>0.0017482230690891087</v>
      </c>
      <c r="D346" s="84" t="s">
        <v>3504</v>
      </c>
      <c r="E346" s="84" t="b">
        <v>0</v>
      </c>
      <c r="F346" s="84" t="b">
        <v>0</v>
      </c>
      <c r="G346" s="84" t="b">
        <v>0</v>
      </c>
    </row>
    <row r="347" spans="1:7" ht="15">
      <c r="A347" s="84" t="s">
        <v>328</v>
      </c>
      <c r="B347" s="84">
        <v>2</v>
      </c>
      <c r="C347" s="122">
        <v>0.0017482230690891087</v>
      </c>
      <c r="D347" s="84" t="s">
        <v>3504</v>
      </c>
      <c r="E347" s="84" t="b">
        <v>0</v>
      </c>
      <c r="F347" s="84" t="b">
        <v>0</v>
      </c>
      <c r="G347" s="84" t="b">
        <v>0</v>
      </c>
    </row>
    <row r="348" spans="1:7" ht="15">
      <c r="A348" s="84" t="s">
        <v>320</v>
      </c>
      <c r="B348" s="84">
        <v>2</v>
      </c>
      <c r="C348" s="122">
        <v>0.0017482230690891087</v>
      </c>
      <c r="D348" s="84" t="s">
        <v>3504</v>
      </c>
      <c r="E348" s="84" t="b">
        <v>0</v>
      </c>
      <c r="F348" s="84" t="b">
        <v>0</v>
      </c>
      <c r="G348" s="84" t="b">
        <v>0</v>
      </c>
    </row>
    <row r="349" spans="1:7" ht="15">
      <c r="A349" s="84" t="s">
        <v>3459</v>
      </c>
      <c r="B349" s="84">
        <v>2</v>
      </c>
      <c r="C349" s="122">
        <v>0.0017482230690891087</v>
      </c>
      <c r="D349" s="84" t="s">
        <v>3504</v>
      </c>
      <c r="E349" s="84" t="b">
        <v>0</v>
      </c>
      <c r="F349" s="84" t="b">
        <v>0</v>
      </c>
      <c r="G349" s="84" t="b">
        <v>0</v>
      </c>
    </row>
    <row r="350" spans="1:7" ht="15">
      <c r="A350" s="84" t="s">
        <v>3460</v>
      </c>
      <c r="B350" s="84">
        <v>2</v>
      </c>
      <c r="C350" s="122">
        <v>0.0017482230690891087</v>
      </c>
      <c r="D350" s="84" t="s">
        <v>3504</v>
      </c>
      <c r="E350" s="84" t="b">
        <v>0</v>
      </c>
      <c r="F350" s="84" t="b">
        <v>0</v>
      </c>
      <c r="G350" s="84" t="b">
        <v>0</v>
      </c>
    </row>
    <row r="351" spans="1:7" ht="15">
      <c r="A351" s="84" t="s">
        <v>3461</v>
      </c>
      <c r="B351" s="84">
        <v>2</v>
      </c>
      <c r="C351" s="122">
        <v>0.0017482230690891087</v>
      </c>
      <c r="D351" s="84" t="s">
        <v>3504</v>
      </c>
      <c r="E351" s="84" t="b">
        <v>0</v>
      </c>
      <c r="F351" s="84" t="b">
        <v>0</v>
      </c>
      <c r="G351" s="84" t="b">
        <v>0</v>
      </c>
    </row>
    <row r="352" spans="1:7" ht="15">
      <c r="A352" s="84" t="s">
        <v>3462</v>
      </c>
      <c r="B352" s="84">
        <v>2</v>
      </c>
      <c r="C352" s="122">
        <v>0.0017482230690891087</v>
      </c>
      <c r="D352" s="84" t="s">
        <v>3504</v>
      </c>
      <c r="E352" s="84" t="b">
        <v>0</v>
      </c>
      <c r="F352" s="84" t="b">
        <v>0</v>
      </c>
      <c r="G352" s="84" t="b">
        <v>0</v>
      </c>
    </row>
    <row r="353" spans="1:7" ht="15">
      <c r="A353" s="84" t="s">
        <v>3463</v>
      </c>
      <c r="B353" s="84">
        <v>2</v>
      </c>
      <c r="C353" s="122">
        <v>0.0017482230690891087</v>
      </c>
      <c r="D353" s="84" t="s">
        <v>3504</v>
      </c>
      <c r="E353" s="84" t="b">
        <v>0</v>
      </c>
      <c r="F353" s="84" t="b">
        <v>0</v>
      </c>
      <c r="G353" s="84" t="b">
        <v>0</v>
      </c>
    </row>
    <row r="354" spans="1:7" ht="15">
      <c r="A354" s="84" t="s">
        <v>3464</v>
      </c>
      <c r="B354" s="84">
        <v>2</v>
      </c>
      <c r="C354" s="122">
        <v>0.0017482230690891087</v>
      </c>
      <c r="D354" s="84" t="s">
        <v>3504</v>
      </c>
      <c r="E354" s="84" t="b">
        <v>0</v>
      </c>
      <c r="F354" s="84" t="b">
        <v>0</v>
      </c>
      <c r="G354" s="84" t="b">
        <v>0</v>
      </c>
    </row>
    <row r="355" spans="1:7" ht="15">
      <c r="A355" s="84" t="s">
        <v>3465</v>
      </c>
      <c r="B355" s="84">
        <v>2</v>
      </c>
      <c r="C355" s="122">
        <v>0.0017482230690891087</v>
      </c>
      <c r="D355" s="84" t="s">
        <v>3504</v>
      </c>
      <c r="E355" s="84" t="b">
        <v>1</v>
      </c>
      <c r="F355" s="84" t="b">
        <v>0</v>
      </c>
      <c r="G355" s="84" t="b">
        <v>0</v>
      </c>
    </row>
    <row r="356" spans="1:7" ht="15">
      <c r="A356" s="84" t="s">
        <v>3466</v>
      </c>
      <c r="B356" s="84">
        <v>2</v>
      </c>
      <c r="C356" s="122">
        <v>0.0017482230690891087</v>
      </c>
      <c r="D356" s="84" t="s">
        <v>3504</v>
      </c>
      <c r="E356" s="84" t="b">
        <v>0</v>
      </c>
      <c r="F356" s="84" t="b">
        <v>0</v>
      </c>
      <c r="G356" s="84" t="b">
        <v>0</v>
      </c>
    </row>
    <row r="357" spans="1:7" ht="15">
      <c r="A357" s="84" t="s">
        <v>3467</v>
      </c>
      <c r="B357" s="84">
        <v>2</v>
      </c>
      <c r="C357" s="122">
        <v>0.0017482230690891087</v>
      </c>
      <c r="D357" s="84" t="s">
        <v>3504</v>
      </c>
      <c r="E357" s="84" t="b">
        <v>0</v>
      </c>
      <c r="F357" s="84" t="b">
        <v>0</v>
      </c>
      <c r="G357" s="84" t="b">
        <v>0</v>
      </c>
    </row>
    <row r="358" spans="1:7" ht="15">
      <c r="A358" s="84" t="s">
        <v>3468</v>
      </c>
      <c r="B358" s="84">
        <v>2</v>
      </c>
      <c r="C358" s="122">
        <v>0.0017482230690891087</v>
      </c>
      <c r="D358" s="84" t="s">
        <v>3504</v>
      </c>
      <c r="E358" s="84" t="b">
        <v>0</v>
      </c>
      <c r="F358" s="84" t="b">
        <v>0</v>
      </c>
      <c r="G358" s="84" t="b">
        <v>0</v>
      </c>
    </row>
    <row r="359" spans="1:7" ht="15">
      <c r="A359" s="84" t="s">
        <v>3469</v>
      </c>
      <c r="B359" s="84">
        <v>2</v>
      </c>
      <c r="C359" s="122">
        <v>0.0017482230690891087</v>
      </c>
      <c r="D359" s="84" t="s">
        <v>3504</v>
      </c>
      <c r="E359" s="84" t="b">
        <v>0</v>
      </c>
      <c r="F359" s="84" t="b">
        <v>0</v>
      </c>
      <c r="G359" s="84" t="b">
        <v>0</v>
      </c>
    </row>
    <row r="360" spans="1:7" ht="15">
      <c r="A360" s="84" t="s">
        <v>3470</v>
      </c>
      <c r="B360" s="84">
        <v>2</v>
      </c>
      <c r="C360" s="122">
        <v>0.0017482230690891087</v>
      </c>
      <c r="D360" s="84" t="s">
        <v>3504</v>
      </c>
      <c r="E360" s="84" t="b">
        <v>1</v>
      </c>
      <c r="F360" s="84" t="b">
        <v>0</v>
      </c>
      <c r="G360" s="84" t="b">
        <v>0</v>
      </c>
    </row>
    <row r="361" spans="1:7" ht="15">
      <c r="A361" s="84" t="s">
        <v>3471</v>
      </c>
      <c r="B361" s="84">
        <v>2</v>
      </c>
      <c r="C361" s="122">
        <v>0.0017482230690891087</v>
      </c>
      <c r="D361" s="84" t="s">
        <v>3504</v>
      </c>
      <c r="E361" s="84" t="b">
        <v>0</v>
      </c>
      <c r="F361" s="84" t="b">
        <v>0</v>
      </c>
      <c r="G361" s="84" t="b">
        <v>0</v>
      </c>
    </row>
    <row r="362" spans="1:7" ht="15">
      <c r="A362" s="84" t="s">
        <v>3472</v>
      </c>
      <c r="B362" s="84">
        <v>2</v>
      </c>
      <c r="C362" s="122">
        <v>0.0017482230690891087</v>
      </c>
      <c r="D362" s="84" t="s">
        <v>3504</v>
      </c>
      <c r="E362" s="84" t="b">
        <v>0</v>
      </c>
      <c r="F362" s="84" t="b">
        <v>0</v>
      </c>
      <c r="G362" s="84" t="b">
        <v>0</v>
      </c>
    </row>
    <row r="363" spans="1:7" ht="15">
      <c r="A363" s="84" t="s">
        <v>681</v>
      </c>
      <c r="B363" s="84">
        <v>2</v>
      </c>
      <c r="C363" s="122">
        <v>0.0017482230690891087</v>
      </c>
      <c r="D363" s="84" t="s">
        <v>3504</v>
      </c>
      <c r="E363" s="84" t="b">
        <v>0</v>
      </c>
      <c r="F363" s="84" t="b">
        <v>0</v>
      </c>
      <c r="G363" s="84" t="b">
        <v>0</v>
      </c>
    </row>
    <row r="364" spans="1:7" ht="15">
      <c r="A364" s="84" t="s">
        <v>3473</v>
      </c>
      <c r="B364" s="84">
        <v>2</v>
      </c>
      <c r="C364" s="122">
        <v>0.0017482230690891087</v>
      </c>
      <c r="D364" s="84" t="s">
        <v>3504</v>
      </c>
      <c r="E364" s="84" t="b">
        <v>0</v>
      </c>
      <c r="F364" s="84" t="b">
        <v>0</v>
      </c>
      <c r="G364" s="84" t="b">
        <v>0</v>
      </c>
    </row>
    <row r="365" spans="1:7" ht="15">
      <c r="A365" s="84" t="s">
        <v>341</v>
      </c>
      <c r="B365" s="84">
        <v>2</v>
      </c>
      <c r="C365" s="122">
        <v>0.0017482230690891087</v>
      </c>
      <c r="D365" s="84" t="s">
        <v>3504</v>
      </c>
      <c r="E365" s="84" t="b">
        <v>0</v>
      </c>
      <c r="F365" s="84" t="b">
        <v>0</v>
      </c>
      <c r="G365" s="84" t="b">
        <v>0</v>
      </c>
    </row>
    <row r="366" spans="1:7" ht="15">
      <c r="A366" s="84" t="s">
        <v>3474</v>
      </c>
      <c r="B366" s="84">
        <v>2</v>
      </c>
      <c r="C366" s="122">
        <v>0.0017482230690891087</v>
      </c>
      <c r="D366" s="84" t="s">
        <v>3504</v>
      </c>
      <c r="E366" s="84" t="b">
        <v>0</v>
      </c>
      <c r="F366" s="84" t="b">
        <v>0</v>
      </c>
      <c r="G366" s="84" t="b">
        <v>0</v>
      </c>
    </row>
    <row r="367" spans="1:7" ht="15">
      <c r="A367" s="84" t="s">
        <v>3475</v>
      </c>
      <c r="B367" s="84">
        <v>2</v>
      </c>
      <c r="C367" s="122">
        <v>0.0017482230690891087</v>
      </c>
      <c r="D367" s="84" t="s">
        <v>3504</v>
      </c>
      <c r="E367" s="84" t="b">
        <v>0</v>
      </c>
      <c r="F367" s="84" t="b">
        <v>0</v>
      </c>
      <c r="G367" s="84" t="b">
        <v>0</v>
      </c>
    </row>
    <row r="368" spans="1:7" ht="15">
      <c r="A368" s="84" t="s">
        <v>3476</v>
      </c>
      <c r="B368" s="84">
        <v>2</v>
      </c>
      <c r="C368" s="122">
        <v>0.0017482230690891087</v>
      </c>
      <c r="D368" s="84" t="s">
        <v>3504</v>
      </c>
      <c r="E368" s="84" t="b">
        <v>0</v>
      </c>
      <c r="F368" s="84" t="b">
        <v>0</v>
      </c>
      <c r="G368" s="84" t="b">
        <v>0</v>
      </c>
    </row>
    <row r="369" spans="1:7" ht="15">
      <c r="A369" s="84" t="s">
        <v>3477</v>
      </c>
      <c r="B369" s="84">
        <v>2</v>
      </c>
      <c r="C369" s="122">
        <v>0.0017482230690891087</v>
      </c>
      <c r="D369" s="84" t="s">
        <v>3504</v>
      </c>
      <c r="E369" s="84" t="b">
        <v>0</v>
      </c>
      <c r="F369" s="84" t="b">
        <v>0</v>
      </c>
      <c r="G369" s="84" t="b">
        <v>0</v>
      </c>
    </row>
    <row r="370" spans="1:7" ht="15">
      <c r="A370" s="84" t="s">
        <v>313</v>
      </c>
      <c r="B370" s="84">
        <v>2</v>
      </c>
      <c r="C370" s="122">
        <v>0.0017482230690891087</v>
      </c>
      <c r="D370" s="84" t="s">
        <v>3504</v>
      </c>
      <c r="E370" s="84" t="b">
        <v>0</v>
      </c>
      <c r="F370" s="84" t="b">
        <v>0</v>
      </c>
      <c r="G370" s="84" t="b">
        <v>0</v>
      </c>
    </row>
    <row r="371" spans="1:7" ht="15">
      <c r="A371" s="84" t="s">
        <v>3478</v>
      </c>
      <c r="B371" s="84">
        <v>2</v>
      </c>
      <c r="C371" s="122">
        <v>0.0017482230690891087</v>
      </c>
      <c r="D371" s="84" t="s">
        <v>3504</v>
      </c>
      <c r="E371" s="84" t="b">
        <v>0</v>
      </c>
      <c r="F371" s="84" t="b">
        <v>0</v>
      </c>
      <c r="G371" s="84" t="b">
        <v>0</v>
      </c>
    </row>
    <row r="372" spans="1:7" ht="15">
      <c r="A372" s="84" t="s">
        <v>3479</v>
      </c>
      <c r="B372" s="84">
        <v>2</v>
      </c>
      <c r="C372" s="122">
        <v>0.0017482230690891087</v>
      </c>
      <c r="D372" s="84" t="s">
        <v>3504</v>
      </c>
      <c r="E372" s="84" t="b">
        <v>0</v>
      </c>
      <c r="F372" s="84" t="b">
        <v>0</v>
      </c>
      <c r="G372" s="84" t="b">
        <v>0</v>
      </c>
    </row>
    <row r="373" spans="1:7" ht="15">
      <c r="A373" s="84" t="s">
        <v>3480</v>
      </c>
      <c r="B373" s="84">
        <v>2</v>
      </c>
      <c r="C373" s="122">
        <v>0.002012516304966177</v>
      </c>
      <c r="D373" s="84" t="s">
        <v>3504</v>
      </c>
      <c r="E373" s="84" t="b">
        <v>0</v>
      </c>
      <c r="F373" s="84" t="b">
        <v>0</v>
      </c>
      <c r="G373" s="84" t="b">
        <v>0</v>
      </c>
    </row>
    <row r="374" spans="1:7" ht="15">
      <c r="A374" s="84" t="s">
        <v>3481</v>
      </c>
      <c r="B374" s="84">
        <v>2</v>
      </c>
      <c r="C374" s="122">
        <v>0.002012516304966177</v>
      </c>
      <c r="D374" s="84" t="s">
        <v>3504</v>
      </c>
      <c r="E374" s="84" t="b">
        <v>0</v>
      </c>
      <c r="F374" s="84" t="b">
        <v>0</v>
      </c>
      <c r="G374" s="84" t="b">
        <v>0</v>
      </c>
    </row>
    <row r="375" spans="1:7" ht="15">
      <c r="A375" s="84" t="s">
        <v>3482</v>
      </c>
      <c r="B375" s="84">
        <v>2</v>
      </c>
      <c r="C375" s="122">
        <v>0.002012516304966177</v>
      </c>
      <c r="D375" s="84" t="s">
        <v>3504</v>
      </c>
      <c r="E375" s="84" t="b">
        <v>0</v>
      </c>
      <c r="F375" s="84" t="b">
        <v>0</v>
      </c>
      <c r="G375" s="84" t="b">
        <v>0</v>
      </c>
    </row>
    <row r="376" spans="1:7" ht="15">
      <c r="A376" s="84" t="s">
        <v>3483</v>
      </c>
      <c r="B376" s="84">
        <v>2</v>
      </c>
      <c r="C376" s="122">
        <v>0.002012516304966177</v>
      </c>
      <c r="D376" s="84" t="s">
        <v>3504</v>
      </c>
      <c r="E376" s="84" t="b">
        <v>0</v>
      </c>
      <c r="F376" s="84" t="b">
        <v>0</v>
      </c>
      <c r="G376" s="84" t="b">
        <v>0</v>
      </c>
    </row>
    <row r="377" spans="1:7" ht="15">
      <c r="A377" s="84" t="s">
        <v>2674</v>
      </c>
      <c r="B377" s="84">
        <v>2</v>
      </c>
      <c r="C377" s="122">
        <v>0.0017482230690891087</v>
      </c>
      <c r="D377" s="84" t="s">
        <v>3504</v>
      </c>
      <c r="E377" s="84" t="b">
        <v>0</v>
      </c>
      <c r="F377" s="84" t="b">
        <v>0</v>
      </c>
      <c r="G377" s="84" t="b">
        <v>0</v>
      </c>
    </row>
    <row r="378" spans="1:7" ht="15">
      <c r="A378" s="84" t="s">
        <v>3484</v>
      </c>
      <c r="B378" s="84">
        <v>2</v>
      </c>
      <c r="C378" s="122">
        <v>0.0017482230690891087</v>
      </c>
      <c r="D378" s="84" t="s">
        <v>3504</v>
      </c>
      <c r="E378" s="84" t="b">
        <v>0</v>
      </c>
      <c r="F378" s="84" t="b">
        <v>0</v>
      </c>
      <c r="G378" s="84" t="b">
        <v>0</v>
      </c>
    </row>
    <row r="379" spans="1:7" ht="15">
      <c r="A379" s="84" t="s">
        <v>3485</v>
      </c>
      <c r="B379" s="84">
        <v>2</v>
      </c>
      <c r="C379" s="122">
        <v>0.0017482230690891087</v>
      </c>
      <c r="D379" s="84" t="s">
        <v>3504</v>
      </c>
      <c r="E379" s="84" t="b">
        <v>0</v>
      </c>
      <c r="F379" s="84" t="b">
        <v>0</v>
      </c>
      <c r="G379" s="84" t="b">
        <v>0</v>
      </c>
    </row>
    <row r="380" spans="1:7" ht="15">
      <c r="A380" s="84" t="s">
        <v>354</v>
      </c>
      <c r="B380" s="84">
        <v>2</v>
      </c>
      <c r="C380" s="122">
        <v>0.0017482230690891087</v>
      </c>
      <c r="D380" s="84" t="s">
        <v>3504</v>
      </c>
      <c r="E380" s="84" t="b">
        <v>0</v>
      </c>
      <c r="F380" s="84" t="b">
        <v>0</v>
      </c>
      <c r="G380" s="84" t="b">
        <v>0</v>
      </c>
    </row>
    <row r="381" spans="1:7" ht="15">
      <c r="A381" s="84" t="s">
        <v>3486</v>
      </c>
      <c r="B381" s="84">
        <v>2</v>
      </c>
      <c r="C381" s="122">
        <v>0.0017482230690891087</v>
      </c>
      <c r="D381" s="84" t="s">
        <v>3504</v>
      </c>
      <c r="E381" s="84" t="b">
        <v>0</v>
      </c>
      <c r="F381" s="84" t="b">
        <v>0</v>
      </c>
      <c r="G381" s="84" t="b">
        <v>0</v>
      </c>
    </row>
    <row r="382" spans="1:7" ht="15">
      <c r="A382" s="84" t="s">
        <v>340</v>
      </c>
      <c r="B382" s="84">
        <v>2</v>
      </c>
      <c r="C382" s="122">
        <v>0.0017482230690891087</v>
      </c>
      <c r="D382" s="84" t="s">
        <v>3504</v>
      </c>
      <c r="E382" s="84" t="b">
        <v>0</v>
      </c>
      <c r="F382" s="84" t="b">
        <v>0</v>
      </c>
      <c r="G382" s="84" t="b">
        <v>0</v>
      </c>
    </row>
    <row r="383" spans="1:7" ht="15">
      <c r="A383" s="84" t="s">
        <v>3487</v>
      </c>
      <c r="B383" s="84">
        <v>2</v>
      </c>
      <c r="C383" s="122">
        <v>0.002012516304966177</v>
      </c>
      <c r="D383" s="84" t="s">
        <v>3504</v>
      </c>
      <c r="E383" s="84" t="b">
        <v>0</v>
      </c>
      <c r="F383" s="84" t="b">
        <v>0</v>
      </c>
      <c r="G383" s="84" t="b">
        <v>0</v>
      </c>
    </row>
    <row r="384" spans="1:7" ht="15">
      <c r="A384" s="84" t="s">
        <v>3488</v>
      </c>
      <c r="B384" s="84">
        <v>2</v>
      </c>
      <c r="C384" s="122">
        <v>0.0017482230690891087</v>
      </c>
      <c r="D384" s="84" t="s">
        <v>3504</v>
      </c>
      <c r="E384" s="84" t="b">
        <v>0</v>
      </c>
      <c r="F384" s="84" t="b">
        <v>0</v>
      </c>
      <c r="G384" s="84" t="b">
        <v>0</v>
      </c>
    </row>
    <row r="385" spans="1:7" ht="15">
      <c r="A385" s="84" t="s">
        <v>3489</v>
      </c>
      <c r="B385" s="84">
        <v>2</v>
      </c>
      <c r="C385" s="122">
        <v>0.0017482230690891087</v>
      </c>
      <c r="D385" s="84" t="s">
        <v>3504</v>
      </c>
      <c r="E385" s="84" t="b">
        <v>1</v>
      </c>
      <c r="F385" s="84" t="b">
        <v>0</v>
      </c>
      <c r="G385" s="84" t="b">
        <v>0</v>
      </c>
    </row>
    <row r="386" spans="1:7" ht="15">
      <c r="A386" s="84" t="s">
        <v>2681</v>
      </c>
      <c r="B386" s="84">
        <v>2</v>
      </c>
      <c r="C386" s="122">
        <v>0.0017482230690891087</v>
      </c>
      <c r="D386" s="84" t="s">
        <v>3504</v>
      </c>
      <c r="E386" s="84" t="b">
        <v>0</v>
      </c>
      <c r="F386" s="84" t="b">
        <v>0</v>
      </c>
      <c r="G386" s="84" t="b">
        <v>0</v>
      </c>
    </row>
    <row r="387" spans="1:7" ht="15">
      <c r="A387" s="84" t="s">
        <v>2682</v>
      </c>
      <c r="B387" s="84">
        <v>2</v>
      </c>
      <c r="C387" s="122">
        <v>0.0017482230690891087</v>
      </c>
      <c r="D387" s="84" t="s">
        <v>3504</v>
      </c>
      <c r="E387" s="84" t="b">
        <v>0</v>
      </c>
      <c r="F387" s="84" t="b">
        <v>0</v>
      </c>
      <c r="G387" s="84" t="b">
        <v>0</v>
      </c>
    </row>
    <row r="388" spans="1:7" ht="15">
      <c r="A388" s="84" t="s">
        <v>2683</v>
      </c>
      <c r="B388" s="84">
        <v>2</v>
      </c>
      <c r="C388" s="122">
        <v>0.0017482230690891087</v>
      </c>
      <c r="D388" s="84" t="s">
        <v>3504</v>
      </c>
      <c r="E388" s="84" t="b">
        <v>0</v>
      </c>
      <c r="F388" s="84" t="b">
        <v>0</v>
      </c>
      <c r="G388" s="84" t="b">
        <v>0</v>
      </c>
    </row>
    <row r="389" spans="1:7" ht="15">
      <c r="A389" s="84" t="s">
        <v>3490</v>
      </c>
      <c r="B389" s="84">
        <v>2</v>
      </c>
      <c r="C389" s="122">
        <v>0.0017482230690891087</v>
      </c>
      <c r="D389" s="84" t="s">
        <v>3504</v>
      </c>
      <c r="E389" s="84" t="b">
        <v>0</v>
      </c>
      <c r="F389" s="84" t="b">
        <v>0</v>
      </c>
      <c r="G389" s="84" t="b">
        <v>0</v>
      </c>
    </row>
    <row r="390" spans="1:7" ht="15">
      <c r="A390" s="84" t="s">
        <v>3491</v>
      </c>
      <c r="B390" s="84">
        <v>2</v>
      </c>
      <c r="C390" s="122">
        <v>0.0017482230690891087</v>
      </c>
      <c r="D390" s="84" t="s">
        <v>3504</v>
      </c>
      <c r="E390" s="84" t="b">
        <v>0</v>
      </c>
      <c r="F390" s="84" t="b">
        <v>0</v>
      </c>
      <c r="G390" s="84" t="b">
        <v>0</v>
      </c>
    </row>
    <row r="391" spans="1:7" ht="15">
      <c r="A391" s="84" t="s">
        <v>338</v>
      </c>
      <c r="B391" s="84">
        <v>2</v>
      </c>
      <c r="C391" s="122">
        <v>0.002012516304966177</v>
      </c>
      <c r="D391" s="84" t="s">
        <v>3504</v>
      </c>
      <c r="E391" s="84" t="b">
        <v>0</v>
      </c>
      <c r="F391" s="84" t="b">
        <v>0</v>
      </c>
      <c r="G391" s="84" t="b">
        <v>0</v>
      </c>
    </row>
    <row r="392" spans="1:7" ht="15">
      <c r="A392" s="84" t="s">
        <v>3492</v>
      </c>
      <c r="B392" s="84">
        <v>2</v>
      </c>
      <c r="C392" s="122">
        <v>0.002012516304966177</v>
      </c>
      <c r="D392" s="84" t="s">
        <v>3504</v>
      </c>
      <c r="E392" s="84" t="b">
        <v>0</v>
      </c>
      <c r="F392" s="84" t="b">
        <v>0</v>
      </c>
      <c r="G392" s="84" t="b">
        <v>0</v>
      </c>
    </row>
    <row r="393" spans="1:7" ht="15">
      <c r="A393" s="84" t="s">
        <v>3493</v>
      </c>
      <c r="B393" s="84">
        <v>2</v>
      </c>
      <c r="C393" s="122">
        <v>0.002012516304966177</v>
      </c>
      <c r="D393" s="84" t="s">
        <v>3504</v>
      </c>
      <c r="E393" s="84" t="b">
        <v>0</v>
      </c>
      <c r="F393" s="84" t="b">
        <v>0</v>
      </c>
      <c r="G393" s="84" t="b">
        <v>0</v>
      </c>
    </row>
    <row r="394" spans="1:7" ht="15">
      <c r="A394" s="84" t="s">
        <v>215</v>
      </c>
      <c r="B394" s="84">
        <v>2</v>
      </c>
      <c r="C394" s="122">
        <v>0.0017482230690891087</v>
      </c>
      <c r="D394" s="84" t="s">
        <v>3504</v>
      </c>
      <c r="E394" s="84" t="b">
        <v>0</v>
      </c>
      <c r="F394" s="84" t="b">
        <v>0</v>
      </c>
      <c r="G394" s="84" t="b">
        <v>0</v>
      </c>
    </row>
    <row r="395" spans="1:7" ht="15">
      <c r="A395" s="84" t="s">
        <v>3494</v>
      </c>
      <c r="B395" s="84">
        <v>2</v>
      </c>
      <c r="C395" s="122">
        <v>0.0017482230690891087</v>
      </c>
      <c r="D395" s="84" t="s">
        <v>3504</v>
      </c>
      <c r="E395" s="84" t="b">
        <v>1</v>
      </c>
      <c r="F395" s="84" t="b">
        <v>0</v>
      </c>
      <c r="G395" s="84" t="b">
        <v>0</v>
      </c>
    </row>
    <row r="396" spans="1:7" ht="15">
      <c r="A396" s="84" t="s">
        <v>3495</v>
      </c>
      <c r="B396" s="84">
        <v>2</v>
      </c>
      <c r="C396" s="122">
        <v>0.0017482230690891087</v>
      </c>
      <c r="D396" s="84" t="s">
        <v>3504</v>
      </c>
      <c r="E396" s="84" t="b">
        <v>0</v>
      </c>
      <c r="F396" s="84" t="b">
        <v>0</v>
      </c>
      <c r="G396" s="84" t="b">
        <v>0</v>
      </c>
    </row>
    <row r="397" spans="1:7" ht="15">
      <c r="A397" s="84" t="s">
        <v>3496</v>
      </c>
      <c r="B397" s="84">
        <v>2</v>
      </c>
      <c r="C397" s="122">
        <v>0.0017482230690891087</v>
      </c>
      <c r="D397" s="84" t="s">
        <v>3504</v>
      </c>
      <c r="E397" s="84" t="b">
        <v>0</v>
      </c>
      <c r="F397" s="84" t="b">
        <v>0</v>
      </c>
      <c r="G397" s="84" t="b">
        <v>0</v>
      </c>
    </row>
    <row r="398" spans="1:7" ht="15">
      <c r="A398" s="84" t="s">
        <v>3497</v>
      </c>
      <c r="B398" s="84">
        <v>2</v>
      </c>
      <c r="C398" s="122">
        <v>0.0017482230690891087</v>
      </c>
      <c r="D398" s="84" t="s">
        <v>3504</v>
      </c>
      <c r="E398" s="84" t="b">
        <v>1</v>
      </c>
      <c r="F398" s="84" t="b">
        <v>0</v>
      </c>
      <c r="G398" s="84" t="b">
        <v>0</v>
      </c>
    </row>
    <row r="399" spans="1:7" ht="15">
      <c r="A399" s="84" t="s">
        <v>3498</v>
      </c>
      <c r="B399" s="84">
        <v>2</v>
      </c>
      <c r="C399" s="122">
        <v>0.0017482230690891087</v>
      </c>
      <c r="D399" s="84" t="s">
        <v>3504</v>
      </c>
      <c r="E399" s="84" t="b">
        <v>0</v>
      </c>
      <c r="F399" s="84" t="b">
        <v>0</v>
      </c>
      <c r="G399" s="84" t="b">
        <v>0</v>
      </c>
    </row>
    <row r="400" spans="1:7" ht="15">
      <c r="A400" s="84" t="s">
        <v>3499</v>
      </c>
      <c r="B400" s="84">
        <v>2</v>
      </c>
      <c r="C400" s="122">
        <v>0.0017482230690891087</v>
      </c>
      <c r="D400" s="84" t="s">
        <v>3504</v>
      </c>
      <c r="E400" s="84" t="b">
        <v>0</v>
      </c>
      <c r="F400" s="84" t="b">
        <v>0</v>
      </c>
      <c r="G400" s="84" t="b">
        <v>0</v>
      </c>
    </row>
    <row r="401" spans="1:7" ht="15">
      <c r="A401" s="84" t="s">
        <v>3500</v>
      </c>
      <c r="B401" s="84">
        <v>2</v>
      </c>
      <c r="C401" s="122">
        <v>0.0017482230690891087</v>
      </c>
      <c r="D401" s="84" t="s">
        <v>3504</v>
      </c>
      <c r="E401" s="84" t="b">
        <v>0</v>
      </c>
      <c r="F401" s="84" t="b">
        <v>0</v>
      </c>
      <c r="G401" s="84" t="b">
        <v>0</v>
      </c>
    </row>
    <row r="402" spans="1:7" ht="15">
      <c r="A402" s="84" t="s">
        <v>3501</v>
      </c>
      <c r="B402" s="84">
        <v>2</v>
      </c>
      <c r="C402" s="122">
        <v>0.0017482230690891087</v>
      </c>
      <c r="D402" s="84" t="s">
        <v>3504</v>
      </c>
      <c r="E402" s="84" t="b">
        <v>0</v>
      </c>
      <c r="F402" s="84" t="b">
        <v>0</v>
      </c>
      <c r="G402" s="84" t="b">
        <v>0</v>
      </c>
    </row>
    <row r="403" spans="1:7" ht="15">
      <c r="A403" s="84" t="s">
        <v>321</v>
      </c>
      <c r="B403" s="84">
        <v>61</v>
      </c>
      <c r="C403" s="122">
        <v>0.011042822318204906</v>
      </c>
      <c r="D403" s="84" t="s">
        <v>2575</v>
      </c>
      <c r="E403" s="84" t="b">
        <v>0</v>
      </c>
      <c r="F403" s="84" t="b">
        <v>0</v>
      </c>
      <c r="G403" s="84" t="b">
        <v>0</v>
      </c>
    </row>
    <row r="404" spans="1:7" ht="15">
      <c r="A404" s="84" t="s">
        <v>663</v>
      </c>
      <c r="B404" s="84">
        <v>33</v>
      </c>
      <c r="C404" s="122">
        <v>0.0183172906374865</v>
      </c>
      <c r="D404" s="84" t="s">
        <v>2575</v>
      </c>
      <c r="E404" s="84" t="b">
        <v>0</v>
      </c>
      <c r="F404" s="84" t="b">
        <v>0</v>
      </c>
      <c r="G404" s="84" t="b">
        <v>0</v>
      </c>
    </row>
    <row r="405" spans="1:7" ht="15">
      <c r="A405" s="84" t="s">
        <v>2718</v>
      </c>
      <c r="B405" s="84">
        <v>19</v>
      </c>
      <c r="C405" s="122">
        <v>0.021547901181587118</v>
      </c>
      <c r="D405" s="84" t="s">
        <v>2575</v>
      </c>
      <c r="E405" s="84" t="b">
        <v>1</v>
      </c>
      <c r="F405" s="84" t="b">
        <v>0</v>
      </c>
      <c r="G405" s="84" t="b">
        <v>0</v>
      </c>
    </row>
    <row r="406" spans="1:7" ht="15">
      <c r="A406" s="84" t="s">
        <v>2720</v>
      </c>
      <c r="B406" s="84">
        <v>18</v>
      </c>
      <c r="C406" s="122">
        <v>0.02141335795203443</v>
      </c>
      <c r="D406" s="84" t="s">
        <v>2575</v>
      </c>
      <c r="E406" s="84" t="b">
        <v>0</v>
      </c>
      <c r="F406" s="84" t="b">
        <v>0</v>
      </c>
      <c r="G406" s="84" t="b">
        <v>0</v>
      </c>
    </row>
    <row r="407" spans="1:7" ht="15">
      <c r="A407" s="84" t="s">
        <v>2716</v>
      </c>
      <c r="B407" s="84">
        <v>12</v>
      </c>
      <c r="C407" s="122">
        <v>0.01360920074626555</v>
      </c>
      <c r="D407" s="84" t="s">
        <v>2575</v>
      </c>
      <c r="E407" s="84" t="b">
        <v>0</v>
      </c>
      <c r="F407" s="84" t="b">
        <v>0</v>
      </c>
      <c r="G407" s="84" t="b">
        <v>0</v>
      </c>
    </row>
    <row r="408" spans="1:7" ht="15">
      <c r="A408" s="84" t="s">
        <v>2721</v>
      </c>
      <c r="B408" s="84">
        <v>10</v>
      </c>
      <c r="C408" s="122">
        <v>0.011341000621887956</v>
      </c>
      <c r="D408" s="84" t="s">
        <v>2575</v>
      </c>
      <c r="E408" s="84" t="b">
        <v>0</v>
      </c>
      <c r="F408" s="84" t="b">
        <v>0</v>
      </c>
      <c r="G408" s="84" t="b">
        <v>0</v>
      </c>
    </row>
    <row r="409" spans="1:7" ht="15">
      <c r="A409" s="84" t="s">
        <v>2722</v>
      </c>
      <c r="B409" s="84">
        <v>10</v>
      </c>
      <c r="C409" s="122">
        <v>0.011341000621887956</v>
      </c>
      <c r="D409" s="84" t="s">
        <v>2575</v>
      </c>
      <c r="E409" s="84" t="b">
        <v>0</v>
      </c>
      <c r="F409" s="84" t="b">
        <v>0</v>
      </c>
      <c r="G409" s="84" t="b">
        <v>0</v>
      </c>
    </row>
    <row r="410" spans="1:7" ht="15">
      <c r="A410" s="84" t="s">
        <v>2723</v>
      </c>
      <c r="B410" s="84">
        <v>10</v>
      </c>
      <c r="C410" s="122">
        <v>0.012517093012762428</v>
      </c>
      <c r="D410" s="84" t="s">
        <v>2575</v>
      </c>
      <c r="E410" s="84" t="b">
        <v>0</v>
      </c>
      <c r="F410" s="84" t="b">
        <v>0</v>
      </c>
      <c r="G410" s="84" t="b">
        <v>0</v>
      </c>
    </row>
    <row r="411" spans="1:7" ht="15">
      <c r="A411" s="84" t="s">
        <v>2724</v>
      </c>
      <c r="B411" s="84">
        <v>9</v>
      </c>
      <c r="C411" s="122">
        <v>0.010706678976017216</v>
      </c>
      <c r="D411" s="84" t="s">
        <v>2575</v>
      </c>
      <c r="E411" s="84" t="b">
        <v>0</v>
      </c>
      <c r="F411" s="84" t="b">
        <v>0</v>
      </c>
      <c r="G411" s="84" t="b">
        <v>0</v>
      </c>
    </row>
    <row r="412" spans="1:7" ht="15">
      <c r="A412" s="84" t="s">
        <v>2725</v>
      </c>
      <c r="B412" s="84">
        <v>9</v>
      </c>
      <c r="C412" s="122">
        <v>0.010706678976017216</v>
      </c>
      <c r="D412" s="84" t="s">
        <v>2575</v>
      </c>
      <c r="E412" s="84" t="b">
        <v>0</v>
      </c>
      <c r="F412" s="84" t="b">
        <v>0</v>
      </c>
      <c r="G412" s="84" t="b">
        <v>0</v>
      </c>
    </row>
    <row r="413" spans="1:7" ht="15">
      <c r="A413" s="84" t="s">
        <v>3232</v>
      </c>
      <c r="B413" s="84">
        <v>9</v>
      </c>
      <c r="C413" s="122">
        <v>0.010706678976017216</v>
      </c>
      <c r="D413" s="84" t="s">
        <v>2575</v>
      </c>
      <c r="E413" s="84" t="b">
        <v>0</v>
      </c>
      <c r="F413" s="84" t="b">
        <v>0</v>
      </c>
      <c r="G413" s="84" t="b">
        <v>0</v>
      </c>
    </row>
    <row r="414" spans="1:7" ht="15">
      <c r="A414" s="84" t="s">
        <v>3233</v>
      </c>
      <c r="B414" s="84">
        <v>9</v>
      </c>
      <c r="C414" s="122">
        <v>0.010706678976017216</v>
      </c>
      <c r="D414" s="84" t="s">
        <v>2575</v>
      </c>
      <c r="E414" s="84" t="b">
        <v>0</v>
      </c>
      <c r="F414" s="84" t="b">
        <v>0</v>
      </c>
      <c r="G414" s="84" t="b">
        <v>0</v>
      </c>
    </row>
    <row r="415" spans="1:7" ht="15">
      <c r="A415" s="84" t="s">
        <v>3234</v>
      </c>
      <c r="B415" s="84">
        <v>9</v>
      </c>
      <c r="C415" s="122">
        <v>0.010706678976017216</v>
      </c>
      <c r="D415" s="84" t="s">
        <v>2575</v>
      </c>
      <c r="E415" s="84" t="b">
        <v>0</v>
      </c>
      <c r="F415" s="84" t="b">
        <v>0</v>
      </c>
      <c r="G415" s="84" t="b">
        <v>0</v>
      </c>
    </row>
    <row r="416" spans="1:7" ht="15">
      <c r="A416" s="84" t="s">
        <v>3235</v>
      </c>
      <c r="B416" s="84">
        <v>9</v>
      </c>
      <c r="C416" s="122">
        <v>0.010706678976017216</v>
      </c>
      <c r="D416" s="84" t="s">
        <v>2575</v>
      </c>
      <c r="E416" s="84" t="b">
        <v>0</v>
      </c>
      <c r="F416" s="84" t="b">
        <v>0</v>
      </c>
      <c r="G416" s="84" t="b">
        <v>0</v>
      </c>
    </row>
    <row r="417" spans="1:7" ht="15">
      <c r="A417" s="84" t="s">
        <v>3236</v>
      </c>
      <c r="B417" s="84">
        <v>9</v>
      </c>
      <c r="C417" s="122">
        <v>0.010706678976017216</v>
      </c>
      <c r="D417" s="84" t="s">
        <v>2575</v>
      </c>
      <c r="E417" s="84" t="b">
        <v>0</v>
      </c>
      <c r="F417" s="84" t="b">
        <v>0</v>
      </c>
      <c r="G417" s="84" t="b">
        <v>0</v>
      </c>
    </row>
    <row r="418" spans="1:7" ht="15">
      <c r="A418" s="84" t="s">
        <v>2759</v>
      </c>
      <c r="B418" s="84">
        <v>8</v>
      </c>
      <c r="C418" s="122">
        <v>0.010013674410209943</v>
      </c>
      <c r="D418" s="84" t="s">
        <v>2575</v>
      </c>
      <c r="E418" s="84" t="b">
        <v>0</v>
      </c>
      <c r="F418" s="84" t="b">
        <v>0</v>
      </c>
      <c r="G418" s="84" t="b">
        <v>0</v>
      </c>
    </row>
    <row r="419" spans="1:7" ht="15">
      <c r="A419" s="84" t="s">
        <v>3243</v>
      </c>
      <c r="B419" s="84">
        <v>8</v>
      </c>
      <c r="C419" s="122">
        <v>0.010013674410209943</v>
      </c>
      <c r="D419" s="84" t="s">
        <v>2575</v>
      </c>
      <c r="E419" s="84" t="b">
        <v>0</v>
      </c>
      <c r="F419" s="84" t="b">
        <v>0</v>
      </c>
      <c r="G419" s="84" t="b">
        <v>0</v>
      </c>
    </row>
    <row r="420" spans="1:7" ht="15">
      <c r="A420" s="84" t="s">
        <v>3244</v>
      </c>
      <c r="B420" s="84">
        <v>8</v>
      </c>
      <c r="C420" s="122">
        <v>0.010013674410209943</v>
      </c>
      <c r="D420" s="84" t="s">
        <v>2575</v>
      </c>
      <c r="E420" s="84" t="b">
        <v>0</v>
      </c>
      <c r="F420" s="84" t="b">
        <v>0</v>
      </c>
      <c r="G420" s="84" t="b">
        <v>0</v>
      </c>
    </row>
    <row r="421" spans="1:7" ht="15">
      <c r="A421" s="84" t="s">
        <v>3245</v>
      </c>
      <c r="B421" s="84">
        <v>8</v>
      </c>
      <c r="C421" s="122">
        <v>0.010013674410209943</v>
      </c>
      <c r="D421" s="84" t="s">
        <v>2575</v>
      </c>
      <c r="E421" s="84" t="b">
        <v>0</v>
      </c>
      <c r="F421" s="84" t="b">
        <v>0</v>
      </c>
      <c r="G421" s="84" t="b">
        <v>0</v>
      </c>
    </row>
    <row r="422" spans="1:7" ht="15">
      <c r="A422" s="84" t="s">
        <v>3240</v>
      </c>
      <c r="B422" s="84">
        <v>8</v>
      </c>
      <c r="C422" s="122">
        <v>0.010013674410209943</v>
      </c>
      <c r="D422" s="84" t="s">
        <v>2575</v>
      </c>
      <c r="E422" s="84" t="b">
        <v>0</v>
      </c>
      <c r="F422" s="84" t="b">
        <v>0</v>
      </c>
      <c r="G422" s="84" t="b">
        <v>0</v>
      </c>
    </row>
    <row r="423" spans="1:7" ht="15">
      <c r="A423" s="84" t="s">
        <v>3246</v>
      </c>
      <c r="B423" s="84">
        <v>7</v>
      </c>
      <c r="C423" s="122">
        <v>0.00925461514393832</v>
      </c>
      <c r="D423" s="84" t="s">
        <v>2575</v>
      </c>
      <c r="E423" s="84" t="b">
        <v>0</v>
      </c>
      <c r="F423" s="84" t="b">
        <v>0</v>
      </c>
      <c r="G423" s="84" t="b">
        <v>0</v>
      </c>
    </row>
    <row r="424" spans="1:7" ht="15">
      <c r="A424" s="84" t="s">
        <v>3247</v>
      </c>
      <c r="B424" s="84">
        <v>7</v>
      </c>
      <c r="C424" s="122">
        <v>0.00925461514393832</v>
      </c>
      <c r="D424" s="84" t="s">
        <v>2575</v>
      </c>
      <c r="E424" s="84" t="b">
        <v>0</v>
      </c>
      <c r="F424" s="84" t="b">
        <v>0</v>
      </c>
      <c r="G424" s="84" t="b">
        <v>0</v>
      </c>
    </row>
    <row r="425" spans="1:7" ht="15">
      <c r="A425" s="84" t="s">
        <v>3248</v>
      </c>
      <c r="B425" s="84">
        <v>7</v>
      </c>
      <c r="C425" s="122">
        <v>0.00925461514393832</v>
      </c>
      <c r="D425" s="84" t="s">
        <v>2575</v>
      </c>
      <c r="E425" s="84" t="b">
        <v>0</v>
      </c>
      <c r="F425" s="84" t="b">
        <v>0</v>
      </c>
      <c r="G425" s="84" t="b">
        <v>0</v>
      </c>
    </row>
    <row r="426" spans="1:7" ht="15">
      <c r="A426" s="84" t="s">
        <v>3249</v>
      </c>
      <c r="B426" s="84">
        <v>7</v>
      </c>
      <c r="C426" s="122">
        <v>0.00925461514393832</v>
      </c>
      <c r="D426" s="84" t="s">
        <v>2575</v>
      </c>
      <c r="E426" s="84" t="b">
        <v>0</v>
      </c>
      <c r="F426" s="84" t="b">
        <v>0</v>
      </c>
      <c r="G426" s="84" t="b">
        <v>0</v>
      </c>
    </row>
    <row r="427" spans="1:7" ht="15">
      <c r="A427" s="84" t="s">
        <v>3250</v>
      </c>
      <c r="B427" s="84">
        <v>7</v>
      </c>
      <c r="C427" s="122">
        <v>0.00925461514393832</v>
      </c>
      <c r="D427" s="84" t="s">
        <v>2575</v>
      </c>
      <c r="E427" s="84" t="b">
        <v>1</v>
      </c>
      <c r="F427" s="84" t="b">
        <v>0</v>
      </c>
      <c r="G427" s="84" t="b">
        <v>0</v>
      </c>
    </row>
    <row r="428" spans="1:7" ht="15">
      <c r="A428" s="84" t="s">
        <v>3238</v>
      </c>
      <c r="B428" s="84">
        <v>7</v>
      </c>
      <c r="C428" s="122">
        <v>0.00925461514393832</v>
      </c>
      <c r="D428" s="84" t="s">
        <v>2575</v>
      </c>
      <c r="E428" s="84" t="b">
        <v>0</v>
      </c>
      <c r="F428" s="84" t="b">
        <v>0</v>
      </c>
      <c r="G428" s="84" t="b">
        <v>0</v>
      </c>
    </row>
    <row r="429" spans="1:7" ht="15">
      <c r="A429" s="84" t="s">
        <v>3242</v>
      </c>
      <c r="B429" s="84">
        <v>7</v>
      </c>
      <c r="C429" s="122">
        <v>0.00925461514393832</v>
      </c>
      <c r="D429" s="84" t="s">
        <v>2575</v>
      </c>
      <c r="E429" s="84" t="b">
        <v>0</v>
      </c>
      <c r="F429" s="84" t="b">
        <v>0</v>
      </c>
      <c r="G429" s="84" t="b">
        <v>0</v>
      </c>
    </row>
    <row r="430" spans="1:7" ht="15">
      <c r="A430" s="84" t="s">
        <v>3231</v>
      </c>
      <c r="B430" s="84">
        <v>7</v>
      </c>
      <c r="C430" s="122">
        <v>0.00925461514393832</v>
      </c>
      <c r="D430" s="84" t="s">
        <v>2575</v>
      </c>
      <c r="E430" s="84" t="b">
        <v>0</v>
      </c>
      <c r="F430" s="84" t="b">
        <v>0</v>
      </c>
      <c r="G430" s="84" t="b">
        <v>0</v>
      </c>
    </row>
    <row r="431" spans="1:7" ht="15">
      <c r="A431" s="84" t="s">
        <v>3252</v>
      </c>
      <c r="B431" s="84">
        <v>6</v>
      </c>
      <c r="C431" s="122">
        <v>0.008420003889756729</v>
      </c>
      <c r="D431" s="84" t="s">
        <v>2575</v>
      </c>
      <c r="E431" s="84" t="b">
        <v>0</v>
      </c>
      <c r="F431" s="84" t="b">
        <v>0</v>
      </c>
      <c r="G431" s="84" t="b">
        <v>0</v>
      </c>
    </row>
    <row r="432" spans="1:7" ht="15">
      <c r="A432" s="84" t="s">
        <v>3257</v>
      </c>
      <c r="B432" s="84">
        <v>6</v>
      </c>
      <c r="C432" s="122">
        <v>0.008420003889756729</v>
      </c>
      <c r="D432" s="84" t="s">
        <v>2575</v>
      </c>
      <c r="E432" s="84" t="b">
        <v>0</v>
      </c>
      <c r="F432" s="84" t="b">
        <v>0</v>
      </c>
      <c r="G432" s="84" t="b">
        <v>0</v>
      </c>
    </row>
    <row r="433" spans="1:7" ht="15">
      <c r="A433" s="84" t="s">
        <v>3258</v>
      </c>
      <c r="B433" s="84">
        <v>6</v>
      </c>
      <c r="C433" s="122">
        <v>0.008420003889756729</v>
      </c>
      <c r="D433" s="84" t="s">
        <v>2575</v>
      </c>
      <c r="E433" s="84" t="b">
        <v>0</v>
      </c>
      <c r="F433" s="84" t="b">
        <v>0</v>
      </c>
      <c r="G433" s="84" t="b">
        <v>0</v>
      </c>
    </row>
    <row r="434" spans="1:7" ht="15">
      <c r="A434" s="84" t="s">
        <v>3230</v>
      </c>
      <c r="B434" s="84">
        <v>6</v>
      </c>
      <c r="C434" s="122">
        <v>0.008420003889756729</v>
      </c>
      <c r="D434" s="84" t="s">
        <v>2575</v>
      </c>
      <c r="E434" s="84" t="b">
        <v>0</v>
      </c>
      <c r="F434" s="84" t="b">
        <v>0</v>
      </c>
      <c r="G434" s="84" t="b">
        <v>0</v>
      </c>
    </row>
    <row r="435" spans="1:7" ht="15">
      <c r="A435" s="84" t="s">
        <v>3254</v>
      </c>
      <c r="B435" s="84">
        <v>5</v>
      </c>
      <c r="C435" s="122">
        <v>0.007497138634147749</v>
      </c>
      <c r="D435" s="84" t="s">
        <v>2575</v>
      </c>
      <c r="E435" s="84" t="b">
        <v>0</v>
      </c>
      <c r="F435" s="84" t="b">
        <v>0</v>
      </c>
      <c r="G435" s="84" t="b">
        <v>0</v>
      </c>
    </row>
    <row r="436" spans="1:7" ht="15">
      <c r="A436" s="84" t="s">
        <v>3241</v>
      </c>
      <c r="B436" s="84">
        <v>5</v>
      </c>
      <c r="C436" s="122">
        <v>0.007497138634147749</v>
      </c>
      <c r="D436" s="84" t="s">
        <v>2575</v>
      </c>
      <c r="E436" s="84" t="b">
        <v>0</v>
      </c>
      <c r="F436" s="84" t="b">
        <v>0</v>
      </c>
      <c r="G436" s="84" t="b">
        <v>0</v>
      </c>
    </row>
    <row r="437" spans="1:7" ht="15">
      <c r="A437" s="84" t="s">
        <v>3261</v>
      </c>
      <c r="B437" s="84">
        <v>5</v>
      </c>
      <c r="C437" s="122">
        <v>0.007497138634147749</v>
      </c>
      <c r="D437" s="84" t="s">
        <v>2575</v>
      </c>
      <c r="E437" s="84" t="b">
        <v>1</v>
      </c>
      <c r="F437" s="84" t="b">
        <v>0</v>
      </c>
      <c r="G437" s="84" t="b">
        <v>0</v>
      </c>
    </row>
    <row r="438" spans="1:7" ht="15">
      <c r="A438" s="84" t="s">
        <v>2688</v>
      </c>
      <c r="B438" s="84">
        <v>5</v>
      </c>
      <c r="C438" s="122">
        <v>0.007497138634147749</v>
      </c>
      <c r="D438" s="84" t="s">
        <v>2575</v>
      </c>
      <c r="E438" s="84" t="b">
        <v>1</v>
      </c>
      <c r="F438" s="84" t="b">
        <v>0</v>
      </c>
      <c r="G438" s="84" t="b">
        <v>0</v>
      </c>
    </row>
    <row r="439" spans="1:7" ht="15">
      <c r="A439" s="84" t="s">
        <v>3269</v>
      </c>
      <c r="B439" s="84">
        <v>5</v>
      </c>
      <c r="C439" s="122">
        <v>0.007497138634147749</v>
      </c>
      <c r="D439" s="84" t="s">
        <v>2575</v>
      </c>
      <c r="E439" s="84" t="b">
        <v>0</v>
      </c>
      <c r="F439" s="84" t="b">
        <v>0</v>
      </c>
      <c r="G439" s="84" t="b">
        <v>0</v>
      </c>
    </row>
    <row r="440" spans="1:7" ht="15">
      <c r="A440" s="84" t="s">
        <v>283</v>
      </c>
      <c r="B440" s="84">
        <v>5</v>
      </c>
      <c r="C440" s="122">
        <v>0.007497138634147749</v>
      </c>
      <c r="D440" s="84" t="s">
        <v>2575</v>
      </c>
      <c r="E440" s="84" t="b">
        <v>0</v>
      </c>
      <c r="F440" s="84" t="b">
        <v>0</v>
      </c>
      <c r="G440" s="84" t="b">
        <v>0</v>
      </c>
    </row>
    <row r="441" spans="1:7" ht="15">
      <c r="A441" s="84" t="s">
        <v>3282</v>
      </c>
      <c r="B441" s="84">
        <v>4</v>
      </c>
      <c r="C441" s="122">
        <v>0.0064681478636679866</v>
      </c>
      <c r="D441" s="84" t="s">
        <v>2575</v>
      </c>
      <c r="E441" s="84" t="b">
        <v>1</v>
      </c>
      <c r="F441" s="84" t="b">
        <v>0</v>
      </c>
      <c r="G441" s="84" t="b">
        <v>0</v>
      </c>
    </row>
    <row r="442" spans="1:7" ht="15">
      <c r="A442" s="84" t="s">
        <v>3295</v>
      </c>
      <c r="B442" s="84">
        <v>4</v>
      </c>
      <c r="C442" s="122">
        <v>0.0064681478636679866</v>
      </c>
      <c r="D442" s="84" t="s">
        <v>2575</v>
      </c>
      <c r="E442" s="84" t="b">
        <v>0</v>
      </c>
      <c r="F442" s="84" t="b">
        <v>0</v>
      </c>
      <c r="G442" s="84" t="b">
        <v>0</v>
      </c>
    </row>
    <row r="443" spans="1:7" ht="15">
      <c r="A443" s="84" t="s">
        <v>3237</v>
      </c>
      <c r="B443" s="84">
        <v>4</v>
      </c>
      <c r="C443" s="122">
        <v>0.0064681478636679866</v>
      </c>
      <c r="D443" s="84" t="s">
        <v>2575</v>
      </c>
      <c r="E443" s="84" t="b">
        <v>0</v>
      </c>
      <c r="F443" s="84" t="b">
        <v>0</v>
      </c>
      <c r="G443" s="84" t="b">
        <v>0</v>
      </c>
    </row>
    <row r="444" spans="1:7" ht="15">
      <c r="A444" s="84" t="s">
        <v>3289</v>
      </c>
      <c r="B444" s="84">
        <v>4</v>
      </c>
      <c r="C444" s="122">
        <v>0.0064681478636679866</v>
      </c>
      <c r="D444" s="84" t="s">
        <v>2575</v>
      </c>
      <c r="E444" s="84" t="b">
        <v>0</v>
      </c>
      <c r="F444" s="84" t="b">
        <v>0</v>
      </c>
      <c r="G444" s="84" t="b">
        <v>0</v>
      </c>
    </row>
    <row r="445" spans="1:7" ht="15">
      <c r="A445" s="84" t="s">
        <v>3251</v>
      </c>
      <c r="B445" s="84">
        <v>4</v>
      </c>
      <c r="C445" s="122">
        <v>0.0064681478636679866</v>
      </c>
      <c r="D445" s="84" t="s">
        <v>2575</v>
      </c>
      <c r="E445" s="84" t="b">
        <v>0</v>
      </c>
      <c r="F445" s="84" t="b">
        <v>0</v>
      </c>
      <c r="G445" s="84" t="b">
        <v>0</v>
      </c>
    </row>
    <row r="446" spans="1:7" ht="15">
      <c r="A446" s="84" t="s">
        <v>3259</v>
      </c>
      <c r="B446" s="84">
        <v>4</v>
      </c>
      <c r="C446" s="122">
        <v>0.0064681478636679866</v>
      </c>
      <c r="D446" s="84" t="s">
        <v>2575</v>
      </c>
      <c r="E446" s="84" t="b">
        <v>0</v>
      </c>
      <c r="F446" s="84" t="b">
        <v>0</v>
      </c>
      <c r="G446" s="84" t="b">
        <v>0</v>
      </c>
    </row>
    <row r="447" spans="1:7" ht="15">
      <c r="A447" s="84" t="s">
        <v>3267</v>
      </c>
      <c r="B447" s="84">
        <v>4</v>
      </c>
      <c r="C447" s="122">
        <v>0.0064681478636679866</v>
      </c>
      <c r="D447" s="84" t="s">
        <v>2575</v>
      </c>
      <c r="E447" s="84" t="b">
        <v>0</v>
      </c>
      <c r="F447" s="84" t="b">
        <v>0</v>
      </c>
      <c r="G447" s="84" t="b">
        <v>0</v>
      </c>
    </row>
    <row r="448" spans="1:7" ht="15">
      <c r="A448" s="84" t="s">
        <v>327</v>
      </c>
      <c r="B448" s="84">
        <v>4</v>
      </c>
      <c r="C448" s="122">
        <v>0.0064681478636679866</v>
      </c>
      <c r="D448" s="84" t="s">
        <v>2575</v>
      </c>
      <c r="E448" s="84" t="b">
        <v>0</v>
      </c>
      <c r="F448" s="84" t="b">
        <v>0</v>
      </c>
      <c r="G448" s="84" t="b">
        <v>0</v>
      </c>
    </row>
    <row r="449" spans="1:7" ht="15">
      <c r="A449" s="84" t="s">
        <v>2671</v>
      </c>
      <c r="B449" s="84">
        <v>4</v>
      </c>
      <c r="C449" s="122">
        <v>0.0064681478636679866</v>
      </c>
      <c r="D449" s="84" t="s">
        <v>2575</v>
      </c>
      <c r="E449" s="84" t="b">
        <v>0</v>
      </c>
      <c r="F449" s="84" t="b">
        <v>0</v>
      </c>
      <c r="G449" s="84" t="b">
        <v>0</v>
      </c>
    </row>
    <row r="450" spans="1:7" ht="15">
      <c r="A450" s="84" t="s">
        <v>3268</v>
      </c>
      <c r="B450" s="84">
        <v>4</v>
      </c>
      <c r="C450" s="122">
        <v>0.007074646585067501</v>
      </c>
      <c r="D450" s="84" t="s">
        <v>2575</v>
      </c>
      <c r="E450" s="84" t="b">
        <v>0</v>
      </c>
      <c r="F450" s="84" t="b">
        <v>0</v>
      </c>
      <c r="G450" s="84" t="b">
        <v>0</v>
      </c>
    </row>
    <row r="451" spans="1:7" ht="15">
      <c r="A451" s="84" t="s">
        <v>3300</v>
      </c>
      <c r="B451" s="84">
        <v>4</v>
      </c>
      <c r="C451" s="122">
        <v>0.0064681478636679866</v>
      </c>
      <c r="D451" s="84" t="s">
        <v>2575</v>
      </c>
      <c r="E451" s="84" t="b">
        <v>0</v>
      </c>
      <c r="F451" s="84" t="b">
        <v>0</v>
      </c>
      <c r="G451" s="84" t="b">
        <v>0</v>
      </c>
    </row>
    <row r="452" spans="1:7" ht="15">
      <c r="A452" s="84" t="s">
        <v>3301</v>
      </c>
      <c r="B452" s="84">
        <v>4</v>
      </c>
      <c r="C452" s="122">
        <v>0.0064681478636679866</v>
      </c>
      <c r="D452" s="84" t="s">
        <v>2575</v>
      </c>
      <c r="E452" s="84" t="b">
        <v>1</v>
      </c>
      <c r="F452" s="84" t="b">
        <v>0</v>
      </c>
      <c r="G452" s="84" t="b">
        <v>0</v>
      </c>
    </row>
    <row r="453" spans="1:7" ht="15">
      <c r="A453" s="84" t="s">
        <v>2777</v>
      </c>
      <c r="B453" s="84">
        <v>3</v>
      </c>
      <c r="C453" s="122">
        <v>0.005305984938800626</v>
      </c>
      <c r="D453" s="84" t="s">
        <v>2575</v>
      </c>
      <c r="E453" s="84" t="b">
        <v>0</v>
      </c>
      <c r="F453" s="84" t="b">
        <v>0</v>
      </c>
      <c r="G453" s="84" t="b">
        <v>0</v>
      </c>
    </row>
    <row r="454" spans="1:7" ht="15">
      <c r="A454" s="84" t="s">
        <v>2750</v>
      </c>
      <c r="B454" s="84">
        <v>3</v>
      </c>
      <c r="C454" s="122">
        <v>0.005305984938800626</v>
      </c>
      <c r="D454" s="84" t="s">
        <v>2575</v>
      </c>
      <c r="E454" s="84" t="b">
        <v>0</v>
      </c>
      <c r="F454" s="84" t="b">
        <v>0</v>
      </c>
      <c r="G454" s="84" t="b">
        <v>0</v>
      </c>
    </row>
    <row r="455" spans="1:7" ht="15">
      <c r="A455" s="84" t="s">
        <v>2780</v>
      </c>
      <c r="B455" s="84">
        <v>3</v>
      </c>
      <c r="C455" s="122">
        <v>0.005305984938800626</v>
      </c>
      <c r="D455" s="84" t="s">
        <v>2575</v>
      </c>
      <c r="E455" s="84" t="b">
        <v>0</v>
      </c>
      <c r="F455" s="84" t="b">
        <v>0</v>
      </c>
      <c r="G455" s="84" t="b">
        <v>0</v>
      </c>
    </row>
    <row r="456" spans="1:7" ht="15">
      <c r="A456" s="84" t="s">
        <v>355</v>
      </c>
      <c r="B456" s="84">
        <v>3</v>
      </c>
      <c r="C456" s="122">
        <v>0.005305984938800626</v>
      </c>
      <c r="D456" s="84" t="s">
        <v>2575</v>
      </c>
      <c r="E456" s="84" t="b">
        <v>0</v>
      </c>
      <c r="F456" s="84" t="b">
        <v>0</v>
      </c>
      <c r="G456" s="84" t="b">
        <v>0</v>
      </c>
    </row>
    <row r="457" spans="1:7" ht="15">
      <c r="A457" s="84" t="s">
        <v>3296</v>
      </c>
      <c r="B457" s="84">
        <v>3</v>
      </c>
      <c r="C457" s="122">
        <v>0.005305984938800626</v>
      </c>
      <c r="D457" s="84" t="s">
        <v>2575</v>
      </c>
      <c r="E457" s="84" t="b">
        <v>0</v>
      </c>
      <c r="F457" s="84" t="b">
        <v>0</v>
      </c>
      <c r="G457" s="84" t="b">
        <v>0</v>
      </c>
    </row>
    <row r="458" spans="1:7" ht="15">
      <c r="A458" s="84" t="s">
        <v>3297</v>
      </c>
      <c r="B458" s="84">
        <v>3</v>
      </c>
      <c r="C458" s="122">
        <v>0.005305984938800626</v>
      </c>
      <c r="D458" s="84" t="s">
        <v>2575</v>
      </c>
      <c r="E458" s="84" t="b">
        <v>1</v>
      </c>
      <c r="F458" s="84" t="b">
        <v>0</v>
      </c>
      <c r="G458" s="84" t="b">
        <v>0</v>
      </c>
    </row>
    <row r="459" spans="1:7" ht="15">
      <c r="A459" s="84" t="s">
        <v>358</v>
      </c>
      <c r="B459" s="84">
        <v>3</v>
      </c>
      <c r="C459" s="122">
        <v>0.005305984938800626</v>
      </c>
      <c r="D459" s="84" t="s">
        <v>2575</v>
      </c>
      <c r="E459" s="84" t="b">
        <v>0</v>
      </c>
      <c r="F459" s="84" t="b">
        <v>0</v>
      </c>
      <c r="G459" s="84" t="b">
        <v>0</v>
      </c>
    </row>
    <row r="460" spans="1:7" ht="15">
      <c r="A460" s="84" t="s">
        <v>2667</v>
      </c>
      <c r="B460" s="84">
        <v>3</v>
      </c>
      <c r="C460" s="122">
        <v>0.005305984938800626</v>
      </c>
      <c r="D460" s="84" t="s">
        <v>2575</v>
      </c>
      <c r="E460" s="84" t="b">
        <v>0</v>
      </c>
      <c r="F460" s="84" t="b">
        <v>0</v>
      </c>
      <c r="G460" s="84" t="b">
        <v>0</v>
      </c>
    </row>
    <row r="461" spans="1:7" ht="15">
      <c r="A461" s="84" t="s">
        <v>3284</v>
      </c>
      <c r="B461" s="84">
        <v>3</v>
      </c>
      <c r="C461" s="122">
        <v>0.005305984938800626</v>
      </c>
      <c r="D461" s="84" t="s">
        <v>2575</v>
      </c>
      <c r="E461" s="84" t="b">
        <v>1</v>
      </c>
      <c r="F461" s="84" t="b">
        <v>0</v>
      </c>
      <c r="G461" s="84" t="b">
        <v>0</v>
      </c>
    </row>
    <row r="462" spans="1:7" ht="15">
      <c r="A462" s="84" t="s">
        <v>3285</v>
      </c>
      <c r="B462" s="84">
        <v>3</v>
      </c>
      <c r="C462" s="122">
        <v>0.005305984938800626</v>
      </c>
      <c r="D462" s="84" t="s">
        <v>2575</v>
      </c>
      <c r="E462" s="84" t="b">
        <v>0</v>
      </c>
      <c r="F462" s="84" t="b">
        <v>0</v>
      </c>
      <c r="G462" s="84" t="b">
        <v>0</v>
      </c>
    </row>
    <row r="463" spans="1:7" ht="15">
      <c r="A463" s="84" t="s">
        <v>3266</v>
      </c>
      <c r="B463" s="84">
        <v>3</v>
      </c>
      <c r="C463" s="122">
        <v>0.005305984938800626</v>
      </c>
      <c r="D463" s="84" t="s">
        <v>2575</v>
      </c>
      <c r="E463" s="84" t="b">
        <v>0</v>
      </c>
      <c r="F463" s="84" t="b">
        <v>0</v>
      </c>
      <c r="G463" s="84" t="b">
        <v>0</v>
      </c>
    </row>
    <row r="464" spans="1:7" ht="15">
      <c r="A464" s="84" t="s">
        <v>3229</v>
      </c>
      <c r="B464" s="84">
        <v>3</v>
      </c>
      <c r="C464" s="122">
        <v>0.005305984938800626</v>
      </c>
      <c r="D464" s="84" t="s">
        <v>2575</v>
      </c>
      <c r="E464" s="84" t="b">
        <v>0</v>
      </c>
      <c r="F464" s="84" t="b">
        <v>0</v>
      </c>
      <c r="G464" s="84" t="b">
        <v>0</v>
      </c>
    </row>
    <row r="465" spans="1:7" ht="15">
      <c r="A465" s="84" t="s">
        <v>3327</v>
      </c>
      <c r="B465" s="84">
        <v>3</v>
      </c>
      <c r="C465" s="122">
        <v>0.005305984938800626</v>
      </c>
      <c r="D465" s="84" t="s">
        <v>2575</v>
      </c>
      <c r="E465" s="84" t="b">
        <v>0</v>
      </c>
      <c r="F465" s="84" t="b">
        <v>0</v>
      </c>
      <c r="G465" s="84" t="b">
        <v>0</v>
      </c>
    </row>
    <row r="466" spans="1:7" ht="15">
      <c r="A466" s="84" t="s">
        <v>3328</v>
      </c>
      <c r="B466" s="84">
        <v>3</v>
      </c>
      <c r="C466" s="122">
        <v>0.005305984938800626</v>
      </c>
      <c r="D466" s="84" t="s">
        <v>2575</v>
      </c>
      <c r="E466" s="84" t="b">
        <v>0</v>
      </c>
      <c r="F466" s="84" t="b">
        <v>0</v>
      </c>
      <c r="G466" s="84" t="b">
        <v>0</v>
      </c>
    </row>
    <row r="467" spans="1:7" ht="15">
      <c r="A467" s="84" t="s">
        <v>3273</v>
      </c>
      <c r="B467" s="84">
        <v>3</v>
      </c>
      <c r="C467" s="122">
        <v>0.005305984938800626</v>
      </c>
      <c r="D467" s="84" t="s">
        <v>2575</v>
      </c>
      <c r="E467" s="84" t="b">
        <v>0</v>
      </c>
      <c r="F467" s="84" t="b">
        <v>0</v>
      </c>
      <c r="G467" s="84" t="b">
        <v>0</v>
      </c>
    </row>
    <row r="468" spans="1:7" ht="15">
      <c r="A468" s="84" t="s">
        <v>3329</v>
      </c>
      <c r="B468" s="84">
        <v>3</v>
      </c>
      <c r="C468" s="122">
        <v>0.005305984938800626</v>
      </c>
      <c r="D468" s="84" t="s">
        <v>2575</v>
      </c>
      <c r="E468" s="84" t="b">
        <v>0</v>
      </c>
      <c r="F468" s="84" t="b">
        <v>0</v>
      </c>
      <c r="G468" s="84" t="b">
        <v>0</v>
      </c>
    </row>
    <row r="469" spans="1:7" ht="15">
      <c r="A469" s="84" t="s">
        <v>375</v>
      </c>
      <c r="B469" s="84">
        <v>3</v>
      </c>
      <c r="C469" s="122">
        <v>0.005305984938800626</v>
      </c>
      <c r="D469" s="84" t="s">
        <v>2575</v>
      </c>
      <c r="E469" s="84" t="b">
        <v>0</v>
      </c>
      <c r="F469" s="84" t="b">
        <v>0</v>
      </c>
      <c r="G469" s="84" t="b">
        <v>0</v>
      </c>
    </row>
    <row r="470" spans="1:7" ht="15">
      <c r="A470" s="84" t="s">
        <v>3330</v>
      </c>
      <c r="B470" s="84">
        <v>3</v>
      </c>
      <c r="C470" s="122">
        <v>0.005305984938800626</v>
      </c>
      <c r="D470" s="84" t="s">
        <v>2575</v>
      </c>
      <c r="E470" s="84" t="b">
        <v>0</v>
      </c>
      <c r="F470" s="84" t="b">
        <v>0</v>
      </c>
      <c r="G470" s="84" t="b">
        <v>0</v>
      </c>
    </row>
    <row r="471" spans="1:7" ht="15">
      <c r="A471" s="84" t="s">
        <v>3272</v>
      </c>
      <c r="B471" s="84">
        <v>3</v>
      </c>
      <c r="C471" s="122">
        <v>0.005305984938800626</v>
      </c>
      <c r="D471" s="84" t="s">
        <v>2575</v>
      </c>
      <c r="E471" s="84" t="b">
        <v>0</v>
      </c>
      <c r="F471" s="84" t="b">
        <v>0</v>
      </c>
      <c r="G471" s="84" t="b">
        <v>0</v>
      </c>
    </row>
    <row r="472" spans="1:7" ht="15">
      <c r="A472" s="84" t="s">
        <v>3331</v>
      </c>
      <c r="B472" s="84">
        <v>3</v>
      </c>
      <c r="C472" s="122">
        <v>0.005305984938800626</v>
      </c>
      <c r="D472" s="84" t="s">
        <v>2575</v>
      </c>
      <c r="E472" s="84" t="b">
        <v>1</v>
      </c>
      <c r="F472" s="84" t="b">
        <v>0</v>
      </c>
      <c r="G472" s="84" t="b">
        <v>0</v>
      </c>
    </row>
    <row r="473" spans="1:7" ht="15">
      <c r="A473" s="84" t="s">
        <v>2717</v>
      </c>
      <c r="B473" s="84">
        <v>3</v>
      </c>
      <c r="C473" s="122">
        <v>0.005305984938800626</v>
      </c>
      <c r="D473" s="84" t="s">
        <v>2575</v>
      </c>
      <c r="E473" s="84" t="b">
        <v>0</v>
      </c>
      <c r="F473" s="84" t="b">
        <v>0</v>
      </c>
      <c r="G473" s="84" t="b">
        <v>0</v>
      </c>
    </row>
    <row r="474" spans="1:7" ht="15">
      <c r="A474" s="84" t="s">
        <v>3239</v>
      </c>
      <c r="B474" s="84">
        <v>3</v>
      </c>
      <c r="C474" s="122">
        <v>0.005305984938800626</v>
      </c>
      <c r="D474" s="84" t="s">
        <v>2575</v>
      </c>
      <c r="E474" s="84" t="b">
        <v>0</v>
      </c>
      <c r="F474" s="84" t="b">
        <v>0</v>
      </c>
      <c r="G474" s="84" t="b">
        <v>0</v>
      </c>
    </row>
    <row r="475" spans="1:7" ht="15">
      <c r="A475" s="84" t="s">
        <v>2771</v>
      </c>
      <c r="B475" s="84">
        <v>3</v>
      </c>
      <c r="C475" s="122">
        <v>0.005305984938800626</v>
      </c>
      <c r="D475" s="84" t="s">
        <v>2575</v>
      </c>
      <c r="E475" s="84" t="b">
        <v>0</v>
      </c>
      <c r="F475" s="84" t="b">
        <v>0</v>
      </c>
      <c r="G475" s="84" t="b">
        <v>0</v>
      </c>
    </row>
    <row r="476" spans="1:7" ht="15">
      <c r="A476" s="84" t="s">
        <v>3307</v>
      </c>
      <c r="B476" s="84">
        <v>3</v>
      </c>
      <c r="C476" s="122">
        <v>0.005305984938800626</v>
      </c>
      <c r="D476" s="84" t="s">
        <v>2575</v>
      </c>
      <c r="E476" s="84" t="b">
        <v>0</v>
      </c>
      <c r="F476" s="84" t="b">
        <v>0</v>
      </c>
      <c r="G476" s="84" t="b">
        <v>0</v>
      </c>
    </row>
    <row r="477" spans="1:7" ht="15">
      <c r="A477" s="84" t="s">
        <v>2733</v>
      </c>
      <c r="B477" s="84">
        <v>3</v>
      </c>
      <c r="C477" s="122">
        <v>0.005305984938800626</v>
      </c>
      <c r="D477" s="84" t="s">
        <v>2575</v>
      </c>
      <c r="E477" s="84" t="b">
        <v>0</v>
      </c>
      <c r="F477" s="84" t="b">
        <v>0</v>
      </c>
      <c r="G477" s="84" t="b">
        <v>0</v>
      </c>
    </row>
    <row r="478" spans="1:7" ht="15">
      <c r="A478" s="84" t="s">
        <v>2677</v>
      </c>
      <c r="B478" s="84">
        <v>3</v>
      </c>
      <c r="C478" s="122">
        <v>0.005947093891673251</v>
      </c>
      <c r="D478" s="84" t="s">
        <v>2575</v>
      </c>
      <c r="E478" s="84" t="b">
        <v>0</v>
      </c>
      <c r="F478" s="84" t="b">
        <v>0</v>
      </c>
      <c r="G478" s="84" t="b">
        <v>0</v>
      </c>
    </row>
    <row r="479" spans="1:7" ht="15">
      <c r="A479" s="84" t="s">
        <v>3262</v>
      </c>
      <c r="B479" s="84">
        <v>3</v>
      </c>
      <c r="C479" s="122">
        <v>0.005305984938800626</v>
      </c>
      <c r="D479" s="84" t="s">
        <v>2575</v>
      </c>
      <c r="E479" s="84" t="b">
        <v>0</v>
      </c>
      <c r="F479" s="84" t="b">
        <v>0</v>
      </c>
      <c r="G479" s="84" t="b">
        <v>0</v>
      </c>
    </row>
    <row r="480" spans="1:7" ht="15">
      <c r="A480" s="84" t="s">
        <v>284</v>
      </c>
      <c r="B480" s="84">
        <v>3</v>
      </c>
      <c r="C480" s="122">
        <v>0.005305984938800626</v>
      </c>
      <c r="D480" s="84" t="s">
        <v>2575</v>
      </c>
      <c r="E480" s="84" t="b">
        <v>0</v>
      </c>
      <c r="F480" s="84" t="b">
        <v>0</v>
      </c>
      <c r="G480" s="84" t="b">
        <v>0</v>
      </c>
    </row>
    <row r="481" spans="1:7" ht="15">
      <c r="A481" s="84" t="s">
        <v>3332</v>
      </c>
      <c r="B481" s="84">
        <v>3</v>
      </c>
      <c r="C481" s="122">
        <v>0.005305984938800626</v>
      </c>
      <c r="D481" s="84" t="s">
        <v>2575</v>
      </c>
      <c r="E481" s="84" t="b">
        <v>0</v>
      </c>
      <c r="F481" s="84" t="b">
        <v>0</v>
      </c>
      <c r="G481" s="84" t="b">
        <v>0</v>
      </c>
    </row>
    <row r="482" spans="1:7" ht="15">
      <c r="A482" s="84" t="s">
        <v>3263</v>
      </c>
      <c r="B482" s="84">
        <v>2</v>
      </c>
      <c r="C482" s="122">
        <v>0.003964729261115501</v>
      </c>
      <c r="D482" s="84" t="s">
        <v>2575</v>
      </c>
      <c r="E482" s="84" t="b">
        <v>1</v>
      </c>
      <c r="F482" s="84" t="b">
        <v>0</v>
      </c>
      <c r="G482" s="84" t="b">
        <v>0</v>
      </c>
    </row>
    <row r="483" spans="1:7" ht="15">
      <c r="A483" s="84" t="s">
        <v>3361</v>
      </c>
      <c r="B483" s="84">
        <v>2</v>
      </c>
      <c r="C483" s="122">
        <v>0.003964729261115501</v>
      </c>
      <c r="D483" s="84" t="s">
        <v>2575</v>
      </c>
      <c r="E483" s="84" t="b">
        <v>0</v>
      </c>
      <c r="F483" s="84" t="b">
        <v>0</v>
      </c>
      <c r="G483" s="84" t="b">
        <v>0</v>
      </c>
    </row>
    <row r="484" spans="1:7" ht="15">
      <c r="A484" s="84" t="s">
        <v>3362</v>
      </c>
      <c r="B484" s="84">
        <v>2</v>
      </c>
      <c r="C484" s="122">
        <v>0.003964729261115501</v>
      </c>
      <c r="D484" s="84" t="s">
        <v>2575</v>
      </c>
      <c r="E484" s="84" t="b">
        <v>0</v>
      </c>
      <c r="F484" s="84" t="b">
        <v>0</v>
      </c>
      <c r="G484" s="84" t="b">
        <v>0</v>
      </c>
    </row>
    <row r="485" spans="1:7" ht="15">
      <c r="A485" s="84" t="s">
        <v>3363</v>
      </c>
      <c r="B485" s="84">
        <v>2</v>
      </c>
      <c r="C485" s="122">
        <v>0.003964729261115501</v>
      </c>
      <c r="D485" s="84" t="s">
        <v>2575</v>
      </c>
      <c r="E485" s="84" t="b">
        <v>0</v>
      </c>
      <c r="F485" s="84" t="b">
        <v>0</v>
      </c>
      <c r="G485" s="84" t="b">
        <v>0</v>
      </c>
    </row>
    <row r="486" spans="1:7" ht="15">
      <c r="A486" s="84" t="s">
        <v>3364</v>
      </c>
      <c r="B486" s="84">
        <v>2</v>
      </c>
      <c r="C486" s="122">
        <v>0.003964729261115501</v>
      </c>
      <c r="D486" s="84" t="s">
        <v>2575</v>
      </c>
      <c r="E486" s="84" t="b">
        <v>0</v>
      </c>
      <c r="F486" s="84" t="b">
        <v>0</v>
      </c>
      <c r="G486" s="84" t="b">
        <v>0</v>
      </c>
    </row>
    <row r="487" spans="1:7" ht="15">
      <c r="A487" s="84" t="s">
        <v>3365</v>
      </c>
      <c r="B487" s="84">
        <v>2</v>
      </c>
      <c r="C487" s="122">
        <v>0.003964729261115501</v>
      </c>
      <c r="D487" s="84" t="s">
        <v>2575</v>
      </c>
      <c r="E487" s="84" t="b">
        <v>0</v>
      </c>
      <c r="F487" s="84" t="b">
        <v>0</v>
      </c>
      <c r="G487" s="84" t="b">
        <v>0</v>
      </c>
    </row>
    <row r="488" spans="1:7" ht="15">
      <c r="A488" s="84" t="s">
        <v>3366</v>
      </c>
      <c r="B488" s="84">
        <v>2</v>
      </c>
      <c r="C488" s="122">
        <v>0.003964729261115501</v>
      </c>
      <c r="D488" s="84" t="s">
        <v>2575</v>
      </c>
      <c r="E488" s="84" t="b">
        <v>0</v>
      </c>
      <c r="F488" s="84" t="b">
        <v>0</v>
      </c>
      <c r="G488" s="84" t="b">
        <v>0</v>
      </c>
    </row>
    <row r="489" spans="1:7" ht="15">
      <c r="A489" s="84" t="s">
        <v>3315</v>
      </c>
      <c r="B489" s="84">
        <v>2</v>
      </c>
      <c r="C489" s="122">
        <v>0.003964729261115501</v>
      </c>
      <c r="D489" s="84" t="s">
        <v>2575</v>
      </c>
      <c r="E489" s="84" t="b">
        <v>0</v>
      </c>
      <c r="F489" s="84" t="b">
        <v>0</v>
      </c>
      <c r="G489" s="84" t="b">
        <v>0</v>
      </c>
    </row>
    <row r="490" spans="1:7" ht="15">
      <c r="A490" s="84" t="s">
        <v>3402</v>
      </c>
      <c r="B490" s="84">
        <v>2</v>
      </c>
      <c r="C490" s="122">
        <v>0.003964729261115501</v>
      </c>
      <c r="D490" s="84" t="s">
        <v>2575</v>
      </c>
      <c r="E490" s="84" t="b">
        <v>0</v>
      </c>
      <c r="F490" s="84" t="b">
        <v>0</v>
      </c>
      <c r="G490" s="84" t="b">
        <v>0</v>
      </c>
    </row>
    <row r="491" spans="1:7" ht="15">
      <c r="A491" s="84" t="s">
        <v>3403</v>
      </c>
      <c r="B491" s="84">
        <v>2</v>
      </c>
      <c r="C491" s="122">
        <v>0.003964729261115501</v>
      </c>
      <c r="D491" s="84" t="s">
        <v>2575</v>
      </c>
      <c r="E491" s="84" t="b">
        <v>0</v>
      </c>
      <c r="F491" s="84" t="b">
        <v>0</v>
      </c>
      <c r="G491" s="84" t="b">
        <v>0</v>
      </c>
    </row>
    <row r="492" spans="1:7" ht="15">
      <c r="A492" s="84" t="s">
        <v>3404</v>
      </c>
      <c r="B492" s="84">
        <v>2</v>
      </c>
      <c r="C492" s="122">
        <v>0.003964729261115501</v>
      </c>
      <c r="D492" s="84" t="s">
        <v>2575</v>
      </c>
      <c r="E492" s="84" t="b">
        <v>0</v>
      </c>
      <c r="F492" s="84" t="b">
        <v>0</v>
      </c>
      <c r="G492" s="84" t="b">
        <v>0</v>
      </c>
    </row>
    <row r="493" spans="1:7" ht="15">
      <c r="A493" s="84" t="s">
        <v>3405</v>
      </c>
      <c r="B493" s="84">
        <v>2</v>
      </c>
      <c r="C493" s="122">
        <v>0.003964729261115501</v>
      </c>
      <c r="D493" s="84" t="s">
        <v>2575</v>
      </c>
      <c r="E493" s="84" t="b">
        <v>0</v>
      </c>
      <c r="F493" s="84" t="b">
        <v>0</v>
      </c>
      <c r="G493" s="84" t="b">
        <v>0</v>
      </c>
    </row>
    <row r="494" spans="1:7" ht="15">
      <c r="A494" s="84" t="s">
        <v>3488</v>
      </c>
      <c r="B494" s="84">
        <v>2</v>
      </c>
      <c r="C494" s="122">
        <v>0.003964729261115501</v>
      </c>
      <c r="D494" s="84" t="s">
        <v>2575</v>
      </c>
      <c r="E494" s="84" t="b">
        <v>0</v>
      </c>
      <c r="F494" s="84" t="b">
        <v>0</v>
      </c>
      <c r="G494" s="84" t="b">
        <v>0</v>
      </c>
    </row>
    <row r="495" spans="1:7" ht="15">
      <c r="A495" s="84" t="s">
        <v>2689</v>
      </c>
      <c r="B495" s="84">
        <v>2</v>
      </c>
      <c r="C495" s="122">
        <v>0.003964729261115501</v>
      </c>
      <c r="D495" s="84" t="s">
        <v>2575</v>
      </c>
      <c r="E495" s="84" t="b">
        <v>0</v>
      </c>
      <c r="F495" s="84" t="b">
        <v>0</v>
      </c>
      <c r="G495" s="84" t="b">
        <v>0</v>
      </c>
    </row>
    <row r="496" spans="1:7" ht="15">
      <c r="A496" s="84" t="s">
        <v>3367</v>
      </c>
      <c r="B496" s="84">
        <v>2</v>
      </c>
      <c r="C496" s="122">
        <v>0.003964729261115501</v>
      </c>
      <c r="D496" s="84" t="s">
        <v>2575</v>
      </c>
      <c r="E496" s="84" t="b">
        <v>1</v>
      </c>
      <c r="F496" s="84" t="b">
        <v>0</v>
      </c>
      <c r="G496" s="84" t="b">
        <v>0</v>
      </c>
    </row>
    <row r="497" spans="1:7" ht="15">
      <c r="A497" s="84" t="s">
        <v>3368</v>
      </c>
      <c r="B497" s="84">
        <v>2</v>
      </c>
      <c r="C497" s="122">
        <v>0.003964729261115501</v>
      </c>
      <c r="D497" s="84" t="s">
        <v>2575</v>
      </c>
      <c r="E497" s="84" t="b">
        <v>1</v>
      </c>
      <c r="F497" s="84" t="b">
        <v>0</v>
      </c>
      <c r="G497" s="84" t="b">
        <v>0</v>
      </c>
    </row>
    <row r="498" spans="1:7" ht="15">
      <c r="A498" s="84" t="s">
        <v>3369</v>
      </c>
      <c r="B498" s="84">
        <v>2</v>
      </c>
      <c r="C498" s="122">
        <v>0.003964729261115501</v>
      </c>
      <c r="D498" s="84" t="s">
        <v>2575</v>
      </c>
      <c r="E498" s="84" t="b">
        <v>0</v>
      </c>
      <c r="F498" s="84" t="b">
        <v>0</v>
      </c>
      <c r="G498" s="84" t="b">
        <v>0</v>
      </c>
    </row>
    <row r="499" spans="1:7" ht="15">
      <c r="A499" s="84" t="s">
        <v>3370</v>
      </c>
      <c r="B499" s="84">
        <v>2</v>
      </c>
      <c r="C499" s="122">
        <v>0.003964729261115501</v>
      </c>
      <c r="D499" s="84" t="s">
        <v>2575</v>
      </c>
      <c r="E499" s="84" t="b">
        <v>0</v>
      </c>
      <c r="F499" s="84" t="b">
        <v>0</v>
      </c>
      <c r="G499" s="84" t="b">
        <v>0</v>
      </c>
    </row>
    <row r="500" spans="1:7" ht="15">
      <c r="A500" s="84" t="s">
        <v>3305</v>
      </c>
      <c r="B500" s="84">
        <v>2</v>
      </c>
      <c r="C500" s="122">
        <v>0.003964729261115501</v>
      </c>
      <c r="D500" s="84" t="s">
        <v>2575</v>
      </c>
      <c r="E500" s="84" t="b">
        <v>1</v>
      </c>
      <c r="F500" s="84" t="b">
        <v>0</v>
      </c>
      <c r="G500" s="84" t="b">
        <v>0</v>
      </c>
    </row>
    <row r="501" spans="1:7" ht="15">
      <c r="A501" s="84" t="s">
        <v>340</v>
      </c>
      <c r="B501" s="84">
        <v>2</v>
      </c>
      <c r="C501" s="122">
        <v>0.003964729261115501</v>
      </c>
      <c r="D501" s="84" t="s">
        <v>2575</v>
      </c>
      <c r="E501" s="84" t="b">
        <v>0</v>
      </c>
      <c r="F501" s="84" t="b">
        <v>0</v>
      </c>
      <c r="G501" s="84" t="b">
        <v>0</v>
      </c>
    </row>
    <row r="502" spans="1:7" ht="15">
      <c r="A502" s="84" t="s">
        <v>3381</v>
      </c>
      <c r="B502" s="84">
        <v>2</v>
      </c>
      <c r="C502" s="122">
        <v>0.003964729261115501</v>
      </c>
      <c r="D502" s="84" t="s">
        <v>2575</v>
      </c>
      <c r="E502" s="84" t="b">
        <v>0</v>
      </c>
      <c r="F502" s="84" t="b">
        <v>0</v>
      </c>
      <c r="G502" s="84" t="b">
        <v>0</v>
      </c>
    </row>
    <row r="503" spans="1:7" ht="15">
      <c r="A503" s="84" t="s">
        <v>3312</v>
      </c>
      <c r="B503" s="84">
        <v>2</v>
      </c>
      <c r="C503" s="122">
        <v>0.003964729261115501</v>
      </c>
      <c r="D503" s="84" t="s">
        <v>2575</v>
      </c>
      <c r="E503" s="84" t="b">
        <v>0</v>
      </c>
      <c r="F503" s="84" t="b">
        <v>0</v>
      </c>
      <c r="G503" s="84" t="b">
        <v>0</v>
      </c>
    </row>
    <row r="504" spans="1:7" ht="15">
      <c r="A504" s="84" t="s">
        <v>3382</v>
      </c>
      <c r="B504" s="84">
        <v>2</v>
      </c>
      <c r="C504" s="122">
        <v>0.003964729261115501</v>
      </c>
      <c r="D504" s="84" t="s">
        <v>2575</v>
      </c>
      <c r="E504" s="84" t="b">
        <v>0</v>
      </c>
      <c r="F504" s="84" t="b">
        <v>0</v>
      </c>
      <c r="G504" s="84" t="b">
        <v>0</v>
      </c>
    </row>
    <row r="505" spans="1:7" ht="15">
      <c r="A505" s="84" t="s">
        <v>3383</v>
      </c>
      <c r="B505" s="84">
        <v>2</v>
      </c>
      <c r="C505" s="122">
        <v>0.003964729261115501</v>
      </c>
      <c r="D505" s="84" t="s">
        <v>2575</v>
      </c>
      <c r="E505" s="84" t="b">
        <v>0</v>
      </c>
      <c r="F505" s="84" t="b">
        <v>0</v>
      </c>
      <c r="G505" s="84" t="b">
        <v>0</v>
      </c>
    </row>
    <row r="506" spans="1:7" ht="15">
      <c r="A506" s="84" t="s">
        <v>323</v>
      </c>
      <c r="B506" s="84">
        <v>2</v>
      </c>
      <c r="C506" s="122">
        <v>0.003964729261115501</v>
      </c>
      <c r="D506" s="84" t="s">
        <v>2575</v>
      </c>
      <c r="E506" s="84" t="b">
        <v>0</v>
      </c>
      <c r="F506" s="84" t="b">
        <v>0</v>
      </c>
      <c r="G506" s="84" t="b">
        <v>0</v>
      </c>
    </row>
    <row r="507" spans="1:7" ht="15">
      <c r="A507" s="84" t="s">
        <v>326</v>
      </c>
      <c r="B507" s="84">
        <v>2</v>
      </c>
      <c r="C507" s="122">
        <v>0.003964729261115501</v>
      </c>
      <c r="D507" s="84" t="s">
        <v>2575</v>
      </c>
      <c r="E507" s="84" t="b">
        <v>0</v>
      </c>
      <c r="F507" s="84" t="b">
        <v>0</v>
      </c>
      <c r="G507" s="84" t="b">
        <v>0</v>
      </c>
    </row>
    <row r="508" spans="1:7" ht="15">
      <c r="A508" s="84" t="s">
        <v>3287</v>
      </c>
      <c r="B508" s="84">
        <v>2</v>
      </c>
      <c r="C508" s="122">
        <v>0.0046953845903970086</v>
      </c>
      <c r="D508" s="84" t="s">
        <v>2575</v>
      </c>
      <c r="E508" s="84" t="b">
        <v>0</v>
      </c>
      <c r="F508" s="84" t="b">
        <v>0</v>
      </c>
      <c r="G508" s="84" t="b">
        <v>0</v>
      </c>
    </row>
    <row r="509" spans="1:7" ht="15">
      <c r="A509" s="84" t="s">
        <v>3264</v>
      </c>
      <c r="B509" s="84">
        <v>2</v>
      </c>
      <c r="C509" s="122">
        <v>0.003964729261115501</v>
      </c>
      <c r="D509" s="84" t="s">
        <v>2575</v>
      </c>
      <c r="E509" s="84" t="b">
        <v>0</v>
      </c>
      <c r="F509" s="84" t="b">
        <v>0</v>
      </c>
      <c r="G509" s="84" t="b">
        <v>0</v>
      </c>
    </row>
    <row r="510" spans="1:7" ht="15">
      <c r="A510" s="84" t="s">
        <v>3355</v>
      </c>
      <c r="B510" s="84">
        <v>2</v>
      </c>
      <c r="C510" s="122">
        <v>0.003964729261115501</v>
      </c>
      <c r="D510" s="84" t="s">
        <v>2575</v>
      </c>
      <c r="E510" s="84" t="b">
        <v>0</v>
      </c>
      <c r="F510" s="84" t="b">
        <v>0</v>
      </c>
      <c r="G510" s="84" t="b">
        <v>0</v>
      </c>
    </row>
    <row r="511" spans="1:7" ht="15">
      <c r="A511" s="84" t="s">
        <v>3356</v>
      </c>
      <c r="B511" s="84">
        <v>2</v>
      </c>
      <c r="C511" s="122">
        <v>0.003964729261115501</v>
      </c>
      <c r="D511" s="84" t="s">
        <v>2575</v>
      </c>
      <c r="E511" s="84" t="b">
        <v>0</v>
      </c>
      <c r="F511" s="84" t="b">
        <v>0</v>
      </c>
      <c r="G511" s="84" t="b">
        <v>0</v>
      </c>
    </row>
    <row r="512" spans="1:7" ht="15">
      <c r="A512" s="84" t="s">
        <v>3357</v>
      </c>
      <c r="B512" s="84">
        <v>2</v>
      </c>
      <c r="C512" s="122">
        <v>0.003964729261115501</v>
      </c>
      <c r="D512" s="84" t="s">
        <v>2575</v>
      </c>
      <c r="E512" s="84" t="b">
        <v>0</v>
      </c>
      <c r="F512" s="84" t="b">
        <v>0</v>
      </c>
      <c r="G512" s="84" t="b">
        <v>0</v>
      </c>
    </row>
    <row r="513" spans="1:7" ht="15">
      <c r="A513" s="84" t="s">
        <v>3358</v>
      </c>
      <c r="B513" s="84">
        <v>2</v>
      </c>
      <c r="C513" s="122">
        <v>0.003964729261115501</v>
      </c>
      <c r="D513" s="84" t="s">
        <v>2575</v>
      </c>
      <c r="E513" s="84" t="b">
        <v>0</v>
      </c>
      <c r="F513" s="84" t="b">
        <v>0</v>
      </c>
      <c r="G513" s="84" t="b">
        <v>0</v>
      </c>
    </row>
    <row r="514" spans="1:7" ht="15">
      <c r="A514" s="84" t="s">
        <v>3359</v>
      </c>
      <c r="B514" s="84">
        <v>2</v>
      </c>
      <c r="C514" s="122">
        <v>0.003964729261115501</v>
      </c>
      <c r="D514" s="84" t="s">
        <v>2575</v>
      </c>
      <c r="E514" s="84" t="b">
        <v>0</v>
      </c>
      <c r="F514" s="84" t="b">
        <v>0</v>
      </c>
      <c r="G514" s="84" t="b">
        <v>0</v>
      </c>
    </row>
    <row r="515" spans="1:7" ht="15">
      <c r="A515" s="84" t="s">
        <v>3283</v>
      </c>
      <c r="B515" s="84">
        <v>2</v>
      </c>
      <c r="C515" s="122">
        <v>0.003964729261115501</v>
      </c>
      <c r="D515" s="84" t="s">
        <v>2575</v>
      </c>
      <c r="E515" s="84" t="b">
        <v>0</v>
      </c>
      <c r="F515" s="84" t="b">
        <v>0</v>
      </c>
      <c r="G515" s="84" t="b">
        <v>0</v>
      </c>
    </row>
    <row r="516" spans="1:7" ht="15">
      <c r="A516" s="84" t="s">
        <v>324</v>
      </c>
      <c r="B516" s="84">
        <v>2</v>
      </c>
      <c r="C516" s="122">
        <v>0.003964729261115501</v>
      </c>
      <c r="D516" s="84" t="s">
        <v>2575</v>
      </c>
      <c r="E516" s="84" t="b">
        <v>0</v>
      </c>
      <c r="F516" s="84" t="b">
        <v>0</v>
      </c>
      <c r="G516" s="84" t="b">
        <v>0</v>
      </c>
    </row>
    <row r="517" spans="1:7" ht="15">
      <c r="A517" s="84" t="s">
        <v>3353</v>
      </c>
      <c r="B517" s="84">
        <v>2</v>
      </c>
      <c r="C517" s="122">
        <v>0.003964729261115501</v>
      </c>
      <c r="D517" s="84" t="s">
        <v>2575</v>
      </c>
      <c r="E517" s="84" t="b">
        <v>0</v>
      </c>
      <c r="F517" s="84" t="b">
        <v>0</v>
      </c>
      <c r="G517" s="84" t="b">
        <v>0</v>
      </c>
    </row>
    <row r="518" spans="1:7" ht="15">
      <c r="A518" s="84" t="s">
        <v>3304</v>
      </c>
      <c r="B518" s="84">
        <v>2</v>
      </c>
      <c r="C518" s="122">
        <v>0.003964729261115501</v>
      </c>
      <c r="D518" s="84" t="s">
        <v>2575</v>
      </c>
      <c r="E518" s="84" t="b">
        <v>0</v>
      </c>
      <c r="F518" s="84" t="b">
        <v>0</v>
      </c>
      <c r="G518" s="84" t="b">
        <v>0</v>
      </c>
    </row>
    <row r="519" spans="1:7" ht="15">
      <c r="A519" s="84" t="s">
        <v>3354</v>
      </c>
      <c r="B519" s="84">
        <v>2</v>
      </c>
      <c r="C519" s="122">
        <v>0.003964729261115501</v>
      </c>
      <c r="D519" s="84" t="s">
        <v>2575</v>
      </c>
      <c r="E519" s="84" t="b">
        <v>0</v>
      </c>
      <c r="F519" s="84" t="b">
        <v>0</v>
      </c>
      <c r="G519" s="84" t="b">
        <v>0</v>
      </c>
    </row>
    <row r="520" spans="1:7" ht="15">
      <c r="A520" s="84" t="s">
        <v>2907</v>
      </c>
      <c r="B520" s="84">
        <v>2</v>
      </c>
      <c r="C520" s="122">
        <v>0.003964729261115501</v>
      </c>
      <c r="D520" s="84" t="s">
        <v>2575</v>
      </c>
      <c r="E520" s="84" t="b">
        <v>0</v>
      </c>
      <c r="F520" s="84" t="b">
        <v>0</v>
      </c>
      <c r="G520" s="84" t="b">
        <v>0</v>
      </c>
    </row>
    <row r="521" spans="1:7" ht="15">
      <c r="A521" s="84" t="s">
        <v>3265</v>
      </c>
      <c r="B521" s="84">
        <v>2</v>
      </c>
      <c r="C521" s="122">
        <v>0.003964729261115501</v>
      </c>
      <c r="D521" s="84" t="s">
        <v>2575</v>
      </c>
      <c r="E521" s="84" t="b">
        <v>1</v>
      </c>
      <c r="F521" s="84" t="b">
        <v>0</v>
      </c>
      <c r="G521" s="84" t="b">
        <v>0</v>
      </c>
    </row>
    <row r="522" spans="1:7" ht="15">
      <c r="A522" s="84" t="s">
        <v>3371</v>
      </c>
      <c r="B522" s="84">
        <v>2</v>
      </c>
      <c r="C522" s="122">
        <v>0.003964729261115501</v>
      </c>
      <c r="D522" s="84" t="s">
        <v>2575</v>
      </c>
      <c r="E522" s="84" t="b">
        <v>0</v>
      </c>
      <c r="F522" s="84" t="b">
        <v>0</v>
      </c>
      <c r="G522" s="84" t="b">
        <v>0</v>
      </c>
    </row>
    <row r="523" spans="1:7" ht="15">
      <c r="A523" s="84" t="s">
        <v>3260</v>
      </c>
      <c r="B523" s="84">
        <v>2</v>
      </c>
      <c r="C523" s="122">
        <v>0.003964729261115501</v>
      </c>
      <c r="D523" s="84" t="s">
        <v>2575</v>
      </c>
      <c r="E523" s="84" t="b">
        <v>1</v>
      </c>
      <c r="F523" s="84" t="b">
        <v>0</v>
      </c>
      <c r="G523" s="84" t="b">
        <v>0</v>
      </c>
    </row>
    <row r="524" spans="1:7" ht="15">
      <c r="A524" s="84" t="s">
        <v>3406</v>
      </c>
      <c r="B524" s="84">
        <v>2</v>
      </c>
      <c r="C524" s="122">
        <v>0.003964729261115501</v>
      </c>
      <c r="D524" s="84" t="s">
        <v>2575</v>
      </c>
      <c r="E524" s="84" t="b">
        <v>1</v>
      </c>
      <c r="F524" s="84" t="b">
        <v>0</v>
      </c>
      <c r="G524" s="84" t="b">
        <v>0</v>
      </c>
    </row>
    <row r="525" spans="1:7" ht="15">
      <c r="A525" s="84" t="s">
        <v>3270</v>
      </c>
      <c r="B525" s="84">
        <v>2</v>
      </c>
      <c r="C525" s="122">
        <v>0.003964729261115501</v>
      </c>
      <c r="D525" s="84" t="s">
        <v>2575</v>
      </c>
      <c r="E525" s="84" t="b">
        <v>0</v>
      </c>
      <c r="F525" s="84" t="b">
        <v>0</v>
      </c>
      <c r="G525" s="84" t="b">
        <v>0</v>
      </c>
    </row>
    <row r="526" spans="1:7" ht="15">
      <c r="A526" s="84" t="s">
        <v>3407</v>
      </c>
      <c r="B526" s="84">
        <v>2</v>
      </c>
      <c r="C526" s="122">
        <v>0.003964729261115501</v>
      </c>
      <c r="D526" s="84" t="s">
        <v>2575</v>
      </c>
      <c r="E526" s="84" t="b">
        <v>0</v>
      </c>
      <c r="F526" s="84" t="b">
        <v>0</v>
      </c>
      <c r="G526" s="84" t="b">
        <v>0</v>
      </c>
    </row>
    <row r="527" spans="1:7" ht="15">
      <c r="A527" s="84" t="s">
        <v>3323</v>
      </c>
      <c r="B527" s="84">
        <v>2</v>
      </c>
      <c r="C527" s="122">
        <v>0.003964729261115501</v>
      </c>
      <c r="D527" s="84" t="s">
        <v>2575</v>
      </c>
      <c r="E527" s="84" t="b">
        <v>0</v>
      </c>
      <c r="F527" s="84" t="b">
        <v>0</v>
      </c>
      <c r="G527" s="84" t="b">
        <v>0</v>
      </c>
    </row>
    <row r="528" spans="1:7" ht="15">
      <c r="A528" s="84" t="s">
        <v>3427</v>
      </c>
      <c r="B528" s="84">
        <v>2</v>
      </c>
      <c r="C528" s="122">
        <v>0.003964729261115501</v>
      </c>
      <c r="D528" s="84" t="s">
        <v>2575</v>
      </c>
      <c r="E528" s="84" t="b">
        <v>0</v>
      </c>
      <c r="F528" s="84" t="b">
        <v>0</v>
      </c>
      <c r="G528" s="84" t="b">
        <v>0</v>
      </c>
    </row>
    <row r="529" spans="1:7" ht="15">
      <c r="A529" s="84" t="s">
        <v>261</v>
      </c>
      <c r="B529" s="84">
        <v>2</v>
      </c>
      <c r="C529" s="122">
        <v>0.003964729261115501</v>
      </c>
      <c r="D529" s="84" t="s">
        <v>2575</v>
      </c>
      <c r="E529" s="84" t="b">
        <v>0</v>
      </c>
      <c r="F529" s="84" t="b">
        <v>0</v>
      </c>
      <c r="G529" s="84" t="b">
        <v>0</v>
      </c>
    </row>
    <row r="530" spans="1:7" ht="15">
      <c r="A530" s="84" t="s">
        <v>3447</v>
      </c>
      <c r="B530" s="84">
        <v>2</v>
      </c>
      <c r="C530" s="122">
        <v>0.003964729261115501</v>
      </c>
      <c r="D530" s="84" t="s">
        <v>2575</v>
      </c>
      <c r="E530" s="84" t="b">
        <v>0</v>
      </c>
      <c r="F530" s="84" t="b">
        <v>0</v>
      </c>
      <c r="G530" s="84" t="b">
        <v>0</v>
      </c>
    </row>
    <row r="531" spans="1:7" ht="15">
      <c r="A531" s="84" t="s">
        <v>3448</v>
      </c>
      <c r="B531" s="84">
        <v>2</v>
      </c>
      <c r="C531" s="122">
        <v>0.003964729261115501</v>
      </c>
      <c r="D531" s="84" t="s">
        <v>2575</v>
      </c>
      <c r="E531" s="84" t="b">
        <v>0</v>
      </c>
      <c r="F531" s="84" t="b">
        <v>0</v>
      </c>
      <c r="G531" s="84" t="b">
        <v>0</v>
      </c>
    </row>
    <row r="532" spans="1:7" ht="15">
      <c r="A532" s="84" t="s">
        <v>3449</v>
      </c>
      <c r="B532" s="84">
        <v>2</v>
      </c>
      <c r="C532" s="122">
        <v>0.003964729261115501</v>
      </c>
      <c r="D532" s="84" t="s">
        <v>2575</v>
      </c>
      <c r="E532" s="84" t="b">
        <v>0</v>
      </c>
      <c r="F532" s="84" t="b">
        <v>0</v>
      </c>
      <c r="G532" s="84" t="b">
        <v>0</v>
      </c>
    </row>
    <row r="533" spans="1:7" ht="15">
      <c r="A533" s="84" t="s">
        <v>3450</v>
      </c>
      <c r="B533" s="84">
        <v>2</v>
      </c>
      <c r="C533" s="122">
        <v>0.003964729261115501</v>
      </c>
      <c r="D533" s="84" t="s">
        <v>2575</v>
      </c>
      <c r="E533" s="84" t="b">
        <v>0</v>
      </c>
      <c r="F533" s="84" t="b">
        <v>1</v>
      </c>
      <c r="G533" s="84" t="b">
        <v>0</v>
      </c>
    </row>
    <row r="534" spans="1:7" ht="15">
      <c r="A534" s="84" t="s">
        <v>3451</v>
      </c>
      <c r="B534" s="84">
        <v>2</v>
      </c>
      <c r="C534" s="122">
        <v>0.003964729261115501</v>
      </c>
      <c r="D534" s="84" t="s">
        <v>2575</v>
      </c>
      <c r="E534" s="84" t="b">
        <v>0</v>
      </c>
      <c r="F534" s="84" t="b">
        <v>0</v>
      </c>
      <c r="G534" s="84" t="b">
        <v>0</v>
      </c>
    </row>
    <row r="535" spans="1:7" ht="15">
      <c r="A535" s="84" t="s">
        <v>3256</v>
      </c>
      <c r="B535" s="84">
        <v>2</v>
      </c>
      <c r="C535" s="122">
        <v>0.003964729261115501</v>
      </c>
      <c r="D535" s="84" t="s">
        <v>2575</v>
      </c>
      <c r="E535" s="84" t="b">
        <v>0</v>
      </c>
      <c r="F535" s="84" t="b">
        <v>0</v>
      </c>
      <c r="G535" s="84" t="b">
        <v>0</v>
      </c>
    </row>
    <row r="536" spans="1:7" ht="15">
      <c r="A536" s="84" t="s">
        <v>3452</v>
      </c>
      <c r="B536" s="84">
        <v>2</v>
      </c>
      <c r="C536" s="122">
        <v>0.003964729261115501</v>
      </c>
      <c r="D536" s="84" t="s">
        <v>2575</v>
      </c>
      <c r="E536" s="84" t="b">
        <v>0</v>
      </c>
      <c r="F536" s="84" t="b">
        <v>0</v>
      </c>
      <c r="G536" s="84" t="b">
        <v>0</v>
      </c>
    </row>
    <row r="537" spans="1:7" ht="15">
      <c r="A537" s="84" t="s">
        <v>3453</v>
      </c>
      <c r="B537" s="84">
        <v>2</v>
      </c>
      <c r="C537" s="122">
        <v>0.003964729261115501</v>
      </c>
      <c r="D537" s="84" t="s">
        <v>2575</v>
      </c>
      <c r="E537" s="84" t="b">
        <v>0</v>
      </c>
      <c r="F537" s="84" t="b">
        <v>0</v>
      </c>
      <c r="G537" s="84" t="b">
        <v>0</v>
      </c>
    </row>
    <row r="538" spans="1:7" ht="15">
      <c r="A538" s="84" t="s">
        <v>3454</v>
      </c>
      <c r="B538" s="84">
        <v>2</v>
      </c>
      <c r="C538" s="122">
        <v>0.003964729261115501</v>
      </c>
      <c r="D538" s="84" t="s">
        <v>2575</v>
      </c>
      <c r="E538" s="84" t="b">
        <v>0</v>
      </c>
      <c r="F538" s="84" t="b">
        <v>0</v>
      </c>
      <c r="G538" s="84" t="b">
        <v>0</v>
      </c>
    </row>
    <row r="539" spans="1:7" ht="15">
      <c r="A539" s="84" t="s">
        <v>660</v>
      </c>
      <c r="B539" s="84">
        <v>2</v>
      </c>
      <c r="C539" s="122">
        <v>0.003964729261115501</v>
      </c>
      <c r="D539" s="84" t="s">
        <v>2575</v>
      </c>
      <c r="E539" s="84" t="b">
        <v>0</v>
      </c>
      <c r="F539" s="84" t="b">
        <v>0</v>
      </c>
      <c r="G539" s="84" t="b">
        <v>0</v>
      </c>
    </row>
    <row r="540" spans="1:7" ht="15">
      <c r="A540" s="84" t="s">
        <v>341</v>
      </c>
      <c r="B540" s="84">
        <v>2</v>
      </c>
      <c r="C540" s="122">
        <v>0.003964729261115501</v>
      </c>
      <c r="D540" s="84" t="s">
        <v>2575</v>
      </c>
      <c r="E540" s="84" t="b">
        <v>0</v>
      </c>
      <c r="F540" s="84" t="b">
        <v>0</v>
      </c>
      <c r="G540" s="84" t="b">
        <v>0</v>
      </c>
    </row>
    <row r="541" spans="1:7" ht="15">
      <c r="A541" s="84" t="s">
        <v>3474</v>
      </c>
      <c r="B541" s="84">
        <v>2</v>
      </c>
      <c r="C541" s="122">
        <v>0.003964729261115501</v>
      </c>
      <c r="D541" s="84" t="s">
        <v>2575</v>
      </c>
      <c r="E541" s="84" t="b">
        <v>0</v>
      </c>
      <c r="F541" s="84" t="b">
        <v>0</v>
      </c>
      <c r="G541" s="84" t="b">
        <v>0</v>
      </c>
    </row>
    <row r="542" spans="1:7" ht="15">
      <c r="A542" s="84" t="s">
        <v>3475</v>
      </c>
      <c r="B542" s="84">
        <v>2</v>
      </c>
      <c r="C542" s="122">
        <v>0.003964729261115501</v>
      </c>
      <c r="D542" s="84" t="s">
        <v>2575</v>
      </c>
      <c r="E542" s="84" t="b">
        <v>0</v>
      </c>
      <c r="F542" s="84" t="b">
        <v>0</v>
      </c>
      <c r="G542" s="84" t="b">
        <v>0</v>
      </c>
    </row>
    <row r="543" spans="1:7" ht="15">
      <c r="A543" s="84" t="s">
        <v>3476</v>
      </c>
      <c r="B543" s="84">
        <v>2</v>
      </c>
      <c r="C543" s="122">
        <v>0.003964729261115501</v>
      </c>
      <c r="D543" s="84" t="s">
        <v>2575</v>
      </c>
      <c r="E543" s="84" t="b">
        <v>0</v>
      </c>
      <c r="F543" s="84" t="b">
        <v>0</v>
      </c>
      <c r="G543" s="84" t="b">
        <v>0</v>
      </c>
    </row>
    <row r="544" spans="1:7" ht="15">
      <c r="A544" s="84" t="s">
        <v>3477</v>
      </c>
      <c r="B544" s="84">
        <v>2</v>
      </c>
      <c r="C544" s="122">
        <v>0.003964729261115501</v>
      </c>
      <c r="D544" s="84" t="s">
        <v>2575</v>
      </c>
      <c r="E544" s="84" t="b">
        <v>0</v>
      </c>
      <c r="F544" s="84" t="b">
        <v>0</v>
      </c>
      <c r="G544" s="84" t="b">
        <v>0</v>
      </c>
    </row>
    <row r="545" spans="1:7" ht="15">
      <c r="A545" s="84" t="s">
        <v>2674</v>
      </c>
      <c r="B545" s="84">
        <v>2</v>
      </c>
      <c r="C545" s="122">
        <v>0.003964729261115501</v>
      </c>
      <c r="D545" s="84" t="s">
        <v>2575</v>
      </c>
      <c r="E545" s="84" t="b">
        <v>0</v>
      </c>
      <c r="F545" s="84" t="b">
        <v>0</v>
      </c>
      <c r="G545" s="84" t="b">
        <v>0</v>
      </c>
    </row>
    <row r="546" spans="1:7" ht="15">
      <c r="A546" s="84" t="s">
        <v>3484</v>
      </c>
      <c r="B546" s="84">
        <v>2</v>
      </c>
      <c r="C546" s="122">
        <v>0.003964729261115501</v>
      </c>
      <c r="D546" s="84" t="s">
        <v>2575</v>
      </c>
      <c r="E546" s="84" t="b">
        <v>0</v>
      </c>
      <c r="F546" s="84" t="b">
        <v>0</v>
      </c>
      <c r="G546" s="84" t="b">
        <v>0</v>
      </c>
    </row>
    <row r="547" spans="1:7" ht="15">
      <c r="A547" s="84" t="s">
        <v>3485</v>
      </c>
      <c r="B547" s="84">
        <v>2</v>
      </c>
      <c r="C547" s="122">
        <v>0.003964729261115501</v>
      </c>
      <c r="D547" s="84" t="s">
        <v>2575</v>
      </c>
      <c r="E547" s="84" t="b">
        <v>0</v>
      </c>
      <c r="F547" s="84" t="b">
        <v>0</v>
      </c>
      <c r="G547" s="84" t="b">
        <v>0</v>
      </c>
    </row>
    <row r="548" spans="1:7" ht="15">
      <c r="A548" s="84" t="s">
        <v>354</v>
      </c>
      <c r="B548" s="84">
        <v>2</v>
      </c>
      <c r="C548" s="122">
        <v>0.003964729261115501</v>
      </c>
      <c r="D548" s="84" t="s">
        <v>2575</v>
      </c>
      <c r="E548" s="84" t="b">
        <v>0</v>
      </c>
      <c r="F548" s="84" t="b">
        <v>0</v>
      </c>
      <c r="G548" s="84" t="b">
        <v>0</v>
      </c>
    </row>
    <row r="549" spans="1:7" ht="15">
      <c r="A549" s="84" t="s">
        <v>3486</v>
      </c>
      <c r="B549" s="84">
        <v>2</v>
      </c>
      <c r="C549" s="122">
        <v>0.003964729261115501</v>
      </c>
      <c r="D549" s="84" t="s">
        <v>2575</v>
      </c>
      <c r="E549" s="84" t="b">
        <v>0</v>
      </c>
      <c r="F549" s="84" t="b">
        <v>0</v>
      </c>
      <c r="G549" s="84" t="b">
        <v>0</v>
      </c>
    </row>
    <row r="550" spans="1:7" ht="15">
      <c r="A550" s="84" t="s">
        <v>3487</v>
      </c>
      <c r="B550" s="84">
        <v>2</v>
      </c>
      <c r="C550" s="122">
        <v>0.0046953845903970086</v>
      </c>
      <c r="D550" s="84" t="s">
        <v>2575</v>
      </c>
      <c r="E550" s="84" t="b">
        <v>0</v>
      </c>
      <c r="F550" s="84" t="b">
        <v>0</v>
      </c>
      <c r="G550" s="84" t="b">
        <v>0</v>
      </c>
    </row>
    <row r="551" spans="1:7" ht="15">
      <c r="A551" s="84" t="s">
        <v>321</v>
      </c>
      <c r="B551" s="84">
        <v>17</v>
      </c>
      <c r="C551" s="122">
        <v>0.002142136666627139</v>
      </c>
      <c r="D551" s="84" t="s">
        <v>2576</v>
      </c>
      <c r="E551" s="84" t="b">
        <v>0</v>
      </c>
      <c r="F551" s="84" t="b">
        <v>0</v>
      </c>
      <c r="G551" s="84" t="b">
        <v>0</v>
      </c>
    </row>
    <row r="552" spans="1:7" ht="15">
      <c r="A552" s="84" t="s">
        <v>322</v>
      </c>
      <c r="B552" s="84">
        <v>15</v>
      </c>
      <c r="C552" s="122">
        <v>0.006029028886874986</v>
      </c>
      <c r="D552" s="84" t="s">
        <v>2576</v>
      </c>
      <c r="E552" s="84" t="b">
        <v>0</v>
      </c>
      <c r="F552" s="84" t="b">
        <v>0</v>
      </c>
      <c r="G552" s="84" t="b">
        <v>0</v>
      </c>
    </row>
    <row r="553" spans="1:7" ht="15">
      <c r="A553" s="84" t="s">
        <v>266</v>
      </c>
      <c r="B553" s="84">
        <v>13</v>
      </c>
      <c r="C553" s="122">
        <v>0.009326289270833</v>
      </c>
      <c r="D553" s="84" t="s">
        <v>2576</v>
      </c>
      <c r="E553" s="84" t="b">
        <v>0</v>
      </c>
      <c r="F553" s="84" t="b">
        <v>0</v>
      </c>
      <c r="G553" s="84" t="b">
        <v>0</v>
      </c>
    </row>
    <row r="554" spans="1:7" ht="15">
      <c r="A554" s="84" t="s">
        <v>2727</v>
      </c>
      <c r="B554" s="84">
        <v>13</v>
      </c>
      <c r="C554" s="122">
        <v>0.009326289270833</v>
      </c>
      <c r="D554" s="84" t="s">
        <v>2576</v>
      </c>
      <c r="E554" s="84" t="b">
        <v>0</v>
      </c>
      <c r="F554" s="84" t="b">
        <v>0</v>
      </c>
      <c r="G554" s="84" t="b">
        <v>0</v>
      </c>
    </row>
    <row r="555" spans="1:7" ht="15">
      <c r="A555" s="84" t="s">
        <v>2728</v>
      </c>
      <c r="B555" s="84">
        <v>13</v>
      </c>
      <c r="C555" s="122">
        <v>0.009326289270833</v>
      </c>
      <c r="D555" s="84" t="s">
        <v>2576</v>
      </c>
      <c r="E555" s="84" t="b">
        <v>0</v>
      </c>
      <c r="F555" s="84" t="b">
        <v>0</v>
      </c>
      <c r="G555" s="84" t="b">
        <v>0</v>
      </c>
    </row>
    <row r="556" spans="1:7" ht="15">
      <c r="A556" s="84" t="s">
        <v>2729</v>
      </c>
      <c r="B556" s="84">
        <v>13</v>
      </c>
      <c r="C556" s="122">
        <v>0.009326289270833</v>
      </c>
      <c r="D556" s="84" t="s">
        <v>2576</v>
      </c>
      <c r="E556" s="84" t="b">
        <v>0</v>
      </c>
      <c r="F556" s="84" t="b">
        <v>0</v>
      </c>
      <c r="G556" s="84" t="b">
        <v>0</v>
      </c>
    </row>
    <row r="557" spans="1:7" ht="15">
      <c r="A557" s="84" t="s">
        <v>2730</v>
      </c>
      <c r="B557" s="84">
        <v>13</v>
      </c>
      <c r="C557" s="122">
        <v>0.009326289270833</v>
      </c>
      <c r="D557" s="84" t="s">
        <v>2576</v>
      </c>
      <c r="E557" s="84" t="b">
        <v>0</v>
      </c>
      <c r="F557" s="84" t="b">
        <v>0</v>
      </c>
      <c r="G557" s="84" t="b">
        <v>0</v>
      </c>
    </row>
    <row r="558" spans="1:7" ht="15">
      <c r="A558" s="84" t="s">
        <v>2731</v>
      </c>
      <c r="B558" s="84">
        <v>13</v>
      </c>
      <c r="C558" s="122">
        <v>0.009326289270833</v>
      </c>
      <c r="D558" s="84" t="s">
        <v>2576</v>
      </c>
      <c r="E558" s="84" t="b">
        <v>0</v>
      </c>
      <c r="F558" s="84" t="b">
        <v>0</v>
      </c>
      <c r="G558" s="84" t="b">
        <v>0</v>
      </c>
    </row>
    <row r="559" spans="1:7" ht="15">
      <c r="A559" s="84" t="s">
        <v>362</v>
      </c>
      <c r="B559" s="84">
        <v>13</v>
      </c>
      <c r="C559" s="122">
        <v>0.009326289270833</v>
      </c>
      <c r="D559" s="84" t="s">
        <v>2576</v>
      </c>
      <c r="E559" s="84" t="b">
        <v>0</v>
      </c>
      <c r="F559" s="84" t="b">
        <v>0</v>
      </c>
      <c r="G559" s="84" t="b">
        <v>0</v>
      </c>
    </row>
    <row r="560" spans="1:7" ht="15">
      <c r="A560" s="84" t="s">
        <v>268</v>
      </c>
      <c r="B560" s="84">
        <v>13</v>
      </c>
      <c r="C560" s="122">
        <v>0.009326289270833</v>
      </c>
      <c r="D560" s="84" t="s">
        <v>2576</v>
      </c>
      <c r="E560" s="84" t="b">
        <v>0</v>
      </c>
      <c r="F560" s="84" t="b">
        <v>0</v>
      </c>
      <c r="G560" s="84" t="b">
        <v>0</v>
      </c>
    </row>
    <row r="561" spans="1:7" ht="15">
      <c r="A561" s="84" t="s">
        <v>267</v>
      </c>
      <c r="B561" s="84">
        <v>13</v>
      </c>
      <c r="C561" s="122">
        <v>0.009326289270833</v>
      </c>
      <c r="D561" s="84" t="s">
        <v>2576</v>
      </c>
      <c r="E561" s="84" t="b">
        <v>0</v>
      </c>
      <c r="F561" s="84" t="b">
        <v>0</v>
      </c>
      <c r="G561" s="84" t="b">
        <v>0</v>
      </c>
    </row>
    <row r="562" spans="1:7" ht="15">
      <c r="A562" s="84" t="s">
        <v>3228</v>
      </c>
      <c r="B562" s="84">
        <v>12</v>
      </c>
      <c r="C562" s="122">
        <v>0.010726371109990735</v>
      </c>
      <c r="D562" s="84" t="s">
        <v>2576</v>
      </c>
      <c r="E562" s="84" t="b">
        <v>0</v>
      </c>
      <c r="F562" s="84" t="b">
        <v>0</v>
      </c>
      <c r="G562" s="84" t="b">
        <v>0</v>
      </c>
    </row>
    <row r="563" spans="1:7" ht="15">
      <c r="A563" s="84" t="s">
        <v>359</v>
      </c>
      <c r="B563" s="84">
        <v>3</v>
      </c>
      <c r="C563" s="122">
        <v>0.011850019041375285</v>
      </c>
      <c r="D563" s="84" t="s">
        <v>2576</v>
      </c>
      <c r="E563" s="84" t="b">
        <v>0</v>
      </c>
      <c r="F563" s="84" t="b">
        <v>0</v>
      </c>
      <c r="G563" s="84" t="b">
        <v>0</v>
      </c>
    </row>
    <row r="564" spans="1:7" ht="15">
      <c r="A564" s="84" t="s">
        <v>3274</v>
      </c>
      <c r="B564" s="84">
        <v>2</v>
      </c>
      <c r="C564" s="122">
        <v>0.009687741212581978</v>
      </c>
      <c r="D564" s="84" t="s">
        <v>2576</v>
      </c>
      <c r="E564" s="84" t="b">
        <v>0</v>
      </c>
      <c r="F564" s="84" t="b">
        <v>0</v>
      </c>
      <c r="G564" s="84" t="b">
        <v>0</v>
      </c>
    </row>
    <row r="565" spans="1:7" ht="15">
      <c r="A565" s="84" t="s">
        <v>2667</v>
      </c>
      <c r="B565" s="84">
        <v>2</v>
      </c>
      <c r="C565" s="122">
        <v>0.012743883300541176</v>
      </c>
      <c r="D565" s="84" t="s">
        <v>2576</v>
      </c>
      <c r="E565" s="84" t="b">
        <v>0</v>
      </c>
      <c r="F565" s="84" t="b">
        <v>0</v>
      </c>
      <c r="G565" s="84" t="b">
        <v>0</v>
      </c>
    </row>
    <row r="566" spans="1:7" ht="15">
      <c r="A566" s="84" t="s">
        <v>3338</v>
      </c>
      <c r="B566" s="84">
        <v>2</v>
      </c>
      <c r="C566" s="122">
        <v>0.009687741212581978</v>
      </c>
      <c r="D566" s="84" t="s">
        <v>2576</v>
      </c>
      <c r="E566" s="84" t="b">
        <v>0</v>
      </c>
      <c r="F566" s="84" t="b">
        <v>0</v>
      </c>
      <c r="G566" s="84" t="b">
        <v>0</v>
      </c>
    </row>
    <row r="567" spans="1:7" ht="15">
      <c r="A567" s="84" t="s">
        <v>663</v>
      </c>
      <c r="B567" s="84">
        <v>17</v>
      </c>
      <c r="C567" s="122">
        <v>0.013398702028845978</v>
      </c>
      <c r="D567" s="84" t="s">
        <v>2577</v>
      </c>
      <c r="E567" s="84" t="b">
        <v>0</v>
      </c>
      <c r="F567" s="84" t="b">
        <v>0</v>
      </c>
      <c r="G567" s="84" t="b">
        <v>0</v>
      </c>
    </row>
    <row r="568" spans="1:7" ht="15">
      <c r="A568" s="84" t="s">
        <v>321</v>
      </c>
      <c r="B568" s="84">
        <v>11</v>
      </c>
      <c r="C568" s="122">
        <v>0.012548835427902997</v>
      </c>
      <c r="D568" s="84" t="s">
        <v>2577</v>
      </c>
      <c r="E568" s="84" t="b">
        <v>0</v>
      </c>
      <c r="F568" s="84" t="b">
        <v>0</v>
      </c>
      <c r="G568" s="84" t="b">
        <v>0</v>
      </c>
    </row>
    <row r="569" spans="1:7" ht="15">
      <c r="A569" s="84" t="s">
        <v>2667</v>
      </c>
      <c r="B569" s="84">
        <v>7</v>
      </c>
      <c r="C569" s="122">
        <v>0.012612095662900486</v>
      </c>
      <c r="D569" s="84" t="s">
        <v>2577</v>
      </c>
      <c r="E569" s="84" t="b">
        <v>0</v>
      </c>
      <c r="F569" s="84" t="b">
        <v>0</v>
      </c>
      <c r="G569" s="84" t="b">
        <v>0</v>
      </c>
    </row>
    <row r="570" spans="1:7" ht="15">
      <c r="A570" s="84" t="s">
        <v>2733</v>
      </c>
      <c r="B570" s="84">
        <v>5</v>
      </c>
      <c r="C570" s="122">
        <v>0.01146870769992571</v>
      </c>
      <c r="D570" s="84" t="s">
        <v>2577</v>
      </c>
      <c r="E570" s="84" t="b">
        <v>0</v>
      </c>
      <c r="F570" s="84" t="b">
        <v>0</v>
      </c>
      <c r="G570" s="84" t="b">
        <v>0</v>
      </c>
    </row>
    <row r="571" spans="1:7" ht="15">
      <c r="A571" s="84" t="s">
        <v>2671</v>
      </c>
      <c r="B571" s="84">
        <v>4</v>
      </c>
      <c r="C571" s="122">
        <v>0.010480151520318432</v>
      </c>
      <c r="D571" s="84" t="s">
        <v>2577</v>
      </c>
      <c r="E571" s="84" t="b">
        <v>0</v>
      </c>
      <c r="F571" s="84" t="b">
        <v>0</v>
      </c>
      <c r="G571" s="84" t="b">
        <v>0</v>
      </c>
    </row>
    <row r="572" spans="1:7" ht="15">
      <c r="A572" s="84" t="s">
        <v>2734</v>
      </c>
      <c r="B572" s="84">
        <v>4</v>
      </c>
      <c r="C572" s="122">
        <v>0.010480151520318432</v>
      </c>
      <c r="D572" s="84" t="s">
        <v>2577</v>
      </c>
      <c r="E572" s="84" t="b">
        <v>0</v>
      </c>
      <c r="F572" s="84" t="b">
        <v>1</v>
      </c>
      <c r="G572" s="84" t="b">
        <v>0</v>
      </c>
    </row>
    <row r="573" spans="1:7" ht="15">
      <c r="A573" s="84" t="s">
        <v>2735</v>
      </c>
      <c r="B573" s="84">
        <v>4</v>
      </c>
      <c r="C573" s="122">
        <v>0.010480151520318432</v>
      </c>
      <c r="D573" s="84" t="s">
        <v>2577</v>
      </c>
      <c r="E573" s="84" t="b">
        <v>0</v>
      </c>
      <c r="F573" s="84" t="b">
        <v>0</v>
      </c>
      <c r="G573" s="84" t="b">
        <v>0</v>
      </c>
    </row>
    <row r="574" spans="1:7" ht="15">
      <c r="A574" s="84" t="s">
        <v>2736</v>
      </c>
      <c r="B574" s="84">
        <v>4</v>
      </c>
      <c r="C574" s="122">
        <v>0.010480151520318432</v>
      </c>
      <c r="D574" s="84" t="s">
        <v>2577</v>
      </c>
      <c r="E574" s="84" t="b">
        <v>0</v>
      </c>
      <c r="F574" s="84" t="b">
        <v>1</v>
      </c>
      <c r="G574" s="84" t="b">
        <v>0</v>
      </c>
    </row>
    <row r="575" spans="1:7" ht="15">
      <c r="A575" s="84" t="s">
        <v>2737</v>
      </c>
      <c r="B575" s="84">
        <v>4</v>
      </c>
      <c r="C575" s="122">
        <v>0.010480151520318432</v>
      </c>
      <c r="D575" s="84" t="s">
        <v>2577</v>
      </c>
      <c r="E575" s="84" t="b">
        <v>0</v>
      </c>
      <c r="F575" s="84" t="b">
        <v>0</v>
      </c>
      <c r="G575" s="84" t="b">
        <v>0</v>
      </c>
    </row>
    <row r="576" spans="1:7" ht="15">
      <c r="A576" s="84" t="s">
        <v>2738</v>
      </c>
      <c r="B576" s="84">
        <v>4</v>
      </c>
      <c r="C576" s="122">
        <v>0.010480151520318432</v>
      </c>
      <c r="D576" s="84" t="s">
        <v>2577</v>
      </c>
      <c r="E576" s="84" t="b">
        <v>0</v>
      </c>
      <c r="F576" s="84" t="b">
        <v>0</v>
      </c>
      <c r="G576" s="84" t="b">
        <v>0</v>
      </c>
    </row>
    <row r="577" spans="1:7" ht="15">
      <c r="A577" s="84" t="s">
        <v>3291</v>
      </c>
      <c r="B577" s="84">
        <v>4</v>
      </c>
      <c r="C577" s="122">
        <v>0.010480151520318432</v>
      </c>
      <c r="D577" s="84" t="s">
        <v>2577</v>
      </c>
      <c r="E577" s="84" t="b">
        <v>0</v>
      </c>
      <c r="F577" s="84" t="b">
        <v>0</v>
      </c>
      <c r="G577" s="84" t="b">
        <v>0</v>
      </c>
    </row>
    <row r="578" spans="1:7" ht="15">
      <c r="A578" s="84" t="s">
        <v>3350</v>
      </c>
      <c r="B578" s="84">
        <v>3</v>
      </c>
      <c r="C578" s="122">
        <v>0.009122121080726703</v>
      </c>
      <c r="D578" s="84" t="s">
        <v>2577</v>
      </c>
      <c r="E578" s="84" t="b">
        <v>0</v>
      </c>
      <c r="F578" s="84" t="b">
        <v>0</v>
      </c>
      <c r="G578" s="84" t="b">
        <v>0</v>
      </c>
    </row>
    <row r="579" spans="1:7" ht="15">
      <c r="A579" s="84" t="s">
        <v>2668</v>
      </c>
      <c r="B579" s="84">
        <v>3</v>
      </c>
      <c r="C579" s="122">
        <v>0.009122121080726703</v>
      </c>
      <c r="D579" s="84" t="s">
        <v>2577</v>
      </c>
      <c r="E579" s="84" t="b">
        <v>0</v>
      </c>
      <c r="F579" s="84" t="b">
        <v>0</v>
      </c>
      <c r="G579" s="84" t="b">
        <v>0</v>
      </c>
    </row>
    <row r="580" spans="1:7" ht="15">
      <c r="A580" s="84" t="s">
        <v>2680</v>
      </c>
      <c r="B580" s="84">
        <v>3</v>
      </c>
      <c r="C580" s="122">
        <v>0.009122121080726703</v>
      </c>
      <c r="D580" s="84" t="s">
        <v>2577</v>
      </c>
      <c r="E580" s="84" t="b">
        <v>0</v>
      </c>
      <c r="F580" s="84" t="b">
        <v>0</v>
      </c>
      <c r="G580" s="84" t="b">
        <v>0</v>
      </c>
    </row>
    <row r="581" spans="1:7" ht="15">
      <c r="A581" s="84" t="s">
        <v>3320</v>
      </c>
      <c r="B581" s="84">
        <v>3</v>
      </c>
      <c r="C581" s="122">
        <v>0.009122121080726703</v>
      </c>
      <c r="D581" s="84" t="s">
        <v>2577</v>
      </c>
      <c r="E581" s="84" t="b">
        <v>0</v>
      </c>
      <c r="F581" s="84" t="b">
        <v>0</v>
      </c>
      <c r="G581" s="84" t="b">
        <v>0</v>
      </c>
    </row>
    <row r="582" spans="1:7" ht="15">
      <c r="A582" s="84" t="s">
        <v>3290</v>
      </c>
      <c r="B582" s="84">
        <v>3</v>
      </c>
      <c r="C582" s="122">
        <v>0.009122121080726703</v>
      </c>
      <c r="D582" s="84" t="s">
        <v>2577</v>
      </c>
      <c r="E582" s="84" t="b">
        <v>0</v>
      </c>
      <c r="F582" s="84" t="b">
        <v>0</v>
      </c>
      <c r="G582" s="84" t="b">
        <v>0</v>
      </c>
    </row>
    <row r="583" spans="1:7" ht="15">
      <c r="A583" s="84" t="s">
        <v>3319</v>
      </c>
      <c r="B583" s="84">
        <v>3</v>
      </c>
      <c r="C583" s="122">
        <v>0.009122121080726703</v>
      </c>
      <c r="D583" s="84" t="s">
        <v>2577</v>
      </c>
      <c r="E583" s="84" t="b">
        <v>0</v>
      </c>
      <c r="F583" s="84" t="b">
        <v>0</v>
      </c>
      <c r="G583" s="84" t="b">
        <v>0</v>
      </c>
    </row>
    <row r="584" spans="1:7" ht="15">
      <c r="A584" s="84" t="s">
        <v>3230</v>
      </c>
      <c r="B584" s="84">
        <v>2</v>
      </c>
      <c r="C584" s="122">
        <v>0.007267213778098484</v>
      </c>
      <c r="D584" s="84" t="s">
        <v>2577</v>
      </c>
      <c r="E584" s="84" t="b">
        <v>0</v>
      </c>
      <c r="F584" s="84" t="b">
        <v>0</v>
      </c>
      <c r="G584" s="84" t="b">
        <v>0</v>
      </c>
    </row>
    <row r="585" spans="1:7" ht="15">
      <c r="A585" s="84" t="s">
        <v>3489</v>
      </c>
      <c r="B585" s="84">
        <v>2</v>
      </c>
      <c r="C585" s="122">
        <v>0.007267213778098484</v>
      </c>
      <c r="D585" s="84" t="s">
        <v>2577</v>
      </c>
      <c r="E585" s="84" t="b">
        <v>1</v>
      </c>
      <c r="F585" s="84" t="b">
        <v>0</v>
      </c>
      <c r="G585" s="84" t="b">
        <v>0</v>
      </c>
    </row>
    <row r="586" spans="1:7" ht="15">
      <c r="A586" s="84" t="s">
        <v>3251</v>
      </c>
      <c r="B586" s="84">
        <v>2</v>
      </c>
      <c r="C586" s="122">
        <v>0.007267213778098484</v>
      </c>
      <c r="D586" s="84" t="s">
        <v>2577</v>
      </c>
      <c r="E586" s="84" t="b">
        <v>0</v>
      </c>
      <c r="F586" s="84" t="b">
        <v>0</v>
      </c>
      <c r="G586" s="84" t="b">
        <v>0</v>
      </c>
    </row>
    <row r="587" spans="1:7" ht="15">
      <c r="A587" s="84" t="s">
        <v>3256</v>
      </c>
      <c r="B587" s="84">
        <v>2</v>
      </c>
      <c r="C587" s="122">
        <v>0.007267213778098484</v>
      </c>
      <c r="D587" s="84" t="s">
        <v>2577</v>
      </c>
      <c r="E587" s="84" t="b">
        <v>0</v>
      </c>
      <c r="F587" s="84" t="b">
        <v>0</v>
      </c>
      <c r="G587" s="84" t="b">
        <v>0</v>
      </c>
    </row>
    <row r="588" spans="1:7" ht="15">
      <c r="A588" s="84" t="s">
        <v>3263</v>
      </c>
      <c r="B588" s="84">
        <v>2</v>
      </c>
      <c r="C588" s="122">
        <v>0.007267213778098484</v>
      </c>
      <c r="D588" s="84" t="s">
        <v>2577</v>
      </c>
      <c r="E588" s="84" t="b">
        <v>1</v>
      </c>
      <c r="F588" s="84" t="b">
        <v>0</v>
      </c>
      <c r="G588" s="84" t="b">
        <v>0</v>
      </c>
    </row>
    <row r="589" spans="1:7" ht="15">
      <c r="A589" s="84" t="s">
        <v>3283</v>
      </c>
      <c r="B589" s="84">
        <v>2</v>
      </c>
      <c r="C589" s="122">
        <v>0.007267213778098484</v>
      </c>
      <c r="D589" s="84" t="s">
        <v>2577</v>
      </c>
      <c r="E589" s="84" t="b">
        <v>0</v>
      </c>
      <c r="F589" s="84" t="b">
        <v>0</v>
      </c>
      <c r="G589" s="84" t="b">
        <v>0</v>
      </c>
    </row>
    <row r="590" spans="1:7" ht="15">
      <c r="A590" s="84" t="s">
        <v>3237</v>
      </c>
      <c r="B590" s="84">
        <v>2</v>
      </c>
      <c r="C590" s="122">
        <v>0.007267213778098484</v>
      </c>
      <c r="D590" s="84" t="s">
        <v>2577</v>
      </c>
      <c r="E590" s="84" t="b">
        <v>0</v>
      </c>
      <c r="F590" s="84" t="b">
        <v>0</v>
      </c>
      <c r="G590" s="84" t="b">
        <v>0</v>
      </c>
    </row>
    <row r="591" spans="1:7" ht="15">
      <c r="A591" s="84" t="s">
        <v>3238</v>
      </c>
      <c r="B591" s="84">
        <v>2</v>
      </c>
      <c r="C591" s="122">
        <v>0.007267213778098484</v>
      </c>
      <c r="D591" s="84" t="s">
        <v>2577</v>
      </c>
      <c r="E591" s="84" t="b">
        <v>0</v>
      </c>
      <c r="F591" s="84" t="b">
        <v>0</v>
      </c>
      <c r="G591" s="84" t="b">
        <v>0</v>
      </c>
    </row>
    <row r="592" spans="1:7" ht="15">
      <c r="A592" s="84" t="s">
        <v>3270</v>
      </c>
      <c r="B592" s="84">
        <v>2</v>
      </c>
      <c r="C592" s="122">
        <v>0.007267213778098484</v>
      </c>
      <c r="D592" s="84" t="s">
        <v>2577</v>
      </c>
      <c r="E592" s="84" t="b">
        <v>0</v>
      </c>
      <c r="F592" s="84" t="b">
        <v>0</v>
      </c>
      <c r="G592" s="84" t="b">
        <v>0</v>
      </c>
    </row>
    <row r="593" spans="1:7" ht="15">
      <c r="A593" s="84" t="s">
        <v>3351</v>
      </c>
      <c r="B593" s="84">
        <v>2</v>
      </c>
      <c r="C593" s="122">
        <v>0.007267213778098484</v>
      </c>
      <c r="D593" s="84" t="s">
        <v>2577</v>
      </c>
      <c r="E593" s="84" t="b">
        <v>0</v>
      </c>
      <c r="F593" s="84" t="b">
        <v>0</v>
      </c>
      <c r="G593" s="84" t="b">
        <v>0</v>
      </c>
    </row>
    <row r="594" spans="1:7" ht="15">
      <c r="A594" s="84" t="s">
        <v>660</v>
      </c>
      <c r="B594" s="84">
        <v>2</v>
      </c>
      <c r="C594" s="122">
        <v>0.007267213778098484</v>
      </c>
      <c r="D594" s="84" t="s">
        <v>2577</v>
      </c>
      <c r="E594" s="84" t="b">
        <v>0</v>
      </c>
      <c r="F594" s="84" t="b">
        <v>0</v>
      </c>
      <c r="G594" s="84" t="b">
        <v>0</v>
      </c>
    </row>
    <row r="595" spans="1:7" ht="15">
      <c r="A595" s="84" t="s">
        <v>2681</v>
      </c>
      <c r="B595" s="84">
        <v>2</v>
      </c>
      <c r="C595" s="122">
        <v>0.007267213778098484</v>
      </c>
      <c r="D595" s="84" t="s">
        <v>2577</v>
      </c>
      <c r="E595" s="84" t="b">
        <v>0</v>
      </c>
      <c r="F595" s="84" t="b">
        <v>0</v>
      </c>
      <c r="G595" s="84" t="b">
        <v>0</v>
      </c>
    </row>
    <row r="596" spans="1:7" ht="15">
      <c r="A596" s="84" t="s">
        <v>2682</v>
      </c>
      <c r="B596" s="84">
        <v>2</v>
      </c>
      <c r="C596" s="122">
        <v>0.007267213778098484</v>
      </c>
      <c r="D596" s="84" t="s">
        <v>2577</v>
      </c>
      <c r="E596" s="84" t="b">
        <v>0</v>
      </c>
      <c r="F596" s="84" t="b">
        <v>0</v>
      </c>
      <c r="G596" s="84" t="b">
        <v>0</v>
      </c>
    </row>
    <row r="597" spans="1:7" ht="15">
      <c r="A597" s="84" t="s">
        <v>2683</v>
      </c>
      <c r="B597" s="84">
        <v>2</v>
      </c>
      <c r="C597" s="122">
        <v>0.007267213778098484</v>
      </c>
      <c r="D597" s="84" t="s">
        <v>2577</v>
      </c>
      <c r="E597" s="84" t="b">
        <v>0</v>
      </c>
      <c r="F597" s="84" t="b">
        <v>0</v>
      </c>
      <c r="G597" s="84" t="b">
        <v>0</v>
      </c>
    </row>
    <row r="598" spans="1:7" ht="15">
      <c r="A598" s="84" t="s">
        <v>2684</v>
      </c>
      <c r="B598" s="84">
        <v>2</v>
      </c>
      <c r="C598" s="122">
        <v>0.007267213778098484</v>
      </c>
      <c r="D598" s="84" t="s">
        <v>2577</v>
      </c>
      <c r="E598" s="84" t="b">
        <v>0</v>
      </c>
      <c r="F598" s="84" t="b">
        <v>0</v>
      </c>
      <c r="G598" s="84" t="b">
        <v>0</v>
      </c>
    </row>
    <row r="599" spans="1:7" ht="15">
      <c r="A599" s="84" t="s">
        <v>2672</v>
      </c>
      <c r="B599" s="84">
        <v>2</v>
      </c>
      <c r="C599" s="122">
        <v>0.007267213778098484</v>
      </c>
      <c r="D599" s="84" t="s">
        <v>2577</v>
      </c>
      <c r="E599" s="84" t="b">
        <v>0</v>
      </c>
      <c r="F599" s="84" t="b">
        <v>0</v>
      </c>
      <c r="G599" s="84" t="b">
        <v>0</v>
      </c>
    </row>
    <row r="600" spans="1:7" ht="15">
      <c r="A600" s="84" t="s">
        <v>3337</v>
      </c>
      <c r="B600" s="84">
        <v>2</v>
      </c>
      <c r="C600" s="122">
        <v>0.007267213778098484</v>
      </c>
      <c r="D600" s="84" t="s">
        <v>2577</v>
      </c>
      <c r="E600" s="84" t="b">
        <v>0</v>
      </c>
      <c r="F600" s="84" t="b">
        <v>0</v>
      </c>
      <c r="G600" s="84" t="b">
        <v>0</v>
      </c>
    </row>
    <row r="601" spans="1:7" ht="15">
      <c r="A601" s="84" t="s">
        <v>3292</v>
      </c>
      <c r="B601" s="84">
        <v>2</v>
      </c>
      <c r="C601" s="122">
        <v>0.007267213778098484</v>
      </c>
      <c r="D601" s="84" t="s">
        <v>2577</v>
      </c>
      <c r="E601" s="84" t="b">
        <v>0</v>
      </c>
      <c r="F601" s="84" t="b">
        <v>0</v>
      </c>
      <c r="G601" s="84" t="b">
        <v>0</v>
      </c>
    </row>
    <row r="602" spans="1:7" ht="15">
      <c r="A602" s="84" t="s">
        <v>3459</v>
      </c>
      <c r="B602" s="84">
        <v>2</v>
      </c>
      <c r="C602" s="122">
        <v>0.007267213778098484</v>
      </c>
      <c r="D602" s="84" t="s">
        <v>2577</v>
      </c>
      <c r="E602" s="84" t="b">
        <v>0</v>
      </c>
      <c r="F602" s="84" t="b">
        <v>0</v>
      </c>
      <c r="G602" s="84" t="b">
        <v>0</v>
      </c>
    </row>
    <row r="603" spans="1:7" ht="15">
      <c r="A603" s="84" t="s">
        <v>3460</v>
      </c>
      <c r="B603" s="84">
        <v>2</v>
      </c>
      <c r="C603" s="122">
        <v>0.007267213778098484</v>
      </c>
      <c r="D603" s="84" t="s">
        <v>2577</v>
      </c>
      <c r="E603" s="84" t="b">
        <v>0</v>
      </c>
      <c r="F603" s="84" t="b">
        <v>0</v>
      </c>
      <c r="G603" s="84" t="b">
        <v>0</v>
      </c>
    </row>
    <row r="604" spans="1:7" ht="15">
      <c r="A604" s="84" t="s">
        <v>3231</v>
      </c>
      <c r="B604" s="84">
        <v>2</v>
      </c>
      <c r="C604" s="122">
        <v>0.007267213778098484</v>
      </c>
      <c r="D604" s="84" t="s">
        <v>2577</v>
      </c>
      <c r="E604" s="84" t="b">
        <v>0</v>
      </c>
      <c r="F604" s="84" t="b">
        <v>0</v>
      </c>
      <c r="G604" s="84" t="b">
        <v>0</v>
      </c>
    </row>
    <row r="605" spans="1:7" ht="15">
      <c r="A605" s="84" t="s">
        <v>3461</v>
      </c>
      <c r="B605" s="84">
        <v>2</v>
      </c>
      <c r="C605" s="122">
        <v>0.007267213778098484</v>
      </c>
      <c r="D605" s="84" t="s">
        <v>2577</v>
      </c>
      <c r="E605" s="84" t="b">
        <v>0</v>
      </c>
      <c r="F605" s="84" t="b">
        <v>0</v>
      </c>
      <c r="G605" s="84" t="b">
        <v>0</v>
      </c>
    </row>
    <row r="606" spans="1:7" ht="15">
      <c r="A606" s="84" t="s">
        <v>3462</v>
      </c>
      <c r="B606" s="84">
        <v>2</v>
      </c>
      <c r="C606" s="122">
        <v>0.007267213778098484</v>
      </c>
      <c r="D606" s="84" t="s">
        <v>2577</v>
      </c>
      <c r="E606" s="84" t="b">
        <v>0</v>
      </c>
      <c r="F606" s="84" t="b">
        <v>0</v>
      </c>
      <c r="G606" s="84" t="b">
        <v>0</v>
      </c>
    </row>
    <row r="607" spans="1:7" ht="15">
      <c r="A607" s="84" t="s">
        <v>3463</v>
      </c>
      <c r="B607" s="84">
        <v>2</v>
      </c>
      <c r="C607" s="122">
        <v>0.007267213778098484</v>
      </c>
      <c r="D607" s="84" t="s">
        <v>2577</v>
      </c>
      <c r="E607" s="84" t="b">
        <v>0</v>
      </c>
      <c r="F607" s="84" t="b">
        <v>0</v>
      </c>
      <c r="G607" s="84" t="b">
        <v>0</v>
      </c>
    </row>
    <row r="608" spans="1:7" ht="15">
      <c r="A608" s="84" t="s">
        <v>3318</v>
      </c>
      <c r="B608" s="84">
        <v>2</v>
      </c>
      <c r="C608" s="122">
        <v>0.007267213778098484</v>
      </c>
      <c r="D608" s="84" t="s">
        <v>2577</v>
      </c>
      <c r="E608" s="84" t="b">
        <v>0</v>
      </c>
      <c r="F608" s="84" t="b">
        <v>0</v>
      </c>
      <c r="G608" s="84" t="b">
        <v>0</v>
      </c>
    </row>
    <row r="609" spans="1:7" ht="15">
      <c r="A609" s="84" t="s">
        <v>3422</v>
      </c>
      <c r="B609" s="84">
        <v>2</v>
      </c>
      <c r="C609" s="122">
        <v>0.007267213778098484</v>
      </c>
      <c r="D609" s="84" t="s">
        <v>2577</v>
      </c>
      <c r="E609" s="84" t="b">
        <v>0</v>
      </c>
      <c r="F609" s="84" t="b">
        <v>0</v>
      </c>
      <c r="G609" s="84" t="b">
        <v>0</v>
      </c>
    </row>
    <row r="610" spans="1:7" ht="15">
      <c r="A610" s="84" t="s">
        <v>3420</v>
      </c>
      <c r="B610" s="84">
        <v>2</v>
      </c>
      <c r="C610" s="122">
        <v>0.00929435179603775</v>
      </c>
      <c r="D610" s="84" t="s">
        <v>2577</v>
      </c>
      <c r="E610" s="84" t="b">
        <v>0</v>
      </c>
      <c r="F610" s="84" t="b">
        <v>0</v>
      </c>
      <c r="G610" s="84" t="b">
        <v>0</v>
      </c>
    </row>
    <row r="611" spans="1:7" ht="15">
      <c r="A611" s="84" t="s">
        <v>3409</v>
      </c>
      <c r="B611" s="84">
        <v>2</v>
      </c>
      <c r="C611" s="122">
        <v>0.007267213778098484</v>
      </c>
      <c r="D611" s="84" t="s">
        <v>2577</v>
      </c>
      <c r="E611" s="84" t="b">
        <v>0</v>
      </c>
      <c r="F611" s="84" t="b">
        <v>0</v>
      </c>
      <c r="G611" s="84" t="b">
        <v>0</v>
      </c>
    </row>
    <row r="612" spans="1:7" ht="15">
      <c r="A612" s="84" t="s">
        <v>3410</v>
      </c>
      <c r="B612" s="84">
        <v>2</v>
      </c>
      <c r="C612" s="122">
        <v>0.007267213778098484</v>
      </c>
      <c r="D612" s="84" t="s">
        <v>2577</v>
      </c>
      <c r="E612" s="84" t="b">
        <v>0</v>
      </c>
      <c r="F612" s="84" t="b">
        <v>0</v>
      </c>
      <c r="G612" s="84" t="b">
        <v>0</v>
      </c>
    </row>
    <row r="613" spans="1:7" ht="15">
      <c r="A613" s="84" t="s">
        <v>3412</v>
      </c>
      <c r="B613" s="84">
        <v>2</v>
      </c>
      <c r="C613" s="122">
        <v>0.007267213778098484</v>
      </c>
      <c r="D613" s="84" t="s">
        <v>2577</v>
      </c>
      <c r="E613" s="84" t="b">
        <v>0</v>
      </c>
      <c r="F613" s="84" t="b">
        <v>0</v>
      </c>
      <c r="G613" s="84" t="b">
        <v>0</v>
      </c>
    </row>
    <row r="614" spans="1:7" ht="15">
      <c r="A614" s="84" t="s">
        <v>3411</v>
      </c>
      <c r="B614" s="84">
        <v>2</v>
      </c>
      <c r="C614" s="122">
        <v>0.007267213778098484</v>
      </c>
      <c r="D614" s="84" t="s">
        <v>2577</v>
      </c>
      <c r="E614" s="84" t="b">
        <v>0</v>
      </c>
      <c r="F614" s="84" t="b">
        <v>0</v>
      </c>
      <c r="G614" s="84" t="b">
        <v>0</v>
      </c>
    </row>
    <row r="615" spans="1:7" ht="15">
      <c r="A615" s="84" t="s">
        <v>3374</v>
      </c>
      <c r="B615" s="84">
        <v>2</v>
      </c>
      <c r="C615" s="122">
        <v>0.00929435179603775</v>
      </c>
      <c r="D615" s="84" t="s">
        <v>2577</v>
      </c>
      <c r="E615" s="84" t="b">
        <v>0</v>
      </c>
      <c r="F615" s="84" t="b">
        <v>0</v>
      </c>
      <c r="G615" s="84" t="b">
        <v>0</v>
      </c>
    </row>
    <row r="616" spans="1:7" ht="15">
      <c r="A616" s="84" t="s">
        <v>663</v>
      </c>
      <c r="B616" s="84">
        <v>17</v>
      </c>
      <c r="C616" s="122">
        <v>0.012352892149803089</v>
      </c>
      <c r="D616" s="84" t="s">
        <v>2578</v>
      </c>
      <c r="E616" s="84" t="b">
        <v>0</v>
      </c>
      <c r="F616" s="84" t="b">
        <v>0</v>
      </c>
      <c r="G616" s="84" t="b">
        <v>0</v>
      </c>
    </row>
    <row r="617" spans="1:7" ht="15">
      <c r="A617" s="84" t="s">
        <v>321</v>
      </c>
      <c r="B617" s="84">
        <v>13</v>
      </c>
      <c r="C617" s="122">
        <v>0.009446329291025892</v>
      </c>
      <c r="D617" s="84" t="s">
        <v>2578</v>
      </c>
      <c r="E617" s="84" t="b">
        <v>0</v>
      </c>
      <c r="F617" s="84" t="b">
        <v>0</v>
      </c>
      <c r="G617" s="84" t="b">
        <v>0</v>
      </c>
    </row>
    <row r="618" spans="1:7" ht="15">
      <c r="A618" s="84" t="s">
        <v>312</v>
      </c>
      <c r="B618" s="84">
        <v>10</v>
      </c>
      <c r="C618" s="122">
        <v>0.010607854428668413</v>
      </c>
      <c r="D618" s="84" t="s">
        <v>2578</v>
      </c>
      <c r="E618" s="84" t="b">
        <v>0</v>
      </c>
      <c r="F618" s="84" t="b">
        <v>0</v>
      </c>
      <c r="G618" s="84" t="b">
        <v>0</v>
      </c>
    </row>
    <row r="619" spans="1:7" ht="15">
      <c r="A619" s="84" t="s">
        <v>2717</v>
      </c>
      <c r="B619" s="84">
        <v>7</v>
      </c>
      <c r="C619" s="122">
        <v>0.01060530373027376</v>
      </c>
      <c r="D619" s="84" t="s">
        <v>2578</v>
      </c>
      <c r="E619" s="84" t="b">
        <v>0</v>
      </c>
      <c r="F619" s="84" t="b">
        <v>0</v>
      </c>
      <c r="G619" s="84" t="b">
        <v>0</v>
      </c>
    </row>
    <row r="620" spans="1:7" ht="15">
      <c r="A620" s="84" t="s">
        <v>2740</v>
      </c>
      <c r="B620" s="84">
        <v>6</v>
      </c>
      <c r="C620" s="122">
        <v>0.01556492518412781</v>
      </c>
      <c r="D620" s="84" t="s">
        <v>2578</v>
      </c>
      <c r="E620" s="84" t="b">
        <v>0</v>
      </c>
      <c r="F620" s="84" t="b">
        <v>0</v>
      </c>
      <c r="G620" s="84" t="b">
        <v>0</v>
      </c>
    </row>
    <row r="621" spans="1:7" ht="15">
      <c r="A621" s="84" t="s">
        <v>2741</v>
      </c>
      <c r="B621" s="84">
        <v>6</v>
      </c>
      <c r="C621" s="122">
        <v>0.01556492518412781</v>
      </c>
      <c r="D621" s="84" t="s">
        <v>2578</v>
      </c>
      <c r="E621" s="84" t="b">
        <v>0</v>
      </c>
      <c r="F621" s="84" t="b">
        <v>0</v>
      </c>
      <c r="G621" s="84" t="b">
        <v>0</v>
      </c>
    </row>
    <row r="622" spans="1:7" ht="15">
      <c r="A622" s="84" t="s">
        <v>2742</v>
      </c>
      <c r="B622" s="84">
        <v>5</v>
      </c>
      <c r="C622" s="122">
        <v>0.009717856769524547</v>
      </c>
      <c r="D622" s="84" t="s">
        <v>2578</v>
      </c>
      <c r="E622" s="84" t="b">
        <v>0</v>
      </c>
      <c r="F622" s="84" t="b">
        <v>0</v>
      </c>
      <c r="G622" s="84" t="b">
        <v>0</v>
      </c>
    </row>
    <row r="623" spans="1:7" ht="15">
      <c r="A623" s="84" t="s">
        <v>2743</v>
      </c>
      <c r="B623" s="84">
        <v>5</v>
      </c>
      <c r="C623" s="122">
        <v>0.009717856769524547</v>
      </c>
      <c r="D623" s="84" t="s">
        <v>2578</v>
      </c>
      <c r="E623" s="84" t="b">
        <v>0</v>
      </c>
      <c r="F623" s="84" t="b">
        <v>0</v>
      </c>
      <c r="G623" s="84" t="b">
        <v>0</v>
      </c>
    </row>
    <row r="624" spans="1:7" ht="15">
      <c r="A624" s="84" t="s">
        <v>2744</v>
      </c>
      <c r="B624" s="84">
        <v>5</v>
      </c>
      <c r="C624" s="122">
        <v>0.009717856769524547</v>
      </c>
      <c r="D624" s="84" t="s">
        <v>2578</v>
      </c>
      <c r="E624" s="84" t="b">
        <v>0</v>
      </c>
      <c r="F624" s="84" t="b">
        <v>0</v>
      </c>
      <c r="G624" s="84" t="b">
        <v>0</v>
      </c>
    </row>
    <row r="625" spans="1:7" ht="15">
      <c r="A625" s="84" t="s">
        <v>2745</v>
      </c>
      <c r="B625" s="84">
        <v>5</v>
      </c>
      <c r="C625" s="122">
        <v>0.009717856769524547</v>
      </c>
      <c r="D625" s="84" t="s">
        <v>2578</v>
      </c>
      <c r="E625" s="84" t="b">
        <v>0</v>
      </c>
      <c r="F625" s="84" t="b">
        <v>0</v>
      </c>
      <c r="G625" s="84" t="b">
        <v>0</v>
      </c>
    </row>
    <row r="626" spans="1:7" ht="15">
      <c r="A626" s="84" t="s">
        <v>3275</v>
      </c>
      <c r="B626" s="84">
        <v>5</v>
      </c>
      <c r="C626" s="122">
        <v>0.009717856769524547</v>
      </c>
      <c r="D626" s="84" t="s">
        <v>2578</v>
      </c>
      <c r="E626" s="84" t="b">
        <v>0</v>
      </c>
      <c r="F626" s="84" t="b">
        <v>0</v>
      </c>
      <c r="G626" s="84" t="b">
        <v>0</v>
      </c>
    </row>
    <row r="627" spans="1:7" ht="15">
      <c r="A627" s="84" t="s">
        <v>3276</v>
      </c>
      <c r="B627" s="84">
        <v>5</v>
      </c>
      <c r="C627" s="122">
        <v>0.009717856769524547</v>
      </c>
      <c r="D627" s="84" t="s">
        <v>2578</v>
      </c>
      <c r="E627" s="84" t="b">
        <v>0</v>
      </c>
      <c r="F627" s="84" t="b">
        <v>0</v>
      </c>
      <c r="G627" s="84" t="b">
        <v>0</v>
      </c>
    </row>
    <row r="628" spans="1:7" ht="15">
      <c r="A628" s="84" t="s">
        <v>3277</v>
      </c>
      <c r="B628" s="84">
        <v>5</v>
      </c>
      <c r="C628" s="122">
        <v>0.009717856769524547</v>
      </c>
      <c r="D628" s="84" t="s">
        <v>2578</v>
      </c>
      <c r="E628" s="84" t="b">
        <v>0</v>
      </c>
      <c r="F628" s="84" t="b">
        <v>0</v>
      </c>
      <c r="G628" s="84" t="b">
        <v>0</v>
      </c>
    </row>
    <row r="629" spans="1:7" ht="15">
      <c r="A629" s="84" t="s">
        <v>3278</v>
      </c>
      <c r="B629" s="84">
        <v>5</v>
      </c>
      <c r="C629" s="122">
        <v>0.009717856769524547</v>
      </c>
      <c r="D629" s="84" t="s">
        <v>2578</v>
      </c>
      <c r="E629" s="84" t="b">
        <v>0</v>
      </c>
      <c r="F629" s="84" t="b">
        <v>0</v>
      </c>
      <c r="G629" s="84" t="b">
        <v>0</v>
      </c>
    </row>
    <row r="630" spans="1:7" ht="15">
      <c r="A630" s="84" t="s">
        <v>3279</v>
      </c>
      <c r="B630" s="84">
        <v>5</v>
      </c>
      <c r="C630" s="122">
        <v>0.009717856769524547</v>
      </c>
      <c r="D630" s="84" t="s">
        <v>2578</v>
      </c>
      <c r="E630" s="84" t="b">
        <v>0</v>
      </c>
      <c r="F630" s="84" t="b">
        <v>0</v>
      </c>
      <c r="G630" s="84" t="b">
        <v>0</v>
      </c>
    </row>
    <row r="631" spans="1:7" ht="15">
      <c r="A631" s="84" t="s">
        <v>3280</v>
      </c>
      <c r="B631" s="84">
        <v>5</v>
      </c>
      <c r="C631" s="122">
        <v>0.009717856769524547</v>
      </c>
      <c r="D631" s="84" t="s">
        <v>2578</v>
      </c>
      <c r="E631" s="84" t="b">
        <v>0</v>
      </c>
      <c r="F631" s="84" t="b">
        <v>0</v>
      </c>
      <c r="G631" s="84" t="b">
        <v>0</v>
      </c>
    </row>
    <row r="632" spans="1:7" ht="15">
      <c r="A632" s="84" t="s">
        <v>3281</v>
      </c>
      <c r="B632" s="84">
        <v>5</v>
      </c>
      <c r="C632" s="122">
        <v>0.009717856769524547</v>
      </c>
      <c r="D632" s="84" t="s">
        <v>2578</v>
      </c>
      <c r="E632" s="84" t="b">
        <v>0</v>
      </c>
      <c r="F632" s="84" t="b">
        <v>0</v>
      </c>
      <c r="G632" s="84" t="b">
        <v>0</v>
      </c>
    </row>
    <row r="633" spans="1:7" ht="15">
      <c r="A633" s="84" t="s">
        <v>2670</v>
      </c>
      <c r="B633" s="84">
        <v>5</v>
      </c>
      <c r="C633" s="122">
        <v>0.009717856769524547</v>
      </c>
      <c r="D633" s="84" t="s">
        <v>2578</v>
      </c>
      <c r="E633" s="84" t="b">
        <v>0</v>
      </c>
      <c r="F633" s="84" t="b">
        <v>0</v>
      </c>
      <c r="G633" s="84" t="b">
        <v>0</v>
      </c>
    </row>
    <row r="634" spans="1:7" ht="15">
      <c r="A634" s="84" t="s">
        <v>3271</v>
      </c>
      <c r="B634" s="84">
        <v>5</v>
      </c>
      <c r="C634" s="122">
        <v>0.012970770986773175</v>
      </c>
      <c r="D634" s="84" t="s">
        <v>2578</v>
      </c>
      <c r="E634" s="84" t="b">
        <v>0</v>
      </c>
      <c r="F634" s="84" t="b">
        <v>0</v>
      </c>
      <c r="G634" s="84" t="b">
        <v>0</v>
      </c>
    </row>
    <row r="635" spans="1:7" ht="15">
      <c r="A635" s="84" t="s">
        <v>3302</v>
      </c>
      <c r="B635" s="84">
        <v>4</v>
      </c>
      <c r="C635" s="122">
        <v>0.008911059761755196</v>
      </c>
      <c r="D635" s="84" t="s">
        <v>2578</v>
      </c>
      <c r="E635" s="84" t="b">
        <v>0</v>
      </c>
      <c r="F635" s="84" t="b">
        <v>0</v>
      </c>
      <c r="G635" s="84" t="b">
        <v>0</v>
      </c>
    </row>
    <row r="636" spans="1:7" ht="15">
      <c r="A636" s="84" t="s">
        <v>2716</v>
      </c>
      <c r="B636" s="84">
        <v>3</v>
      </c>
      <c r="C636" s="122">
        <v>0.009331652554430601</v>
      </c>
      <c r="D636" s="84" t="s">
        <v>2578</v>
      </c>
      <c r="E636" s="84" t="b">
        <v>0</v>
      </c>
      <c r="F636" s="84" t="b">
        <v>0</v>
      </c>
      <c r="G636" s="84" t="b">
        <v>0</v>
      </c>
    </row>
    <row r="637" spans="1:7" ht="15">
      <c r="A637" s="84" t="s">
        <v>3321</v>
      </c>
      <c r="B637" s="84">
        <v>3</v>
      </c>
      <c r="C637" s="122">
        <v>0.007782462592063905</v>
      </c>
      <c r="D637" s="84" t="s">
        <v>2578</v>
      </c>
      <c r="E637" s="84" t="b">
        <v>0</v>
      </c>
      <c r="F637" s="84" t="b">
        <v>0</v>
      </c>
      <c r="G637" s="84" t="b">
        <v>0</v>
      </c>
    </row>
    <row r="638" spans="1:7" ht="15">
      <c r="A638" s="84" t="s">
        <v>3303</v>
      </c>
      <c r="B638" s="84">
        <v>3</v>
      </c>
      <c r="C638" s="122">
        <v>0.007782462592063905</v>
      </c>
      <c r="D638" s="84" t="s">
        <v>2578</v>
      </c>
      <c r="E638" s="84" t="b">
        <v>0</v>
      </c>
      <c r="F638" s="84" t="b">
        <v>0</v>
      </c>
      <c r="G638" s="84" t="b">
        <v>0</v>
      </c>
    </row>
    <row r="639" spans="1:7" ht="15">
      <c r="A639" s="84" t="s">
        <v>3339</v>
      </c>
      <c r="B639" s="84">
        <v>3</v>
      </c>
      <c r="C639" s="122">
        <v>0.007782462592063905</v>
      </c>
      <c r="D639" s="84" t="s">
        <v>2578</v>
      </c>
      <c r="E639" s="84" t="b">
        <v>0</v>
      </c>
      <c r="F639" s="84" t="b">
        <v>0</v>
      </c>
      <c r="G639" s="84" t="b">
        <v>0</v>
      </c>
    </row>
    <row r="640" spans="1:7" ht="15">
      <c r="A640" s="84" t="s">
        <v>3340</v>
      </c>
      <c r="B640" s="84">
        <v>3</v>
      </c>
      <c r="C640" s="122">
        <v>0.007782462592063905</v>
      </c>
      <c r="D640" s="84" t="s">
        <v>2578</v>
      </c>
      <c r="E640" s="84" t="b">
        <v>0</v>
      </c>
      <c r="F640" s="84" t="b">
        <v>0</v>
      </c>
      <c r="G640" s="84" t="b">
        <v>0</v>
      </c>
    </row>
    <row r="641" spans="1:7" ht="15">
      <c r="A641" s="84" t="s">
        <v>3341</v>
      </c>
      <c r="B641" s="84">
        <v>3</v>
      </c>
      <c r="C641" s="122">
        <v>0.007782462592063905</v>
      </c>
      <c r="D641" s="84" t="s">
        <v>2578</v>
      </c>
      <c r="E641" s="84" t="b">
        <v>0</v>
      </c>
      <c r="F641" s="84" t="b">
        <v>0</v>
      </c>
      <c r="G641" s="84" t="b">
        <v>0</v>
      </c>
    </row>
    <row r="642" spans="1:7" ht="15">
      <c r="A642" s="84" t="s">
        <v>3342</v>
      </c>
      <c r="B642" s="84">
        <v>3</v>
      </c>
      <c r="C642" s="122">
        <v>0.007782462592063905</v>
      </c>
      <c r="D642" s="84" t="s">
        <v>2578</v>
      </c>
      <c r="E642" s="84" t="b">
        <v>0</v>
      </c>
      <c r="F642" s="84" t="b">
        <v>0</v>
      </c>
      <c r="G642" s="84" t="b">
        <v>0</v>
      </c>
    </row>
    <row r="643" spans="1:7" ht="15">
      <c r="A643" s="84" t="s">
        <v>3288</v>
      </c>
      <c r="B643" s="84">
        <v>3</v>
      </c>
      <c r="C643" s="122">
        <v>0.007782462592063905</v>
      </c>
      <c r="D643" s="84" t="s">
        <v>2578</v>
      </c>
      <c r="E643" s="84" t="b">
        <v>0</v>
      </c>
      <c r="F643" s="84" t="b">
        <v>0</v>
      </c>
      <c r="G643" s="84" t="b">
        <v>0</v>
      </c>
    </row>
    <row r="644" spans="1:7" ht="15">
      <c r="A644" s="84" t="s">
        <v>3343</v>
      </c>
      <c r="B644" s="84">
        <v>3</v>
      </c>
      <c r="C644" s="122">
        <v>0.007782462592063905</v>
      </c>
      <c r="D644" s="84" t="s">
        <v>2578</v>
      </c>
      <c r="E644" s="84" t="b">
        <v>0</v>
      </c>
      <c r="F644" s="84" t="b">
        <v>0</v>
      </c>
      <c r="G644" s="84" t="b">
        <v>0</v>
      </c>
    </row>
    <row r="645" spans="1:7" ht="15">
      <c r="A645" s="84" t="s">
        <v>3344</v>
      </c>
      <c r="B645" s="84">
        <v>3</v>
      </c>
      <c r="C645" s="122">
        <v>0.007782462592063905</v>
      </c>
      <c r="D645" s="84" t="s">
        <v>2578</v>
      </c>
      <c r="E645" s="84" t="b">
        <v>1</v>
      </c>
      <c r="F645" s="84" t="b">
        <v>0</v>
      </c>
      <c r="G645" s="84" t="b">
        <v>0</v>
      </c>
    </row>
    <row r="646" spans="1:7" ht="15">
      <c r="A646" s="84" t="s">
        <v>3345</v>
      </c>
      <c r="B646" s="84">
        <v>3</v>
      </c>
      <c r="C646" s="122">
        <v>0.007782462592063905</v>
      </c>
      <c r="D646" s="84" t="s">
        <v>2578</v>
      </c>
      <c r="E646" s="84" t="b">
        <v>0</v>
      </c>
      <c r="F646" s="84" t="b">
        <v>0</v>
      </c>
      <c r="G646" s="84" t="b">
        <v>0</v>
      </c>
    </row>
    <row r="647" spans="1:7" ht="15">
      <c r="A647" s="84" t="s">
        <v>3346</v>
      </c>
      <c r="B647" s="84">
        <v>3</v>
      </c>
      <c r="C647" s="122">
        <v>0.007782462592063905</v>
      </c>
      <c r="D647" s="84" t="s">
        <v>2578</v>
      </c>
      <c r="E647" s="84" t="b">
        <v>0</v>
      </c>
      <c r="F647" s="84" t="b">
        <v>0</v>
      </c>
      <c r="G647" s="84" t="b">
        <v>0</v>
      </c>
    </row>
    <row r="648" spans="1:7" ht="15">
      <c r="A648" s="84" t="s">
        <v>3347</v>
      </c>
      <c r="B648" s="84">
        <v>3</v>
      </c>
      <c r="C648" s="122">
        <v>0.007782462592063905</v>
      </c>
      <c r="D648" s="84" t="s">
        <v>2578</v>
      </c>
      <c r="E648" s="84" t="b">
        <v>1</v>
      </c>
      <c r="F648" s="84" t="b">
        <v>0</v>
      </c>
      <c r="G648" s="84" t="b">
        <v>0</v>
      </c>
    </row>
    <row r="649" spans="1:7" ht="15">
      <c r="A649" s="84" t="s">
        <v>3348</v>
      </c>
      <c r="B649" s="84">
        <v>3</v>
      </c>
      <c r="C649" s="122">
        <v>0.007782462592063905</v>
      </c>
      <c r="D649" s="84" t="s">
        <v>2578</v>
      </c>
      <c r="E649" s="84" t="b">
        <v>1</v>
      </c>
      <c r="F649" s="84" t="b">
        <v>0</v>
      </c>
      <c r="G649" s="84" t="b">
        <v>0</v>
      </c>
    </row>
    <row r="650" spans="1:7" ht="15">
      <c r="A650" s="84" t="s">
        <v>3293</v>
      </c>
      <c r="B650" s="84">
        <v>3</v>
      </c>
      <c r="C650" s="122">
        <v>0.007782462592063905</v>
      </c>
      <c r="D650" s="84" t="s">
        <v>2578</v>
      </c>
      <c r="E650" s="84" t="b">
        <v>0</v>
      </c>
      <c r="F650" s="84" t="b">
        <v>0</v>
      </c>
      <c r="G650" s="84" t="b">
        <v>0</v>
      </c>
    </row>
    <row r="651" spans="1:7" ht="15">
      <c r="A651" s="84" t="s">
        <v>3334</v>
      </c>
      <c r="B651" s="84">
        <v>3</v>
      </c>
      <c r="C651" s="122">
        <v>0.007782462592063905</v>
      </c>
      <c r="D651" s="84" t="s">
        <v>2578</v>
      </c>
      <c r="E651" s="84" t="b">
        <v>0</v>
      </c>
      <c r="F651" s="84" t="b">
        <v>0</v>
      </c>
      <c r="G651" s="84" t="b">
        <v>0</v>
      </c>
    </row>
    <row r="652" spans="1:7" ht="15">
      <c r="A652" s="84" t="s">
        <v>2735</v>
      </c>
      <c r="B652" s="84">
        <v>3</v>
      </c>
      <c r="C652" s="122">
        <v>0.007782462592063905</v>
      </c>
      <c r="D652" s="84" t="s">
        <v>2578</v>
      </c>
      <c r="E652" s="84" t="b">
        <v>0</v>
      </c>
      <c r="F652" s="84" t="b">
        <v>0</v>
      </c>
      <c r="G652" s="84" t="b">
        <v>0</v>
      </c>
    </row>
    <row r="653" spans="1:7" ht="15">
      <c r="A653" s="84" t="s">
        <v>3335</v>
      </c>
      <c r="B653" s="84">
        <v>3</v>
      </c>
      <c r="C653" s="122">
        <v>0.007782462592063905</v>
      </c>
      <c r="D653" s="84" t="s">
        <v>2578</v>
      </c>
      <c r="E653" s="84" t="b">
        <v>0</v>
      </c>
      <c r="F653" s="84" t="b">
        <v>0</v>
      </c>
      <c r="G653" s="84" t="b">
        <v>0</v>
      </c>
    </row>
    <row r="654" spans="1:7" ht="15">
      <c r="A654" s="84" t="s">
        <v>3264</v>
      </c>
      <c r="B654" s="84">
        <v>3</v>
      </c>
      <c r="C654" s="122">
        <v>0.007782462592063905</v>
      </c>
      <c r="D654" s="84" t="s">
        <v>2578</v>
      </c>
      <c r="E654" s="84" t="b">
        <v>0</v>
      </c>
      <c r="F654" s="84" t="b">
        <v>0</v>
      </c>
      <c r="G654" s="84" t="b">
        <v>0</v>
      </c>
    </row>
    <row r="655" spans="1:7" ht="15">
      <c r="A655" s="84" t="s">
        <v>3260</v>
      </c>
      <c r="B655" s="84">
        <v>3</v>
      </c>
      <c r="C655" s="122">
        <v>0.007782462592063905</v>
      </c>
      <c r="D655" s="84" t="s">
        <v>2578</v>
      </c>
      <c r="E655" s="84" t="b">
        <v>1</v>
      </c>
      <c r="F655" s="84" t="b">
        <v>0</v>
      </c>
      <c r="G655" s="84" t="b">
        <v>0</v>
      </c>
    </row>
    <row r="656" spans="1:7" ht="15">
      <c r="A656" s="84" t="s">
        <v>3336</v>
      </c>
      <c r="B656" s="84">
        <v>3</v>
      </c>
      <c r="C656" s="122">
        <v>0.007782462592063905</v>
      </c>
      <c r="D656" s="84" t="s">
        <v>2578</v>
      </c>
      <c r="E656" s="84" t="b">
        <v>0</v>
      </c>
      <c r="F656" s="84" t="b">
        <v>0</v>
      </c>
      <c r="G656" s="84" t="b">
        <v>0</v>
      </c>
    </row>
    <row r="657" spans="1:7" ht="15">
      <c r="A657" s="84" t="s">
        <v>2669</v>
      </c>
      <c r="B657" s="84">
        <v>3</v>
      </c>
      <c r="C657" s="122">
        <v>0.007782462592063905</v>
      </c>
      <c r="D657" s="84" t="s">
        <v>2578</v>
      </c>
      <c r="E657" s="84" t="b">
        <v>0</v>
      </c>
      <c r="F657" s="84" t="b">
        <v>0</v>
      </c>
      <c r="G657" s="84" t="b">
        <v>0</v>
      </c>
    </row>
    <row r="658" spans="1:7" ht="15">
      <c r="A658" s="84" t="s">
        <v>3375</v>
      </c>
      <c r="B658" s="84">
        <v>2</v>
      </c>
      <c r="C658" s="122">
        <v>0.006221101702953734</v>
      </c>
      <c r="D658" s="84" t="s">
        <v>2578</v>
      </c>
      <c r="E658" s="84" t="b">
        <v>1</v>
      </c>
      <c r="F658" s="84" t="b">
        <v>0</v>
      </c>
      <c r="G658" s="84" t="b">
        <v>0</v>
      </c>
    </row>
    <row r="659" spans="1:7" ht="15">
      <c r="A659" s="84" t="s">
        <v>3376</v>
      </c>
      <c r="B659" s="84">
        <v>2</v>
      </c>
      <c r="C659" s="122">
        <v>0.006221101702953734</v>
      </c>
      <c r="D659" s="84" t="s">
        <v>2578</v>
      </c>
      <c r="E659" s="84" t="b">
        <v>0</v>
      </c>
      <c r="F659" s="84" t="b">
        <v>0</v>
      </c>
      <c r="G659" s="84" t="b">
        <v>0</v>
      </c>
    </row>
    <row r="660" spans="1:7" ht="15">
      <c r="A660" s="84" t="s">
        <v>2753</v>
      </c>
      <c r="B660" s="84">
        <v>2</v>
      </c>
      <c r="C660" s="122">
        <v>0.006221101702953734</v>
      </c>
      <c r="D660" s="84" t="s">
        <v>2578</v>
      </c>
      <c r="E660" s="84" t="b">
        <v>0</v>
      </c>
      <c r="F660" s="84" t="b">
        <v>0</v>
      </c>
      <c r="G660" s="84" t="b">
        <v>0</v>
      </c>
    </row>
    <row r="661" spans="1:7" ht="15">
      <c r="A661" s="84" t="s">
        <v>2731</v>
      </c>
      <c r="B661" s="84">
        <v>2</v>
      </c>
      <c r="C661" s="122">
        <v>0.006221101702953734</v>
      </c>
      <c r="D661" s="84" t="s">
        <v>2578</v>
      </c>
      <c r="E661" s="84" t="b">
        <v>0</v>
      </c>
      <c r="F661" s="84" t="b">
        <v>0</v>
      </c>
      <c r="G661" s="84" t="b">
        <v>0</v>
      </c>
    </row>
    <row r="662" spans="1:7" ht="15">
      <c r="A662" s="84" t="s">
        <v>3377</v>
      </c>
      <c r="B662" s="84">
        <v>2</v>
      </c>
      <c r="C662" s="122">
        <v>0.006221101702953734</v>
      </c>
      <c r="D662" s="84" t="s">
        <v>2578</v>
      </c>
      <c r="E662" s="84" t="b">
        <v>0</v>
      </c>
      <c r="F662" s="84" t="b">
        <v>0</v>
      </c>
      <c r="G662" s="84" t="b">
        <v>0</v>
      </c>
    </row>
    <row r="663" spans="1:7" ht="15">
      <c r="A663" s="84" t="s">
        <v>3309</v>
      </c>
      <c r="B663" s="84">
        <v>2</v>
      </c>
      <c r="C663" s="122">
        <v>0.006221101702953734</v>
      </c>
      <c r="D663" s="84" t="s">
        <v>2578</v>
      </c>
      <c r="E663" s="84" t="b">
        <v>0</v>
      </c>
      <c r="F663" s="84" t="b">
        <v>0</v>
      </c>
      <c r="G663" s="84" t="b">
        <v>0</v>
      </c>
    </row>
    <row r="664" spans="1:7" ht="15">
      <c r="A664" s="84" t="s">
        <v>3482</v>
      </c>
      <c r="B664" s="84">
        <v>2</v>
      </c>
      <c r="C664" s="122">
        <v>0.00798667352502987</v>
      </c>
      <c r="D664" s="84" t="s">
        <v>2578</v>
      </c>
      <c r="E664" s="84" t="b">
        <v>0</v>
      </c>
      <c r="F664" s="84" t="b">
        <v>0</v>
      </c>
      <c r="G664" s="84" t="b">
        <v>0</v>
      </c>
    </row>
    <row r="665" spans="1:7" ht="15">
      <c r="A665" s="84" t="s">
        <v>3483</v>
      </c>
      <c r="B665" s="84">
        <v>2</v>
      </c>
      <c r="C665" s="122">
        <v>0.00798667352502987</v>
      </c>
      <c r="D665" s="84" t="s">
        <v>2578</v>
      </c>
      <c r="E665" s="84" t="b">
        <v>0</v>
      </c>
      <c r="F665" s="84" t="b">
        <v>0</v>
      </c>
      <c r="G665" s="84" t="b">
        <v>0</v>
      </c>
    </row>
    <row r="666" spans="1:7" ht="15">
      <c r="A666" s="84" t="s">
        <v>3298</v>
      </c>
      <c r="B666" s="84">
        <v>2</v>
      </c>
      <c r="C666" s="122">
        <v>0.006221101702953734</v>
      </c>
      <c r="D666" s="84" t="s">
        <v>2578</v>
      </c>
      <c r="E666" s="84" t="b">
        <v>0</v>
      </c>
      <c r="F666" s="84" t="b">
        <v>0</v>
      </c>
      <c r="G666" s="84" t="b">
        <v>0</v>
      </c>
    </row>
    <row r="667" spans="1:7" ht="15">
      <c r="A667" s="84" t="s">
        <v>3479</v>
      </c>
      <c r="B667" s="84">
        <v>2</v>
      </c>
      <c r="C667" s="122">
        <v>0.006221101702953734</v>
      </c>
      <c r="D667" s="84" t="s">
        <v>2578</v>
      </c>
      <c r="E667" s="84" t="b">
        <v>0</v>
      </c>
      <c r="F667" s="84" t="b">
        <v>0</v>
      </c>
      <c r="G667" s="84" t="b">
        <v>0</v>
      </c>
    </row>
    <row r="668" spans="1:7" ht="15">
      <c r="A668" s="84" t="s">
        <v>3478</v>
      </c>
      <c r="B668" s="84">
        <v>2</v>
      </c>
      <c r="C668" s="122">
        <v>0.006221101702953734</v>
      </c>
      <c r="D668" s="84" t="s">
        <v>2578</v>
      </c>
      <c r="E668" s="84" t="b">
        <v>0</v>
      </c>
      <c r="F668" s="84" t="b">
        <v>0</v>
      </c>
      <c r="G668" s="84" t="b">
        <v>0</v>
      </c>
    </row>
    <row r="669" spans="1:7" ht="15">
      <c r="A669" s="84" t="s">
        <v>3273</v>
      </c>
      <c r="B669" s="84">
        <v>2</v>
      </c>
      <c r="C669" s="122">
        <v>0.00798667352502987</v>
      </c>
      <c r="D669" s="84" t="s">
        <v>2578</v>
      </c>
      <c r="E669" s="84" t="b">
        <v>0</v>
      </c>
      <c r="F669" s="84" t="b">
        <v>0</v>
      </c>
      <c r="G669" s="84" t="b">
        <v>0</v>
      </c>
    </row>
    <row r="670" spans="1:7" ht="15">
      <c r="A670" s="84" t="s">
        <v>3480</v>
      </c>
      <c r="B670" s="84">
        <v>2</v>
      </c>
      <c r="C670" s="122">
        <v>0.00798667352502987</v>
      </c>
      <c r="D670" s="84" t="s">
        <v>2578</v>
      </c>
      <c r="E670" s="84" t="b">
        <v>0</v>
      </c>
      <c r="F670" s="84" t="b">
        <v>0</v>
      </c>
      <c r="G670" s="84" t="b">
        <v>0</v>
      </c>
    </row>
    <row r="671" spans="1:7" ht="15">
      <c r="A671" s="84" t="s">
        <v>3481</v>
      </c>
      <c r="B671" s="84">
        <v>2</v>
      </c>
      <c r="C671" s="122">
        <v>0.00798667352502987</v>
      </c>
      <c r="D671" s="84" t="s">
        <v>2578</v>
      </c>
      <c r="E671" s="84" t="b">
        <v>0</v>
      </c>
      <c r="F671" s="84" t="b">
        <v>0</v>
      </c>
      <c r="G671" s="84" t="b">
        <v>0</v>
      </c>
    </row>
    <row r="672" spans="1:7" ht="15">
      <c r="A672" s="84" t="s">
        <v>313</v>
      </c>
      <c r="B672" s="84">
        <v>2</v>
      </c>
      <c r="C672" s="122">
        <v>0.006221101702953734</v>
      </c>
      <c r="D672" s="84" t="s">
        <v>2578</v>
      </c>
      <c r="E672" s="84" t="b">
        <v>0</v>
      </c>
      <c r="F672" s="84" t="b">
        <v>0</v>
      </c>
      <c r="G672" s="84" t="b">
        <v>0</v>
      </c>
    </row>
    <row r="673" spans="1:7" ht="15">
      <c r="A673" s="84" t="s">
        <v>2667</v>
      </c>
      <c r="B673" s="84">
        <v>2</v>
      </c>
      <c r="C673" s="122">
        <v>0.006221101702953734</v>
      </c>
      <c r="D673" s="84" t="s">
        <v>2578</v>
      </c>
      <c r="E673" s="84" t="b">
        <v>0</v>
      </c>
      <c r="F673" s="84" t="b">
        <v>0</v>
      </c>
      <c r="G673" s="84" t="b">
        <v>0</v>
      </c>
    </row>
    <row r="674" spans="1:7" ht="15">
      <c r="A674" s="84" t="s">
        <v>3378</v>
      </c>
      <c r="B674" s="84">
        <v>2</v>
      </c>
      <c r="C674" s="122">
        <v>0.006221101702953734</v>
      </c>
      <c r="D674" s="84" t="s">
        <v>2578</v>
      </c>
      <c r="E674" s="84" t="b">
        <v>0</v>
      </c>
      <c r="F674" s="84" t="b">
        <v>0</v>
      </c>
      <c r="G674" s="84" t="b">
        <v>0</v>
      </c>
    </row>
    <row r="675" spans="1:7" ht="15">
      <c r="A675" s="84" t="s">
        <v>3414</v>
      </c>
      <c r="B675" s="84">
        <v>2</v>
      </c>
      <c r="C675" s="122">
        <v>0.006221101702953734</v>
      </c>
      <c r="D675" s="84" t="s">
        <v>2578</v>
      </c>
      <c r="E675" s="84" t="b">
        <v>0</v>
      </c>
      <c r="F675" s="84" t="b">
        <v>0</v>
      </c>
      <c r="G675" s="84" t="b">
        <v>0</v>
      </c>
    </row>
    <row r="676" spans="1:7" ht="15">
      <c r="A676" s="84" t="s">
        <v>3415</v>
      </c>
      <c r="B676" s="84">
        <v>2</v>
      </c>
      <c r="C676" s="122">
        <v>0.006221101702953734</v>
      </c>
      <c r="D676" s="84" t="s">
        <v>2578</v>
      </c>
      <c r="E676" s="84" t="b">
        <v>0</v>
      </c>
      <c r="F676" s="84" t="b">
        <v>0</v>
      </c>
      <c r="G676" s="84" t="b">
        <v>0</v>
      </c>
    </row>
    <row r="677" spans="1:7" ht="15">
      <c r="A677" s="84" t="s">
        <v>3272</v>
      </c>
      <c r="B677" s="84">
        <v>2</v>
      </c>
      <c r="C677" s="122">
        <v>0.006221101702953734</v>
      </c>
      <c r="D677" s="84" t="s">
        <v>2578</v>
      </c>
      <c r="E677" s="84" t="b">
        <v>0</v>
      </c>
      <c r="F677" s="84" t="b">
        <v>0</v>
      </c>
      <c r="G677" s="84" t="b">
        <v>0</v>
      </c>
    </row>
    <row r="678" spans="1:7" ht="15">
      <c r="A678" s="84" t="s">
        <v>3416</v>
      </c>
      <c r="B678" s="84">
        <v>2</v>
      </c>
      <c r="C678" s="122">
        <v>0.006221101702953734</v>
      </c>
      <c r="D678" s="84" t="s">
        <v>2578</v>
      </c>
      <c r="E678" s="84" t="b">
        <v>0</v>
      </c>
      <c r="F678" s="84" t="b">
        <v>0</v>
      </c>
      <c r="G678" s="84" t="b">
        <v>0</v>
      </c>
    </row>
    <row r="679" spans="1:7" ht="15">
      <c r="A679" s="84" t="s">
        <v>3417</v>
      </c>
      <c r="B679" s="84">
        <v>2</v>
      </c>
      <c r="C679" s="122">
        <v>0.006221101702953734</v>
      </c>
      <c r="D679" s="84" t="s">
        <v>2578</v>
      </c>
      <c r="E679" s="84" t="b">
        <v>0</v>
      </c>
      <c r="F679" s="84" t="b">
        <v>0</v>
      </c>
      <c r="G679" s="84" t="b">
        <v>0</v>
      </c>
    </row>
    <row r="680" spans="1:7" ht="15">
      <c r="A680" s="84" t="s">
        <v>3292</v>
      </c>
      <c r="B680" s="84">
        <v>2</v>
      </c>
      <c r="C680" s="122">
        <v>0.006221101702953734</v>
      </c>
      <c r="D680" s="84" t="s">
        <v>2578</v>
      </c>
      <c r="E680" s="84" t="b">
        <v>0</v>
      </c>
      <c r="F680" s="84" t="b">
        <v>0</v>
      </c>
      <c r="G680" s="84" t="b">
        <v>0</v>
      </c>
    </row>
    <row r="681" spans="1:7" ht="15">
      <c r="A681" s="84" t="s">
        <v>3322</v>
      </c>
      <c r="B681" s="84">
        <v>2</v>
      </c>
      <c r="C681" s="122">
        <v>0.006221101702953734</v>
      </c>
      <c r="D681" s="84" t="s">
        <v>2578</v>
      </c>
      <c r="E681" s="84" t="b">
        <v>0</v>
      </c>
      <c r="F681" s="84" t="b">
        <v>0</v>
      </c>
      <c r="G681" s="84" t="b">
        <v>0</v>
      </c>
    </row>
    <row r="682" spans="1:7" ht="15">
      <c r="A682" s="84" t="s">
        <v>3418</v>
      </c>
      <c r="B682" s="84">
        <v>2</v>
      </c>
      <c r="C682" s="122">
        <v>0.006221101702953734</v>
      </c>
      <c r="D682" s="84" t="s">
        <v>2578</v>
      </c>
      <c r="E682" s="84" t="b">
        <v>0</v>
      </c>
      <c r="F682" s="84" t="b">
        <v>0</v>
      </c>
      <c r="G682" s="84" t="b">
        <v>0</v>
      </c>
    </row>
    <row r="683" spans="1:7" ht="15">
      <c r="A683" s="84" t="s">
        <v>3419</v>
      </c>
      <c r="B683" s="84">
        <v>2</v>
      </c>
      <c r="C683" s="122">
        <v>0.006221101702953734</v>
      </c>
      <c r="D683" s="84" t="s">
        <v>2578</v>
      </c>
      <c r="E683" s="84" t="b">
        <v>0</v>
      </c>
      <c r="F683" s="84" t="b">
        <v>0</v>
      </c>
      <c r="G683" s="84" t="b">
        <v>0</v>
      </c>
    </row>
    <row r="684" spans="1:7" ht="15">
      <c r="A684" s="84" t="s">
        <v>3379</v>
      </c>
      <c r="B684" s="84">
        <v>2</v>
      </c>
      <c r="C684" s="122">
        <v>0.00798667352502987</v>
      </c>
      <c r="D684" s="84" t="s">
        <v>2578</v>
      </c>
      <c r="E684" s="84" t="b">
        <v>0</v>
      </c>
      <c r="F684" s="84" t="b">
        <v>0</v>
      </c>
      <c r="G684" s="84" t="b">
        <v>0</v>
      </c>
    </row>
    <row r="685" spans="1:7" ht="15">
      <c r="A685" s="84" t="s">
        <v>3266</v>
      </c>
      <c r="B685" s="84">
        <v>2</v>
      </c>
      <c r="C685" s="122">
        <v>0.006221101702953734</v>
      </c>
      <c r="D685" s="84" t="s">
        <v>2578</v>
      </c>
      <c r="E685" s="84" t="b">
        <v>0</v>
      </c>
      <c r="F685" s="84" t="b">
        <v>0</v>
      </c>
      <c r="G685" s="84" t="b">
        <v>0</v>
      </c>
    </row>
    <row r="686" spans="1:7" ht="15">
      <c r="A686" s="84" t="s">
        <v>3229</v>
      </c>
      <c r="B686" s="84">
        <v>2</v>
      </c>
      <c r="C686" s="122">
        <v>0.006221101702953734</v>
      </c>
      <c r="D686" s="84" t="s">
        <v>2578</v>
      </c>
      <c r="E686" s="84" t="b">
        <v>0</v>
      </c>
      <c r="F686" s="84" t="b">
        <v>0</v>
      </c>
      <c r="G686" s="84" t="b">
        <v>0</v>
      </c>
    </row>
    <row r="687" spans="1:7" ht="15">
      <c r="A687" s="84" t="s">
        <v>3299</v>
      </c>
      <c r="B687" s="84">
        <v>2</v>
      </c>
      <c r="C687" s="122">
        <v>0.006221101702953734</v>
      </c>
      <c r="D687" s="84" t="s">
        <v>2578</v>
      </c>
      <c r="E687" s="84" t="b">
        <v>0</v>
      </c>
      <c r="F687" s="84" t="b">
        <v>0</v>
      </c>
      <c r="G687" s="84" t="b">
        <v>0</v>
      </c>
    </row>
    <row r="688" spans="1:7" ht="15">
      <c r="A688" s="84" t="s">
        <v>3333</v>
      </c>
      <c r="B688" s="84">
        <v>2</v>
      </c>
      <c r="C688" s="122">
        <v>0.006221101702953734</v>
      </c>
      <c r="D688" s="84" t="s">
        <v>2578</v>
      </c>
      <c r="E688" s="84" t="b">
        <v>0</v>
      </c>
      <c r="F688" s="84" t="b">
        <v>1</v>
      </c>
      <c r="G688" s="84" t="b">
        <v>0</v>
      </c>
    </row>
    <row r="689" spans="1:7" ht="15">
      <c r="A689" s="84" t="s">
        <v>3473</v>
      </c>
      <c r="B689" s="84">
        <v>2</v>
      </c>
      <c r="C689" s="122">
        <v>0.006221101702953734</v>
      </c>
      <c r="D689" s="84" t="s">
        <v>2578</v>
      </c>
      <c r="E689" s="84" t="b">
        <v>0</v>
      </c>
      <c r="F689" s="84" t="b">
        <v>0</v>
      </c>
      <c r="G689" s="84" t="b">
        <v>0</v>
      </c>
    </row>
    <row r="690" spans="1:7" ht="15">
      <c r="A690" s="84" t="s">
        <v>335</v>
      </c>
      <c r="B690" s="84">
        <v>2</v>
      </c>
      <c r="C690" s="122">
        <v>0.006644953171912499</v>
      </c>
      <c r="D690" s="84" t="s">
        <v>2580</v>
      </c>
      <c r="E690" s="84" t="b">
        <v>0</v>
      </c>
      <c r="F690" s="84" t="b">
        <v>0</v>
      </c>
      <c r="G690" s="84" t="b">
        <v>0</v>
      </c>
    </row>
    <row r="691" spans="1:7" ht="15">
      <c r="A691" s="84" t="s">
        <v>334</v>
      </c>
      <c r="B691" s="84">
        <v>2</v>
      </c>
      <c r="C691" s="122">
        <v>0.006644953171912499</v>
      </c>
      <c r="D691" s="84" t="s">
        <v>2580</v>
      </c>
      <c r="E691" s="84" t="b">
        <v>0</v>
      </c>
      <c r="F691" s="84" t="b">
        <v>0</v>
      </c>
      <c r="G691" s="84" t="b">
        <v>0</v>
      </c>
    </row>
    <row r="692" spans="1:7" ht="15">
      <c r="A692" s="84" t="s">
        <v>333</v>
      </c>
      <c r="B692" s="84">
        <v>2</v>
      </c>
      <c r="C692" s="122">
        <v>0.006644953171912499</v>
      </c>
      <c r="D692" s="84" t="s">
        <v>2580</v>
      </c>
      <c r="E692" s="84" t="b">
        <v>0</v>
      </c>
      <c r="F692" s="84" t="b">
        <v>0</v>
      </c>
      <c r="G692" s="84" t="b">
        <v>0</v>
      </c>
    </row>
    <row r="693" spans="1:7" ht="15">
      <c r="A693" s="84" t="s">
        <v>332</v>
      </c>
      <c r="B693" s="84">
        <v>2</v>
      </c>
      <c r="C693" s="122">
        <v>0.006644953171912499</v>
      </c>
      <c r="D693" s="84" t="s">
        <v>2580</v>
      </c>
      <c r="E693" s="84" t="b">
        <v>0</v>
      </c>
      <c r="F693" s="84" t="b">
        <v>0</v>
      </c>
      <c r="G693" s="84" t="b">
        <v>0</v>
      </c>
    </row>
    <row r="694" spans="1:7" ht="15">
      <c r="A694" s="84" t="s">
        <v>331</v>
      </c>
      <c r="B694" s="84">
        <v>2</v>
      </c>
      <c r="C694" s="122">
        <v>0.006644953171912499</v>
      </c>
      <c r="D694" s="84" t="s">
        <v>2580</v>
      </c>
      <c r="E694" s="84" t="b">
        <v>0</v>
      </c>
      <c r="F694" s="84" t="b">
        <v>0</v>
      </c>
      <c r="G694" s="84" t="b">
        <v>0</v>
      </c>
    </row>
    <row r="695" spans="1:7" ht="15">
      <c r="A695" s="84" t="s">
        <v>330</v>
      </c>
      <c r="B695" s="84">
        <v>2</v>
      </c>
      <c r="C695" s="122">
        <v>0.006644953171912499</v>
      </c>
      <c r="D695" s="84" t="s">
        <v>2580</v>
      </c>
      <c r="E695" s="84" t="b">
        <v>0</v>
      </c>
      <c r="F695" s="84" t="b">
        <v>0</v>
      </c>
      <c r="G695" s="84" t="b">
        <v>0</v>
      </c>
    </row>
    <row r="696" spans="1:7" ht="15">
      <c r="A696" s="84" t="s">
        <v>329</v>
      </c>
      <c r="B696" s="84">
        <v>2</v>
      </c>
      <c r="C696" s="122">
        <v>0.006644953171912499</v>
      </c>
      <c r="D696" s="84" t="s">
        <v>2580</v>
      </c>
      <c r="E696" s="84" t="b">
        <v>0</v>
      </c>
      <c r="F696" s="84" t="b">
        <v>0</v>
      </c>
      <c r="G696" s="84" t="b">
        <v>0</v>
      </c>
    </row>
    <row r="697" spans="1:7" ht="15">
      <c r="A697" s="84" t="s">
        <v>328</v>
      </c>
      <c r="B697" s="84">
        <v>2</v>
      </c>
      <c r="C697" s="122">
        <v>0.006644953171912499</v>
      </c>
      <c r="D697" s="84" t="s">
        <v>2580</v>
      </c>
      <c r="E697" s="84" t="b">
        <v>0</v>
      </c>
      <c r="F697" s="84" t="b">
        <v>0</v>
      </c>
      <c r="G697" s="84" t="b">
        <v>0</v>
      </c>
    </row>
    <row r="698" spans="1:7" ht="15">
      <c r="A698" s="84" t="s">
        <v>321</v>
      </c>
      <c r="B698" s="84">
        <v>2</v>
      </c>
      <c r="C698" s="122">
        <v>0.006644953171912499</v>
      </c>
      <c r="D698" s="84" t="s">
        <v>2580</v>
      </c>
      <c r="E698" s="84" t="b">
        <v>0</v>
      </c>
      <c r="F698" s="84" t="b">
        <v>0</v>
      </c>
      <c r="G698" s="84" t="b">
        <v>0</v>
      </c>
    </row>
    <row r="699" spans="1:7" ht="15">
      <c r="A699" s="84" t="s">
        <v>2748</v>
      </c>
      <c r="B699" s="84">
        <v>2</v>
      </c>
      <c r="C699" s="122">
        <v>0.01800457564979858</v>
      </c>
      <c r="D699" s="84" t="s">
        <v>2580</v>
      </c>
      <c r="E699" s="84" t="b">
        <v>0</v>
      </c>
      <c r="F699" s="84" t="b">
        <v>0</v>
      </c>
      <c r="G699" s="84" t="b">
        <v>0</v>
      </c>
    </row>
    <row r="700" spans="1:7" ht="15">
      <c r="A700" s="84" t="s">
        <v>2750</v>
      </c>
      <c r="B700" s="84">
        <v>7</v>
      </c>
      <c r="C700" s="122">
        <v>0.007277273287920821</v>
      </c>
      <c r="D700" s="84" t="s">
        <v>2581</v>
      </c>
      <c r="E700" s="84" t="b">
        <v>0</v>
      </c>
      <c r="F700" s="84" t="b">
        <v>0</v>
      </c>
      <c r="G700" s="84" t="b">
        <v>0</v>
      </c>
    </row>
    <row r="701" spans="1:7" ht="15">
      <c r="A701" s="84" t="s">
        <v>302</v>
      </c>
      <c r="B701" s="84">
        <v>6</v>
      </c>
      <c r="C701" s="122">
        <v>0.00893350669596066</v>
      </c>
      <c r="D701" s="84" t="s">
        <v>2581</v>
      </c>
      <c r="E701" s="84" t="b">
        <v>0</v>
      </c>
      <c r="F701" s="84" t="b">
        <v>0</v>
      </c>
      <c r="G701" s="84" t="b">
        <v>0</v>
      </c>
    </row>
    <row r="702" spans="1:7" ht="15">
      <c r="A702" s="84" t="s">
        <v>2751</v>
      </c>
      <c r="B702" s="84">
        <v>6</v>
      </c>
      <c r="C702" s="122">
        <v>0.00893350669596066</v>
      </c>
      <c r="D702" s="84" t="s">
        <v>2581</v>
      </c>
      <c r="E702" s="84" t="b">
        <v>0</v>
      </c>
      <c r="F702" s="84" t="b">
        <v>0</v>
      </c>
      <c r="G702" s="84" t="b">
        <v>0</v>
      </c>
    </row>
    <row r="703" spans="1:7" ht="15">
      <c r="A703" s="84" t="s">
        <v>2752</v>
      </c>
      <c r="B703" s="84">
        <v>6</v>
      </c>
      <c r="C703" s="122">
        <v>0.00893350669596066</v>
      </c>
      <c r="D703" s="84" t="s">
        <v>2581</v>
      </c>
      <c r="E703" s="84" t="b">
        <v>0</v>
      </c>
      <c r="F703" s="84" t="b">
        <v>0</v>
      </c>
      <c r="G703" s="84" t="b">
        <v>0</v>
      </c>
    </row>
    <row r="704" spans="1:7" ht="15">
      <c r="A704" s="84" t="s">
        <v>2753</v>
      </c>
      <c r="B704" s="84">
        <v>6</v>
      </c>
      <c r="C704" s="122">
        <v>0.00893350669596066</v>
      </c>
      <c r="D704" s="84" t="s">
        <v>2581</v>
      </c>
      <c r="E704" s="84" t="b">
        <v>0</v>
      </c>
      <c r="F704" s="84" t="b">
        <v>0</v>
      </c>
      <c r="G704" s="84" t="b">
        <v>0</v>
      </c>
    </row>
    <row r="705" spans="1:7" ht="15">
      <c r="A705" s="84" t="s">
        <v>2754</v>
      </c>
      <c r="B705" s="84">
        <v>6</v>
      </c>
      <c r="C705" s="122">
        <v>0.00893350669596066</v>
      </c>
      <c r="D705" s="84" t="s">
        <v>2581</v>
      </c>
      <c r="E705" s="84" t="b">
        <v>0</v>
      </c>
      <c r="F705" s="84" t="b">
        <v>0</v>
      </c>
      <c r="G705" s="84" t="b">
        <v>0</v>
      </c>
    </row>
    <row r="706" spans="1:7" ht="15">
      <c r="A706" s="84" t="s">
        <v>2755</v>
      </c>
      <c r="B706" s="84">
        <v>6</v>
      </c>
      <c r="C706" s="122">
        <v>0.00893350669596066</v>
      </c>
      <c r="D706" s="84" t="s">
        <v>2581</v>
      </c>
      <c r="E706" s="84" t="b">
        <v>0</v>
      </c>
      <c r="F706" s="84" t="b">
        <v>0</v>
      </c>
      <c r="G706" s="84" t="b">
        <v>0</v>
      </c>
    </row>
    <row r="707" spans="1:7" ht="15">
      <c r="A707" s="84" t="s">
        <v>2756</v>
      </c>
      <c r="B707" s="84">
        <v>6</v>
      </c>
      <c r="C707" s="122">
        <v>0.00893350669596066</v>
      </c>
      <c r="D707" s="84" t="s">
        <v>2581</v>
      </c>
      <c r="E707" s="84" t="b">
        <v>0</v>
      </c>
      <c r="F707" s="84" t="b">
        <v>0</v>
      </c>
      <c r="G707" s="84" t="b">
        <v>0</v>
      </c>
    </row>
    <row r="708" spans="1:7" ht="15">
      <c r="A708" s="84" t="s">
        <v>2757</v>
      </c>
      <c r="B708" s="84">
        <v>6</v>
      </c>
      <c r="C708" s="122">
        <v>0.00893350669596066</v>
      </c>
      <c r="D708" s="84" t="s">
        <v>2581</v>
      </c>
      <c r="E708" s="84" t="b">
        <v>0</v>
      </c>
      <c r="F708" s="84" t="b">
        <v>0</v>
      </c>
      <c r="G708" s="84" t="b">
        <v>0</v>
      </c>
    </row>
    <row r="709" spans="1:7" ht="15">
      <c r="A709" s="84" t="s">
        <v>2717</v>
      </c>
      <c r="B709" s="84">
        <v>6</v>
      </c>
      <c r="C709" s="122">
        <v>0.00893350669596066</v>
      </c>
      <c r="D709" s="84" t="s">
        <v>2581</v>
      </c>
      <c r="E709" s="84" t="b">
        <v>0</v>
      </c>
      <c r="F709" s="84" t="b">
        <v>0</v>
      </c>
      <c r="G709" s="84" t="b">
        <v>0</v>
      </c>
    </row>
    <row r="710" spans="1:7" ht="15">
      <c r="A710" s="84" t="s">
        <v>3239</v>
      </c>
      <c r="B710" s="84">
        <v>6</v>
      </c>
      <c r="C710" s="122">
        <v>0.00893350669596066</v>
      </c>
      <c r="D710" s="84" t="s">
        <v>2581</v>
      </c>
      <c r="E710" s="84" t="b">
        <v>0</v>
      </c>
      <c r="F710" s="84" t="b">
        <v>0</v>
      </c>
      <c r="G710" s="84" t="b">
        <v>0</v>
      </c>
    </row>
    <row r="711" spans="1:7" ht="15">
      <c r="A711" s="84" t="s">
        <v>3253</v>
      </c>
      <c r="B711" s="84">
        <v>6</v>
      </c>
      <c r="C711" s="122">
        <v>0.00893350669596066</v>
      </c>
      <c r="D711" s="84" t="s">
        <v>2581</v>
      </c>
      <c r="E711" s="84" t="b">
        <v>0</v>
      </c>
      <c r="F711" s="84" t="b">
        <v>0</v>
      </c>
      <c r="G711" s="84" t="b">
        <v>0</v>
      </c>
    </row>
    <row r="712" spans="1:7" ht="15">
      <c r="A712" s="84" t="s">
        <v>3229</v>
      </c>
      <c r="B712" s="84">
        <v>6</v>
      </c>
      <c r="C712" s="122">
        <v>0.00893350669596066</v>
      </c>
      <c r="D712" s="84" t="s">
        <v>2581</v>
      </c>
      <c r="E712" s="84" t="b">
        <v>0</v>
      </c>
      <c r="F712" s="84" t="b">
        <v>0</v>
      </c>
      <c r="G712" s="84" t="b">
        <v>0</v>
      </c>
    </row>
    <row r="713" spans="1:7" ht="15">
      <c r="A713" s="84" t="s">
        <v>371</v>
      </c>
      <c r="B713" s="84">
        <v>3</v>
      </c>
      <c r="C713" s="122">
        <v>0.010527759972087334</v>
      </c>
      <c r="D713" s="84" t="s">
        <v>2581</v>
      </c>
      <c r="E713" s="84" t="b">
        <v>0</v>
      </c>
      <c r="F713" s="84" t="b">
        <v>0</v>
      </c>
      <c r="G713" s="84" t="b">
        <v>0</v>
      </c>
    </row>
    <row r="714" spans="1:7" ht="15">
      <c r="A714" s="84" t="s">
        <v>321</v>
      </c>
      <c r="B714" s="84">
        <v>2</v>
      </c>
      <c r="C714" s="122">
        <v>0.009382147709208307</v>
      </c>
      <c r="D714" s="84" t="s">
        <v>2581</v>
      </c>
      <c r="E714" s="84" t="b">
        <v>0</v>
      </c>
      <c r="F714" s="84" t="b">
        <v>0</v>
      </c>
      <c r="G714" s="84" t="b">
        <v>0</v>
      </c>
    </row>
    <row r="715" spans="1:7" ht="15">
      <c r="A715" s="84" t="s">
        <v>380</v>
      </c>
      <c r="B715" s="84">
        <v>2</v>
      </c>
      <c r="C715" s="122">
        <v>0.009382147709208307</v>
      </c>
      <c r="D715" s="84" t="s">
        <v>2581</v>
      </c>
      <c r="E715" s="84" t="b">
        <v>0</v>
      </c>
      <c r="F715" s="84" t="b">
        <v>0</v>
      </c>
      <c r="G715" s="84" t="b">
        <v>0</v>
      </c>
    </row>
    <row r="716" spans="1:7" ht="15">
      <c r="A716" s="84" t="s">
        <v>322</v>
      </c>
      <c r="B716" s="84">
        <v>2</v>
      </c>
      <c r="C716" s="122">
        <v>0.009382147709208307</v>
      </c>
      <c r="D716" s="84" t="s">
        <v>2581</v>
      </c>
      <c r="E716" s="84" t="b">
        <v>0</v>
      </c>
      <c r="F716" s="84" t="b">
        <v>0</v>
      </c>
      <c r="G716" s="84" t="b">
        <v>0</v>
      </c>
    </row>
    <row r="717" spans="1:7" ht="15">
      <c r="A717" s="84" t="s">
        <v>384</v>
      </c>
      <c r="B717" s="84">
        <v>2</v>
      </c>
      <c r="C717" s="122">
        <v>0.009382147709208307</v>
      </c>
      <c r="D717" s="84" t="s">
        <v>2581</v>
      </c>
      <c r="E717" s="84" t="b">
        <v>0</v>
      </c>
      <c r="F717" s="84" t="b">
        <v>0</v>
      </c>
      <c r="G717" s="84" t="b">
        <v>0</v>
      </c>
    </row>
    <row r="718" spans="1:7" ht="15">
      <c r="A718" s="84" t="s">
        <v>326</v>
      </c>
      <c r="B718" s="84">
        <v>2</v>
      </c>
      <c r="C718" s="122">
        <v>0.009382147709208307</v>
      </c>
      <c r="D718" s="84" t="s">
        <v>2581</v>
      </c>
      <c r="E718" s="84" t="b">
        <v>0</v>
      </c>
      <c r="F718" s="84" t="b">
        <v>0</v>
      </c>
      <c r="G718" s="84" t="b">
        <v>0</v>
      </c>
    </row>
    <row r="719" spans="1:7" ht="15">
      <c r="A719" s="84" t="s">
        <v>383</v>
      </c>
      <c r="B719" s="84">
        <v>2</v>
      </c>
      <c r="C719" s="122">
        <v>0.009382147709208307</v>
      </c>
      <c r="D719" s="84" t="s">
        <v>2581</v>
      </c>
      <c r="E719" s="84" t="b">
        <v>0</v>
      </c>
      <c r="F719" s="84" t="b">
        <v>0</v>
      </c>
      <c r="G719" s="84" t="b">
        <v>0</v>
      </c>
    </row>
    <row r="720" spans="1:7" ht="15">
      <c r="A720" s="84" t="s">
        <v>3287</v>
      </c>
      <c r="B720" s="84">
        <v>2</v>
      </c>
      <c r="C720" s="122">
        <v>0.013422818791946308</v>
      </c>
      <c r="D720" s="84" t="s">
        <v>2581</v>
      </c>
      <c r="E720" s="84" t="b">
        <v>0</v>
      </c>
      <c r="F720" s="84" t="b">
        <v>0</v>
      </c>
      <c r="G720" s="84" t="b">
        <v>0</v>
      </c>
    </row>
    <row r="721" spans="1:7" ht="15">
      <c r="A721" s="84" t="s">
        <v>3400</v>
      </c>
      <c r="B721" s="84">
        <v>2</v>
      </c>
      <c r="C721" s="122">
        <v>0.013422818791946308</v>
      </c>
      <c r="D721" s="84" t="s">
        <v>2581</v>
      </c>
      <c r="E721" s="84" t="b">
        <v>0</v>
      </c>
      <c r="F721" s="84" t="b">
        <v>0</v>
      </c>
      <c r="G721" s="84" t="b">
        <v>0</v>
      </c>
    </row>
    <row r="722" spans="1:7" ht="15">
      <c r="A722" s="84" t="s">
        <v>666</v>
      </c>
      <c r="B722" s="84">
        <v>4</v>
      </c>
      <c r="C722" s="122">
        <v>0.007114798345684091</v>
      </c>
      <c r="D722" s="84" t="s">
        <v>2582</v>
      </c>
      <c r="E722" s="84" t="b">
        <v>0</v>
      </c>
      <c r="F722" s="84" t="b">
        <v>0</v>
      </c>
      <c r="G722" s="84" t="b">
        <v>0</v>
      </c>
    </row>
    <row r="723" spans="1:7" ht="15">
      <c r="A723" s="84" t="s">
        <v>2759</v>
      </c>
      <c r="B723" s="84">
        <v>4</v>
      </c>
      <c r="C723" s="122">
        <v>0.007114798345684091</v>
      </c>
      <c r="D723" s="84" t="s">
        <v>2582</v>
      </c>
      <c r="E723" s="84" t="b">
        <v>0</v>
      </c>
      <c r="F723" s="84" t="b">
        <v>0</v>
      </c>
      <c r="G723" s="84" t="b">
        <v>0</v>
      </c>
    </row>
    <row r="724" spans="1:7" ht="15">
      <c r="A724" s="84" t="s">
        <v>2716</v>
      </c>
      <c r="B724" s="84">
        <v>4</v>
      </c>
      <c r="C724" s="122">
        <v>0.007114798345684091</v>
      </c>
      <c r="D724" s="84" t="s">
        <v>2582</v>
      </c>
      <c r="E724" s="84" t="b">
        <v>0</v>
      </c>
      <c r="F724" s="84" t="b">
        <v>0</v>
      </c>
      <c r="G724" s="84" t="b">
        <v>0</v>
      </c>
    </row>
    <row r="725" spans="1:7" ht="15">
      <c r="A725" s="84" t="s">
        <v>2760</v>
      </c>
      <c r="B725" s="84">
        <v>4</v>
      </c>
      <c r="C725" s="122">
        <v>0.007114798345684091</v>
      </c>
      <c r="D725" s="84" t="s">
        <v>2582</v>
      </c>
      <c r="E725" s="84" t="b">
        <v>0</v>
      </c>
      <c r="F725" s="84" t="b">
        <v>0</v>
      </c>
      <c r="G725" s="84" t="b">
        <v>0</v>
      </c>
    </row>
    <row r="726" spans="1:7" ht="15">
      <c r="A726" s="84" t="s">
        <v>2761</v>
      </c>
      <c r="B726" s="84">
        <v>4</v>
      </c>
      <c r="C726" s="122">
        <v>0.007114798345684091</v>
      </c>
      <c r="D726" s="84" t="s">
        <v>2582</v>
      </c>
      <c r="E726" s="84" t="b">
        <v>0</v>
      </c>
      <c r="F726" s="84" t="b">
        <v>0</v>
      </c>
      <c r="G726" s="84" t="b">
        <v>0</v>
      </c>
    </row>
    <row r="727" spans="1:7" ht="15">
      <c r="A727" s="84" t="s">
        <v>2762</v>
      </c>
      <c r="B727" s="84">
        <v>4</v>
      </c>
      <c r="C727" s="122">
        <v>0.007114798345684091</v>
      </c>
      <c r="D727" s="84" t="s">
        <v>2582</v>
      </c>
      <c r="E727" s="84" t="b">
        <v>0</v>
      </c>
      <c r="F727" s="84" t="b">
        <v>0</v>
      </c>
      <c r="G727" s="84" t="b">
        <v>0</v>
      </c>
    </row>
    <row r="728" spans="1:7" ht="15">
      <c r="A728" s="84" t="s">
        <v>321</v>
      </c>
      <c r="B728" s="84">
        <v>4</v>
      </c>
      <c r="C728" s="122">
        <v>0.007114798345684091</v>
      </c>
      <c r="D728" s="84" t="s">
        <v>2582</v>
      </c>
      <c r="E728" s="84" t="b">
        <v>0</v>
      </c>
      <c r="F728" s="84" t="b">
        <v>0</v>
      </c>
      <c r="G728" s="84" t="b">
        <v>0</v>
      </c>
    </row>
    <row r="729" spans="1:7" ht="15">
      <c r="A729" s="84" t="s">
        <v>2763</v>
      </c>
      <c r="B729" s="84">
        <v>4</v>
      </c>
      <c r="C729" s="122">
        <v>0.007114798345684091</v>
      </c>
      <c r="D729" s="84" t="s">
        <v>2582</v>
      </c>
      <c r="E729" s="84" t="b">
        <v>0</v>
      </c>
      <c r="F729" s="84" t="b">
        <v>0</v>
      </c>
      <c r="G729" s="84" t="b">
        <v>0</v>
      </c>
    </row>
    <row r="730" spans="1:7" ht="15">
      <c r="A730" s="84" t="s">
        <v>2764</v>
      </c>
      <c r="B730" s="84">
        <v>4</v>
      </c>
      <c r="C730" s="122">
        <v>0.007114798345684091</v>
      </c>
      <c r="D730" s="84" t="s">
        <v>2582</v>
      </c>
      <c r="E730" s="84" t="b">
        <v>0</v>
      </c>
      <c r="F730" s="84" t="b">
        <v>0</v>
      </c>
      <c r="G730" s="84" t="b">
        <v>0</v>
      </c>
    </row>
    <row r="731" spans="1:7" ht="15">
      <c r="A731" s="84" t="s">
        <v>2765</v>
      </c>
      <c r="B731" s="84">
        <v>4</v>
      </c>
      <c r="C731" s="122">
        <v>0.007114798345684091</v>
      </c>
      <c r="D731" s="84" t="s">
        <v>2582</v>
      </c>
      <c r="E731" s="84" t="b">
        <v>0</v>
      </c>
      <c r="F731" s="84" t="b">
        <v>0</v>
      </c>
      <c r="G731" s="84" t="b">
        <v>0</v>
      </c>
    </row>
    <row r="732" spans="1:7" ht="15">
      <c r="A732" s="84" t="s">
        <v>3294</v>
      </c>
      <c r="B732" s="84">
        <v>4</v>
      </c>
      <c r="C732" s="122">
        <v>0.007114798345684091</v>
      </c>
      <c r="D732" s="84" t="s">
        <v>2582</v>
      </c>
      <c r="E732" s="84" t="b">
        <v>0</v>
      </c>
      <c r="F732" s="84" t="b">
        <v>0</v>
      </c>
      <c r="G732" s="84" t="b">
        <v>0</v>
      </c>
    </row>
    <row r="733" spans="1:7" ht="15">
      <c r="A733" s="84" t="s">
        <v>288</v>
      </c>
      <c r="B733" s="84">
        <v>3</v>
      </c>
      <c r="C733" s="122">
        <v>0.009122121080726703</v>
      </c>
      <c r="D733" s="84" t="s">
        <v>2582</v>
      </c>
      <c r="E733" s="84" t="b">
        <v>0</v>
      </c>
      <c r="F733" s="84" t="b">
        <v>0</v>
      </c>
      <c r="G733" s="84" t="b">
        <v>0</v>
      </c>
    </row>
    <row r="734" spans="1:7" ht="15">
      <c r="A734" s="84" t="s">
        <v>3324</v>
      </c>
      <c r="B734" s="84">
        <v>3</v>
      </c>
      <c r="C734" s="122">
        <v>0.009122121080726703</v>
      </c>
      <c r="D734" s="84" t="s">
        <v>2582</v>
      </c>
      <c r="E734" s="84" t="b">
        <v>0</v>
      </c>
      <c r="F734" s="84" t="b">
        <v>0</v>
      </c>
      <c r="G734" s="84" t="b">
        <v>0</v>
      </c>
    </row>
    <row r="735" spans="1:7" ht="15">
      <c r="A735" s="84" t="s">
        <v>3308</v>
      </c>
      <c r="B735" s="84">
        <v>2</v>
      </c>
      <c r="C735" s="122">
        <v>0.01572022728047765</v>
      </c>
      <c r="D735" s="84" t="s">
        <v>2582</v>
      </c>
      <c r="E735" s="84" t="b">
        <v>0</v>
      </c>
      <c r="F735" s="84" t="b">
        <v>0</v>
      </c>
      <c r="G735" s="84" t="b">
        <v>0</v>
      </c>
    </row>
    <row r="736" spans="1:7" ht="15">
      <c r="A736" s="84" t="s">
        <v>377</v>
      </c>
      <c r="B736" s="84">
        <v>3</v>
      </c>
      <c r="C736" s="122">
        <v>0</v>
      </c>
      <c r="D736" s="84" t="s">
        <v>2583</v>
      </c>
      <c r="E736" s="84" t="b">
        <v>0</v>
      </c>
      <c r="F736" s="84" t="b">
        <v>0</v>
      </c>
      <c r="G736" s="84" t="b">
        <v>0</v>
      </c>
    </row>
    <row r="737" spans="1:7" ht="15">
      <c r="A737" s="84" t="s">
        <v>321</v>
      </c>
      <c r="B737" s="84">
        <v>3</v>
      </c>
      <c r="C737" s="122">
        <v>0</v>
      </c>
      <c r="D737" s="84" t="s">
        <v>2583</v>
      </c>
      <c r="E737" s="84" t="b">
        <v>0</v>
      </c>
      <c r="F737" s="84" t="b">
        <v>0</v>
      </c>
      <c r="G737" s="84" t="b">
        <v>0</v>
      </c>
    </row>
    <row r="738" spans="1:7" ht="15">
      <c r="A738" s="84" t="s">
        <v>282</v>
      </c>
      <c r="B738" s="84">
        <v>2</v>
      </c>
      <c r="C738" s="122">
        <v>0.010672197518526137</v>
      </c>
      <c r="D738" s="84" t="s">
        <v>2583</v>
      </c>
      <c r="E738" s="84" t="b">
        <v>0</v>
      </c>
      <c r="F738" s="84" t="b">
        <v>0</v>
      </c>
      <c r="G738" s="84" t="b">
        <v>0</v>
      </c>
    </row>
    <row r="739" spans="1:7" ht="15">
      <c r="A739" s="84" t="s">
        <v>276</v>
      </c>
      <c r="B739" s="84">
        <v>2</v>
      </c>
      <c r="C739" s="122">
        <v>0.010672197518526137</v>
      </c>
      <c r="D739" s="84" t="s">
        <v>2583</v>
      </c>
      <c r="E739" s="84" t="b">
        <v>0</v>
      </c>
      <c r="F739" s="84" t="b">
        <v>0</v>
      </c>
      <c r="G739" s="84" t="b">
        <v>0</v>
      </c>
    </row>
    <row r="740" spans="1:7" ht="15">
      <c r="A740" s="84" t="s">
        <v>2767</v>
      </c>
      <c r="B740" s="84">
        <v>2</v>
      </c>
      <c r="C740" s="122">
        <v>0.010672197518526137</v>
      </c>
      <c r="D740" s="84" t="s">
        <v>2583</v>
      </c>
      <c r="E740" s="84" t="b">
        <v>1</v>
      </c>
      <c r="F740" s="84" t="b">
        <v>0</v>
      </c>
      <c r="G740" s="84" t="b">
        <v>0</v>
      </c>
    </row>
    <row r="741" spans="1:7" ht="15">
      <c r="A741" s="84" t="s">
        <v>2768</v>
      </c>
      <c r="B741" s="84">
        <v>2</v>
      </c>
      <c r="C741" s="122">
        <v>0.010672197518526137</v>
      </c>
      <c r="D741" s="84" t="s">
        <v>2583</v>
      </c>
      <c r="E741" s="84" t="b">
        <v>0</v>
      </c>
      <c r="F741" s="84" t="b">
        <v>0</v>
      </c>
      <c r="G741" s="84" t="b">
        <v>0</v>
      </c>
    </row>
    <row r="742" spans="1:7" ht="15">
      <c r="A742" s="84" t="s">
        <v>2769</v>
      </c>
      <c r="B742" s="84">
        <v>2</v>
      </c>
      <c r="C742" s="122">
        <v>0.010672197518526137</v>
      </c>
      <c r="D742" s="84" t="s">
        <v>2583</v>
      </c>
      <c r="E742" s="84" t="b">
        <v>0</v>
      </c>
      <c r="F742" s="84" t="b">
        <v>0</v>
      </c>
      <c r="G742" s="84" t="b">
        <v>0</v>
      </c>
    </row>
    <row r="743" spans="1:7" ht="15">
      <c r="A743" s="84" t="s">
        <v>2770</v>
      </c>
      <c r="B743" s="84">
        <v>2</v>
      </c>
      <c r="C743" s="122">
        <v>0.010672197518526137</v>
      </c>
      <c r="D743" s="84" t="s">
        <v>2583</v>
      </c>
      <c r="E743" s="84" t="b">
        <v>0</v>
      </c>
      <c r="F743" s="84" t="b">
        <v>0</v>
      </c>
      <c r="G743" s="84" t="b">
        <v>0</v>
      </c>
    </row>
    <row r="744" spans="1:7" ht="15">
      <c r="A744" s="84" t="s">
        <v>2771</v>
      </c>
      <c r="B744" s="84">
        <v>2</v>
      </c>
      <c r="C744" s="122">
        <v>0.010672197518526137</v>
      </c>
      <c r="D744" s="84" t="s">
        <v>2583</v>
      </c>
      <c r="E744" s="84" t="b">
        <v>0</v>
      </c>
      <c r="F744" s="84" t="b">
        <v>0</v>
      </c>
      <c r="G744" s="84" t="b">
        <v>0</v>
      </c>
    </row>
    <row r="745" spans="1:7" ht="15">
      <c r="A745" s="84" t="s">
        <v>2772</v>
      </c>
      <c r="B745" s="84">
        <v>2</v>
      </c>
      <c r="C745" s="122">
        <v>0.010672197518526137</v>
      </c>
      <c r="D745" s="84" t="s">
        <v>2583</v>
      </c>
      <c r="E745" s="84" t="b">
        <v>0</v>
      </c>
      <c r="F745" s="84" t="b">
        <v>0</v>
      </c>
      <c r="G745" s="84" t="b">
        <v>0</v>
      </c>
    </row>
    <row r="746" spans="1:7" ht="15">
      <c r="A746" s="84" t="s">
        <v>321</v>
      </c>
      <c r="B746" s="84">
        <v>3</v>
      </c>
      <c r="C746" s="122">
        <v>0</v>
      </c>
      <c r="D746" s="84" t="s">
        <v>2584</v>
      </c>
      <c r="E746" s="84" t="b">
        <v>0</v>
      </c>
      <c r="F746" s="84" t="b">
        <v>0</v>
      </c>
      <c r="G746" s="84" t="b">
        <v>0</v>
      </c>
    </row>
    <row r="747" spans="1:7" ht="15">
      <c r="A747" s="84" t="s">
        <v>2774</v>
      </c>
      <c r="B747" s="84">
        <v>3</v>
      </c>
      <c r="C747" s="122">
        <v>0</v>
      </c>
      <c r="D747" s="84" t="s">
        <v>2584</v>
      </c>
      <c r="E747" s="84" t="b">
        <v>0</v>
      </c>
      <c r="F747" s="84" t="b">
        <v>0</v>
      </c>
      <c r="G747" s="84" t="b">
        <v>0</v>
      </c>
    </row>
    <row r="748" spans="1:7" ht="15">
      <c r="A748" s="84" t="s">
        <v>2775</v>
      </c>
      <c r="B748" s="84">
        <v>3</v>
      </c>
      <c r="C748" s="122">
        <v>0</v>
      </c>
      <c r="D748" s="84" t="s">
        <v>2584</v>
      </c>
      <c r="E748" s="84" t="b">
        <v>0</v>
      </c>
      <c r="F748" s="84" t="b">
        <v>0</v>
      </c>
      <c r="G748" s="84" t="b">
        <v>0</v>
      </c>
    </row>
    <row r="749" spans="1:7" ht="15">
      <c r="A749" s="84" t="s">
        <v>2776</v>
      </c>
      <c r="B749" s="84">
        <v>2</v>
      </c>
      <c r="C749" s="122">
        <v>0.012144224762460775</v>
      </c>
      <c r="D749" s="84" t="s">
        <v>2584</v>
      </c>
      <c r="E749" s="84" t="b">
        <v>0</v>
      </c>
      <c r="F749" s="84" t="b">
        <v>0</v>
      </c>
      <c r="G749" s="84" t="b">
        <v>0</v>
      </c>
    </row>
    <row r="750" spans="1:7" ht="15">
      <c r="A750" s="84" t="s">
        <v>2777</v>
      </c>
      <c r="B750" s="84">
        <v>2</v>
      </c>
      <c r="C750" s="122">
        <v>0.012144224762460775</v>
      </c>
      <c r="D750" s="84" t="s">
        <v>2584</v>
      </c>
      <c r="E750" s="84" t="b">
        <v>0</v>
      </c>
      <c r="F750" s="84" t="b">
        <v>0</v>
      </c>
      <c r="G750" s="84" t="b">
        <v>0</v>
      </c>
    </row>
    <row r="751" spans="1:7" ht="15">
      <c r="A751" s="84" t="s">
        <v>2778</v>
      </c>
      <c r="B751" s="84">
        <v>2</v>
      </c>
      <c r="C751" s="122">
        <v>0.012144224762460775</v>
      </c>
      <c r="D751" s="84" t="s">
        <v>2584</v>
      </c>
      <c r="E751" s="84" t="b">
        <v>0</v>
      </c>
      <c r="F751" s="84" t="b">
        <v>1</v>
      </c>
      <c r="G751" s="84" t="b">
        <v>0</v>
      </c>
    </row>
    <row r="752" spans="1:7" ht="15">
      <c r="A752" s="84" t="s">
        <v>2779</v>
      </c>
      <c r="B752" s="84">
        <v>2</v>
      </c>
      <c r="C752" s="122">
        <v>0.012144224762460775</v>
      </c>
      <c r="D752" s="84" t="s">
        <v>2584</v>
      </c>
      <c r="E752" s="84" t="b">
        <v>0</v>
      </c>
      <c r="F752" s="84" t="b">
        <v>0</v>
      </c>
      <c r="G752" s="84" t="b">
        <v>0</v>
      </c>
    </row>
    <row r="753" spans="1:7" ht="15">
      <c r="A753" s="84" t="s">
        <v>369</v>
      </c>
      <c r="B753" s="84">
        <v>2</v>
      </c>
      <c r="C753" s="122">
        <v>0.012144224762460775</v>
      </c>
      <c r="D753" s="84" t="s">
        <v>2584</v>
      </c>
      <c r="E753" s="84" t="b">
        <v>0</v>
      </c>
      <c r="F753" s="84" t="b">
        <v>0</v>
      </c>
      <c r="G753" s="84" t="b">
        <v>0</v>
      </c>
    </row>
    <row r="754" spans="1:7" ht="15">
      <c r="A754" s="84" t="s">
        <v>2780</v>
      </c>
      <c r="B754" s="84">
        <v>2</v>
      </c>
      <c r="C754" s="122">
        <v>0.012144224762460775</v>
      </c>
      <c r="D754" s="84" t="s">
        <v>2584</v>
      </c>
      <c r="E754" s="84" t="b">
        <v>0</v>
      </c>
      <c r="F754" s="84" t="b">
        <v>0</v>
      </c>
      <c r="G754" s="84" t="b">
        <v>0</v>
      </c>
    </row>
    <row r="755" spans="1:7" ht="15">
      <c r="A755" s="84" t="s">
        <v>321</v>
      </c>
      <c r="B755" s="84">
        <v>4</v>
      </c>
      <c r="C755" s="122">
        <v>0</v>
      </c>
      <c r="D755" s="84" t="s">
        <v>2585</v>
      </c>
      <c r="E755" s="84" t="b">
        <v>0</v>
      </c>
      <c r="F755" s="84" t="b">
        <v>0</v>
      </c>
      <c r="G755" s="84" t="b">
        <v>0</v>
      </c>
    </row>
    <row r="756" spans="1:7" ht="15">
      <c r="A756" s="84" t="s">
        <v>367</v>
      </c>
      <c r="B756" s="84">
        <v>3</v>
      </c>
      <c r="C756" s="122">
        <v>0.017037100446586354</v>
      </c>
      <c r="D756" s="84" t="s">
        <v>2585</v>
      </c>
      <c r="E756" s="84" t="b">
        <v>0</v>
      </c>
      <c r="F756" s="84" t="b">
        <v>0</v>
      </c>
      <c r="G756" s="84" t="b">
        <v>0</v>
      </c>
    </row>
    <row r="757" spans="1:7" ht="15">
      <c r="A757" s="84" t="s">
        <v>3456</v>
      </c>
      <c r="B757" s="84">
        <v>2</v>
      </c>
      <c r="C757" s="122">
        <v>0.02736636324218011</v>
      </c>
      <c r="D757" s="84" t="s">
        <v>2585</v>
      </c>
      <c r="E757" s="84" t="b">
        <v>0</v>
      </c>
      <c r="F757" s="84" t="b">
        <v>0</v>
      </c>
      <c r="G757" s="84" t="b">
        <v>0</v>
      </c>
    </row>
    <row r="758" spans="1:7" ht="15">
      <c r="A758" s="84" t="s">
        <v>3265</v>
      </c>
      <c r="B758" s="84">
        <v>2</v>
      </c>
      <c r="C758" s="122">
        <v>0.02736636324218011</v>
      </c>
      <c r="D758" s="84" t="s">
        <v>2585</v>
      </c>
      <c r="E758" s="84" t="b">
        <v>1</v>
      </c>
      <c r="F758" s="84" t="b">
        <v>0</v>
      </c>
      <c r="G758" s="84" t="b">
        <v>0</v>
      </c>
    </row>
    <row r="759" spans="1:7" ht="15">
      <c r="A759" s="84" t="s">
        <v>3457</v>
      </c>
      <c r="B759" s="84">
        <v>2</v>
      </c>
      <c r="C759" s="122">
        <v>0.02736636324218011</v>
      </c>
      <c r="D759" s="84" t="s">
        <v>2585</v>
      </c>
      <c r="E759" s="84" t="b">
        <v>0</v>
      </c>
      <c r="F759" s="84" t="b">
        <v>0</v>
      </c>
      <c r="G759" s="84" t="b">
        <v>0</v>
      </c>
    </row>
    <row r="760" spans="1:7" ht="15">
      <c r="A760" s="84" t="s">
        <v>3492</v>
      </c>
      <c r="B760" s="84">
        <v>2</v>
      </c>
      <c r="C760" s="122">
        <v>0.0158436839823148</v>
      </c>
      <c r="D760" s="84" t="s">
        <v>2587</v>
      </c>
      <c r="E760" s="84" t="b">
        <v>0</v>
      </c>
      <c r="F760" s="84" t="b">
        <v>0</v>
      </c>
      <c r="G760" s="84" t="b">
        <v>0</v>
      </c>
    </row>
    <row r="761" spans="1:7" ht="15">
      <c r="A761" s="84" t="s">
        <v>3313</v>
      </c>
      <c r="B761" s="84">
        <v>2</v>
      </c>
      <c r="C761" s="122">
        <v>0</v>
      </c>
      <c r="D761" s="84" t="s">
        <v>2587</v>
      </c>
      <c r="E761" s="84" t="b">
        <v>0</v>
      </c>
      <c r="F761" s="84" t="b">
        <v>0</v>
      </c>
      <c r="G761" s="84" t="b">
        <v>0</v>
      </c>
    </row>
    <row r="762" spans="1:7" ht="15">
      <c r="A762" s="84" t="s">
        <v>3493</v>
      </c>
      <c r="B762" s="84">
        <v>2</v>
      </c>
      <c r="C762" s="122">
        <v>0.0158436839823148</v>
      </c>
      <c r="D762" s="84" t="s">
        <v>2587</v>
      </c>
      <c r="E762" s="84" t="b">
        <v>0</v>
      </c>
      <c r="F762" s="84" t="b">
        <v>0</v>
      </c>
      <c r="G762" s="84" t="b">
        <v>0</v>
      </c>
    </row>
    <row r="763" spans="1:7" ht="15">
      <c r="A763" s="84" t="s">
        <v>215</v>
      </c>
      <c r="B763" s="84">
        <v>2</v>
      </c>
      <c r="C763" s="122">
        <v>0</v>
      </c>
      <c r="D763" s="84" t="s">
        <v>2587</v>
      </c>
      <c r="E763" s="84" t="b">
        <v>0</v>
      </c>
      <c r="F763" s="84" t="b">
        <v>0</v>
      </c>
      <c r="G763" s="84" t="b">
        <v>0</v>
      </c>
    </row>
    <row r="764" spans="1:7" ht="15">
      <c r="A764" s="84" t="s">
        <v>663</v>
      </c>
      <c r="B764" s="84">
        <v>2</v>
      </c>
      <c r="C764" s="122">
        <v>0</v>
      </c>
      <c r="D764" s="84" t="s">
        <v>2587</v>
      </c>
      <c r="E764" s="84" t="b">
        <v>0</v>
      </c>
      <c r="F764" s="84" t="b">
        <v>0</v>
      </c>
      <c r="G764" s="84" t="b">
        <v>0</v>
      </c>
    </row>
    <row r="765" spans="1:7" ht="15">
      <c r="A765" s="84" t="s">
        <v>321</v>
      </c>
      <c r="B765" s="84">
        <v>2</v>
      </c>
      <c r="C765" s="122">
        <v>0</v>
      </c>
      <c r="D765" s="84" t="s">
        <v>2587</v>
      </c>
      <c r="E765" s="84" t="b">
        <v>0</v>
      </c>
      <c r="F765" s="84" t="b">
        <v>0</v>
      </c>
      <c r="G765" s="84" t="b">
        <v>0</v>
      </c>
    </row>
    <row r="766" spans="1:7" ht="15">
      <c r="A766" s="84" t="s">
        <v>3255</v>
      </c>
      <c r="B766" s="84">
        <v>4</v>
      </c>
      <c r="C766" s="122">
        <v>0</v>
      </c>
      <c r="D766" s="84" t="s">
        <v>2589</v>
      </c>
      <c r="E766" s="84" t="b">
        <v>0</v>
      </c>
      <c r="F766" s="84" t="b">
        <v>0</v>
      </c>
      <c r="G766" s="84" t="b">
        <v>0</v>
      </c>
    </row>
    <row r="767" spans="1:7" ht="15">
      <c r="A767" s="84" t="s">
        <v>3432</v>
      </c>
      <c r="B767" s="84">
        <v>2</v>
      </c>
      <c r="C767" s="122">
        <v>0</v>
      </c>
      <c r="D767" s="84" t="s">
        <v>2589</v>
      </c>
      <c r="E767" s="84" t="b">
        <v>0</v>
      </c>
      <c r="F767" s="84" t="b">
        <v>0</v>
      </c>
      <c r="G767" s="84" t="b">
        <v>0</v>
      </c>
    </row>
    <row r="768" spans="1:7" ht="15">
      <c r="A768" s="84" t="s">
        <v>663</v>
      </c>
      <c r="B768" s="84">
        <v>2</v>
      </c>
      <c r="C768" s="122">
        <v>0</v>
      </c>
      <c r="D768" s="84" t="s">
        <v>2589</v>
      </c>
      <c r="E768" s="84" t="b">
        <v>0</v>
      </c>
      <c r="F768" s="84" t="b">
        <v>0</v>
      </c>
      <c r="G768" s="84" t="b">
        <v>0</v>
      </c>
    </row>
    <row r="769" spans="1:7" ht="15">
      <c r="A769" s="84" t="s">
        <v>3298</v>
      </c>
      <c r="B769" s="84">
        <v>2</v>
      </c>
      <c r="C769" s="122">
        <v>0</v>
      </c>
      <c r="D769" s="84" t="s">
        <v>2589</v>
      </c>
      <c r="E769" s="84" t="b">
        <v>0</v>
      </c>
      <c r="F769" s="84" t="b">
        <v>0</v>
      </c>
      <c r="G769" s="84" t="b">
        <v>0</v>
      </c>
    </row>
    <row r="770" spans="1:7" ht="15">
      <c r="A770" s="84" t="s">
        <v>3433</v>
      </c>
      <c r="B770" s="84">
        <v>2</v>
      </c>
      <c r="C770" s="122">
        <v>0</v>
      </c>
      <c r="D770" s="84" t="s">
        <v>2589</v>
      </c>
      <c r="E770" s="84" t="b">
        <v>0</v>
      </c>
      <c r="F770" s="84" t="b">
        <v>0</v>
      </c>
      <c r="G770" s="84" t="b">
        <v>0</v>
      </c>
    </row>
    <row r="771" spans="1:7" ht="15">
      <c r="A771" s="84" t="s">
        <v>3434</v>
      </c>
      <c r="B771" s="84">
        <v>2</v>
      </c>
      <c r="C771" s="122">
        <v>0</v>
      </c>
      <c r="D771" s="84" t="s">
        <v>2589</v>
      </c>
      <c r="E771" s="84" t="b">
        <v>1</v>
      </c>
      <c r="F771" s="84" t="b">
        <v>0</v>
      </c>
      <c r="G771" s="84" t="b">
        <v>0</v>
      </c>
    </row>
    <row r="772" spans="1:7" ht="15">
      <c r="A772" s="84" t="s">
        <v>3435</v>
      </c>
      <c r="B772" s="84">
        <v>2</v>
      </c>
      <c r="C772" s="122">
        <v>0</v>
      </c>
      <c r="D772" s="84" t="s">
        <v>2589</v>
      </c>
      <c r="E772" s="84" t="b">
        <v>1</v>
      </c>
      <c r="F772" s="84" t="b">
        <v>0</v>
      </c>
      <c r="G772" s="84" t="b">
        <v>0</v>
      </c>
    </row>
    <row r="773" spans="1:7" ht="15">
      <c r="A773" s="84" t="s">
        <v>3436</v>
      </c>
      <c r="B773" s="84">
        <v>2</v>
      </c>
      <c r="C773" s="122">
        <v>0</v>
      </c>
      <c r="D773" s="84" t="s">
        <v>2589</v>
      </c>
      <c r="E773" s="84" t="b">
        <v>1</v>
      </c>
      <c r="F773" s="84" t="b">
        <v>0</v>
      </c>
      <c r="G773" s="84" t="b">
        <v>0</v>
      </c>
    </row>
    <row r="774" spans="1:7" ht="15">
      <c r="A774" s="84" t="s">
        <v>3437</v>
      </c>
      <c r="B774" s="84">
        <v>2</v>
      </c>
      <c r="C774" s="122">
        <v>0</v>
      </c>
      <c r="D774" s="84" t="s">
        <v>2589</v>
      </c>
      <c r="E774" s="84" t="b">
        <v>0</v>
      </c>
      <c r="F774" s="84" t="b">
        <v>0</v>
      </c>
      <c r="G774" s="84" t="b">
        <v>0</v>
      </c>
    </row>
    <row r="775" spans="1:7" ht="15">
      <c r="A775" s="84" t="s">
        <v>3438</v>
      </c>
      <c r="B775" s="84">
        <v>2</v>
      </c>
      <c r="C775" s="122">
        <v>0</v>
      </c>
      <c r="D775" s="84" t="s">
        <v>2589</v>
      </c>
      <c r="E775" s="84" t="b">
        <v>0</v>
      </c>
      <c r="F775" s="84" t="b">
        <v>0</v>
      </c>
      <c r="G775" s="84" t="b">
        <v>0</v>
      </c>
    </row>
    <row r="776" spans="1:7" ht="15">
      <c r="A776" s="84" t="s">
        <v>3439</v>
      </c>
      <c r="B776" s="84">
        <v>2</v>
      </c>
      <c r="C776" s="122">
        <v>0</v>
      </c>
      <c r="D776" s="84" t="s">
        <v>2589</v>
      </c>
      <c r="E776" s="84" t="b">
        <v>0</v>
      </c>
      <c r="F776" s="84" t="b">
        <v>0</v>
      </c>
      <c r="G776" s="84" t="b">
        <v>0</v>
      </c>
    </row>
    <row r="777" spans="1:7" ht="15">
      <c r="A777" s="84" t="s">
        <v>3440</v>
      </c>
      <c r="B777" s="84">
        <v>2</v>
      </c>
      <c r="C777" s="122">
        <v>0</v>
      </c>
      <c r="D777" s="84" t="s">
        <v>2589</v>
      </c>
      <c r="E777" s="84" t="b">
        <v>0</v>
      </c>
      <c r="F777" s="84" t="b">
        <v>0</v>
      </c>
      <c r="G777" s="84" t="b">
        <v>0</v>
      </c>
    </row>
    <row r="778" spans="1:7" ht="15">
      <c r="A778" s="84" t="s">
        <v>3441</v>
      </c>
      <c r="B778" s="84">
        <v>2</v>
      </c>
      <c r="C778" s="122">
        <v>0</v>
      </c>
      <c r="D778" s="84" t="s">
        <v>2589</v>
      </c>
      <c r="E778" s="84" t="b">
        <v>0</v>
      </c>
      <c r="F778" s="84" t="b">
        <v>0</v>
      </c>
      <c r="G778" s="84" t="b">
        <v>0</v>
      </c>
    </row>
    <row r="779" spans="1:7" ht="15">
      <c r="A779" s="84" t="s">
        <v>3442</v>
      </c>
      <c r="B779" s="84">
        <v>2</v>
      </c>
      <c r="C779" s="122">
        <v>0</v>
      </c>
      <c r="D779" s="84" t="s">
        <v>2589</v>
      </c>
      <c r="E779" s="84" t="b">
        <v>0</v>
      </c>
      <c r="F779" s="84" t="b">
        <v>0</v>
      </c>
      <c r="G779" s="84" t="b">
        <v>0</v>
      </c>
    </row>
    <row r="780" spans="1:7" ht="15">
      <c r="A780" s="84" t="s">
        <v>3443</v>
      </c>
      <c r="B780" s="84">
        <v>2</v>
      </c>
      <c r="C780" s="122">
        <v>0</v>
      </c>
      <c r="D780" s="84" t="s">
        <v>2589</v>
      </c>
      <c r="E780" s="84" t="b">
        <v>0</v>
      </c>
      <c r="F780" s="84" t="b">
        <v>0</v>
      </c>
      <c r="G780" s="84" t="b">
        <v>0</v>
      </c>
    </row>
    <row r="781" spans="1:7" ht="15">
      <c r="A781" s="84" t="s">
        <v>3326</v>
      </c>
      <c r="B781" s="84">
        <v>2</v>
      </c>
      <c r="C781" s="122">
        <v>0</v>
      </c>
      <c r="D781" s="84" t="s">
        <v>2589</v>
      </c>
      <c r="E781" s="84" t="b">
        <v>0</v>
      </c>
      <c r="F781" s="84" t="b">
        <v>0</v>
      </c>
      <c r="G781" s="84" t="b">
        <v>0</v>
      </c>
    </row>
    <row r="782" spans="1:7" ht="15">
      <c r="A782" s="84" t="s">
        <v>3444</v>
      </c>
      <c r="B782" s="84">
        <v>2</v>
      </c>
      <c r="C782" s="122">
        <v>0</v>
      </c>
      <c r="D782" s="84" t="s">
        <v>2589</v>
      </c>
      <c r="E782" s="84" t="b">
        <v>0</v>
      </c>
      <c r="F782" s="84" t="b">
        <v>0</v>
      </c>
      <c r="G782" s="84" t="b">
        <v>0</v>
      </c>
    </row>
    <row r="783" spans="1:7" ht="15">
      <c r="A783" s="84" t="s">
        <v>3445</v>
      </c>
      <c r="B783" s="84">
        <v>2</v>
      </c>
      <c r="C783" s="122">
        <v>0</v>
      </c>
      <c r="D783" s="84" t="s">
        <v>2589</v>
      </c>
      <c r="E783" s="84" t="b">
        <v>0</v>
      </c>
      <c r="F783" s="84" t="b">
        <v>0</v>
      </c>
      <c r="G783" s="84" t="b">
        <v>0</v>
      </c>
    </row>
    <row r="784" spans="1:7" ht="15">
      <c r="A784" s="84" t="s">
        <v>372</v>
      </c>
      <c r="B784" s="84">
        <v>2</v>
      </c>
      <c r="C784" s="122">
        <v>0</v>
      </c>
      <c r="D784" s="84" t="s">
        <v>2589</v>
      </c>
      <c r="E784" s="84" t="b">
        <v>0</v>
      </c>
      <c r="F784" s="84" t="b">
        <v>0</v>
      </c>
      <c r="G784" s="84" t="b">
        <v>0</v>
      </c>
    </row>
    <row r="785" spans="1:7" ht="15">
      <c r="A785" s="84" t="s">
        <v>321</v>
      </c>
      <c r="B785" s="84">
        <v>2</v>
      </c>
      <c r="C785" s="122">
        <v>0</v>
      </c>
      <c r="D785" s="84" t="s">
        <v>2589</v>
      </c>
      <c r="E785" s="84" t="b">
        <v>0</v>
      </c>
      <c r="F785" s="84" t="b">
        <v>0</v>
      </c>
      <c r="G785" s="84" t="b">
        <v>0</v>
      </c>
    </row>
    <row r="786" spans="1:7" ht="15">
      <c r="A786" s="84" t="s">
        <v>338</v>
      </c>
      <c r="B786" s="84">
        <v>2</v>
      </c>
      <c r="C786" s="122">
        <v>0</v>
      </c>
      <c r="D786" s="84" t="s">
        <v>2593</v>
      </c>
      <c r="E786" s="84" t="b">
        <v>0</v>
      </c>
      <c r="F786" s="84" t="b">
        <v>0</v>
      </c>
      <c r="G786" s="84" t="b">
        <v>0</v>
      </c>
    </row>
    <row r="787" spans="1:7" ht="15">
      <c r="A787" s="84" t="s">
        <v>2717</v>
      </c>
      <c r="B787" s="84">
        <v>4</v>
      </c>
      <c r="C787" s="122">
        <v>0.01850883761265291</v>
      </c>
      <c r="D787" s="84" t="s">
        <v>2594</v>
      </c>
      <c r="E787" s="84" t="b">
        <v>0</v>
      </c>
      <c r="F787" s="84" t="b">
        <v>0</v>
      </c>
      <c r="G787" s="84" t="b">
        <v>0</v>
      </c>
    </row>
    <row r="788" spans="1:7" ht="15">
      <c r="A788" s="84" t="s">
        <v>663</v>
      </c>
      <c r="B788" s="84">
        <v>3</v>
      </c>
      <c r="C788" s="122">
        <v>0.007738909870338014</v>
      </c>
      <c r="D788" s="84" t="s">
        <v>2594</v>
      </c>
      <c r="E788" s="84" t="b">
        <v>0</v>
      </c>
      <c r="F788" s="84" t="b">
        <v>0</v>
      </c>
      <c r="G788" s="84" t="b">
        <v>0</v>
      </c>
    </row>
    <row r="789" spans="1:7" ht="15">
      <c r="A789" s="84" t="s">
        <v>2759</v>
      </c>
      <c r="B789" s="84">
        <v>3</v>
      </c>
      <c r="C789" s="122">
        <v>0.007738909870338014</v>
      </c>
      <c r="D789" s="84" t="s">
        <v>2594</v>
      </c>
      <c r="E789" s="84" t="b">
        <v>0</v>
      </c>
      <c r="F789" s="84" t="b">
        <v>0</v>
      </c>
      <c r="G789" s="84" t="b">
        <v>0</v>
      </c>
    </row>
    <row r="790" spans="1:7" ht="15">
      <c r="A790" s="84" t="s">
        <v>3497</v>
      </c>
      <c r="B790" s="84">
        <v>2</v>
      </c>
      <c r="C790" s="122">
        <v>0.009254418806326456</v>
      </c>
      <c r="D790" s="84" t="s">
        <v>2594</v>
      </c>
      <c r="E790" s="84" t="b">
        <v>1</v>
      </c>
      <c r="F790" s="84" t="b">
        <v>0</v>
      </c>
      <c r="G790" s="84" t="b">
        <v>0</v>
      </c>
    </row>
    <row r="791" spans="1:7" ht="15">
      <c r="A791" s="84" t="s">
        <v>3498</v>
      </c>
      <c r="B791" s="84">
        <v>2</v>
      </c>
      <c r="C791" s="122">
        <v>0.009254418806326456</v>
      </c>
      <c r="D791" s="84" t="s">
        <v>2594</v>
      </c>
      <c r="E791" s="84" t="b">
        <v>0</v>
      </c>
      <c r="F791" s="84" t="b">
        <v>0</v>
      </c>
      <c r="G791" s="84" t="b">
        <v>0</v>
      </c>
    </row>
    <row r="792" spans="1:7" ht="15">
      <c r="A792" s="84" t="s">
        <v>3259</v>
      </c>
      <c r="B792" s="84">
        <v>2</v>
      </c>
      <c r="C792" s="122">
        <v>0.009254418806326456</v>
      </c>
      <c r="D792" s="84" t="s">
        <v>2594</v>
      </c>
      <c r="E792" s="84" t="b">
        <v>0</v>
      </c>
      <c r="F792" s="84" t="b">
        <v>0</v>
      </c>
      <c r="G792" s="84" t="b">
        <v>0</v>
      </c>
    </row>
    <row r="793" spans="1:7" ht="15">
      <c r="A793" s="84" t="s">
        <v>3310</v>
      </c>
      <c r="B793" s="84">
        <v>2</v>
      </c>
      <c r="C793" s="122">
        <v>0.009254418806326456</v>
      </c>
      <c r="D793" s="84" t="s">
        <v>2594</v>
      </c>
      <c r="E793" s="84" t="b">
        <v>0</v>
      </c>
      <c r="F793" s="84" t="b">
        <v>0</v>
      </c>
      <c r="G793" s="84" t="b">
        <v>0</v>
      </c>
    </row>
    <row r="794" spans="1:7" ht="15">
      <c r="A794" s="84" t="s">
        <v>3499</v>
      </c>
      <c r="B794" s="84">
        <v>2</v>
      </c>
      <c r="C794" s="122">
        <v>0.009254418806326456</v>
      </c>
      <c r="D794" s="84" t="s">
        <v>2594</v>
      </c>
      <c r="E794" s="84" t="b">
        <v>0</v>
      </c>
      <c r="F794" s="84" t="b">
        <v>0</v>
      </c>
      <c r="G794" s="84" t="b">
        <v>0</v>
      </c>
    </row>
    <row r="795" spans="1:7" ht="15">
      <c r="A795" s="84" t="s">
        <v>3286</v>
      </c>
      <c r="B795" s="84">
        <v>2</v>
      </c>
      <c r="C795" s="122">
        <v>0.009254418806326456</v>
      </c>
      <c r="D795" s="84" t="s">
        <v>2594</v>
      </c>
      <c r="E795" s="84" t="b">
        <v>0</v>
      </c>
      <c r="F795" s="84" t="b">
        <v>0</v>
      </c>
      <c r="G795" s="84" t="b">
        <v>0</v>
      </c>
    </row>
    <row r="796" spans="1:7" ht="15">
      <c r="A796" s="84" t="s">
        <v>3500</v>
      </c>
      <c r="B796" s="84">
        <v>2</v>
      </c>
      <c r="C796" s="122">
        <v>0.009254418806326456</v>
      </c>
      <c r="D796" s="84" t="s">
        <v>2594</v>
      </c>
      <c r="E796" s="84" t="b">
        <v>0</v>
      </c>
      <c r="F796" s="84" t="b">
        <v>0</v>
      </c>
      <c r="G796" s="84" t="b">
        <v>0</v>
      </c>
    </row>
    <row r="797" spans="1:7" ht="15">
      <c r="A797" s="84" t="s">
        <v>3501</v>
      </c>
      <c r="B797" s="84">
        <v>2</v>
      </c>
      <c r="C797" s="122">
        <v>0.009254418806326456</v>
      </c>
      <c r="D797" s="84" t="s">
        <v>2594</v>
      </c>
      <c r="E797" s="84" t="b">
        <v>0</v>
      </c>
      <c r="F797" s="84" t="b">
        <v>0</v>
      </c>
      <c r="G797" s="84" t="b">
        <v>0</v>
      </c>
    </row>
    <row r="798" spans="1:7" ht="15">
      <c r="A798" s="84" t="s">
        <v>321</v>
      </c>
      <c r="B798" s="84">
        <v>2</v>
      </c>
      <c r="C798" s="122">
        <v>0.009254418806326456</v>
      </c>
      <c r="D798" s="84" t="s">
        <v>2594</v>
      </c>
      <c r="E798" s="84" t="b">
        <v>0</v>
      </c>
      <c r="F798" s="84" t="b">
        <v>0</v>
      </c>
      <c r="G798" s="84" t="b">
        <v>0</v>
      </c>
    </row>
    <row r="799" spans="1:7" ht="15">
      <c r="A799" s="84" t="s">
        <v>2668</v>
      </c>
      <c r="B799" s="84">
        <v>2</v>
      </c>
      <c r="C799" s="122">
        <v>0.009254418806326456</v>
      </c>
      <c r="D799" s="84" t="s">
        <v>2594</v>
      </c>
      <c r="E799" s="84" t="b">
        <v>0</v>
      </c>
      <c r="F799" s="84" t="b">
        <v>0</v>
      </c>
      <c r="G799" s="84" t="b">
        <v>0</v>
      </c>
    </row>
    <row r="800" spans="1:7" ht="15">
      <c r="A800" s="84" t="s">
        <v>2672</v>
      </c>
      <c r="B800" s="84">
        <v>2</v>
      </c>
      <c r="C800" s="122">
        <v>0.009254418806326456</v>
      </c>
      <c r="D800" s="84" t="s">
        <v>2594</v>
      </c>
      <c r="E800" s="84" t="b">
        <v>0</v>
      </c>
      <c r="F800" s="84" t="b">
        <v>0</v>
      </c>
      <c r="G800" s="84" t="b">
        <v>0</v>
      </c>
    </row>
    <row r="801" spans="1:7" ht="15">
      <c r="A801" s="84" t="s">
        <v>3262</v>
      </c>
      <c r="B801" s="84">
        <v>2</v>
      </c>
      <c r="C801" s="122">
        <v>0.009254418806326456</v>
      </c>
      <c r="D801" s="84" t="s">
        <v>2594</v>
      </c>
      <c r="E801" s="84" t="b">
        <v>0</v>
      </c>
      <c r="F801" s="84" t="b">
        <v>0</v>
      </c>
      <c r="G801" s="84" t="b">
        <v>0</v>
      </c>
    </row>
    <row r="802" spans="1:7" ht="15">
      <c r="A802" s="84" t="s">
        <v>2677</v>
      </c>
      <c r="B802" s="84">
        <v>2</v>
      </c>
      <c r="C802" s="122">
        <v>0.016255116379907415</v>
      </c>
      <c r="D802" s="84" t="s">
        <v>2594</v>
      </c>
      <c r="E802" s="84" t="b">
        <v>0</v>
      </c>
      <c r="F802" s="84" t="b">
        <v>0</v>
      </c>
      <c r="G80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3508</v>
      </c>
      <c r="B1" s="13" t="s">
        <v>3509</v>
      </c>
      <c r="C1" s="13" t="s">
        <v>3502</v>
      </c>
      <c r="D1" s="13" t="s">
        <v>3503</v>
      </c>
      <c r="E1" s="13" t="s">
        <v>3510</v>
      </c>
      <c r="F1" s="13" t="s">
        <v>144</v>
      </c>
      <c r="G1" s="13" t="s">
        <v>3511</v>
      </c>
      <c r="H1" s="13" t="s">
        <v>3512</v>
      </c>
      <c r="I1" s="13" t="s">
        <v>3513</v>
      </c>
      <c r="J1" s="13" t="s">
        <v>3514</v>
      </c>
      <c r="K1" s="13" t="s">
        <v>3515</v>
      </c>
      <c r="L1" s="13" t="s">
        <v>3516</v>
      </c>
    </row>
    <row r="2" spans="1:12" ht="15">
      <c r="A2" s="84" t="s">
        <v>2718</v>
      </c>
      <c r="B2" s="84" t="s">
        <v>2720</v>
      </c>
      <c r="C2" s="84">
        <v>18</v>
      </c>
      <c r="D2" s="122">
        <v>0.010572539119626304</v>
      </c>
      <c r="E2" s="122">
        <v>2.017450729510536</v>
      </c>
      <c r="F2" s="84" t="s">
        <v>3504</v>
      </c>
      <c r="G2" s="84" t="b">
        <v>1</v>
      </c>
      <c r="H2" s="84" t="b">
        <v>0</v>
      </c>
      <c r="I2" s="84" t="b">
        <v>0</v>
      </c>
      <c r="J2" s="84" t="b">
        <v>0</v>
      </c>
      <c r="K2" s="84" t="b">
        <v>0</v>
      </c>
      <c r="L2" s="84" t="b">
        <v>0</v>
      </c>
    </row>
    <row r="3" spans="1:12" ht="15">
      <c r="A3" s="84" t="s">
        <v>2727</v>
      </c>
      <c r="B3" s="84" t="s">
        <v>2728</v>
      </c>
      <c r="C3" s="84">
        <v>13</v>
      </c>
      <c r="D3" s="122">
        <v>0.006724348264989161</v>
      </c>
      <c r="E3" s="122">
        <v>2.2045373728676805</v>
      </c>
      <c r="F3" s="84" t="s">
        <v>3504</v>
      </c>
      <c r="G3" s="84" t="b">
        <v>0</v>
      </c>
      <c r="H3" s="84" t="b">
        <v>0</v>
      </c>
      <c r="I3" s="84" t="b">
        <v>0</v>
      </c>
      <c r="J3" s="84" t="b">
        <v>0</v>
      </c>
      <c r="K3" s="84" t="b">
        <v>0</v>
      </c>
      <c r="L3" s="84" t="b">
        <v>0</v>
      </c>
    </row>
    <row r="4" spans="1:12" ht="15">
      <c r="A4" s="84" t="s">
        <v>2728</v>
      </c>
      <c r="B4" s="84" t="s">
        <v>2729</v>
      </c>
      <c r="C4" s="84">
        <v>13</v>
      </c>
      <c r="D4" s="122">
        <v>0.006724348264989161</v>
      </c>
      <c r="E4" s="122">
        <v>2.142389466118836</v>
      </c>
      <c r="F4" s="84" t="s">
        <v>3504</v>
      </c>
      <c r="G4" s="84" t="b">
        <v>0</v>
      </c>
      <c r="H4" s="84" t="b">
        <v>0</v>
      </c>
      <c r="I4" s="84" t="b">
        <v>0</v>
      </c>
      <c r="J4" s="84" t="b">
        <v>0</v>
      </c>
      <c r="K4" s="84" t="b">
        <v>0</v>
      </c>
      <c r="L4" s="84" t="b">
        <v>0</v>
      </c>
    </row>
    <row r="5" spans="1:12" ht="15">
      <c r="A5" s="84" t="s">
        <v>2729</v>
      </c>
      <c r="B5" s="84" t="s">
        <v>2730</v>
      </c>
      <c r="C5" s="84">
        <v>13</v>
      </c>
      <c r="D5" s="122">
        <v>0.006724348264989161</v>
      </c>
      <c r="E5" s="122">
        <v>2.110204782747435</v>
      </c>
      <c r="F5" s="84" t="s">
        <v>3504</v>
      </c>
      <c r="G5" s="84" t="b">
        <v>0</v>
      </c>
      <c r="H5" s="84" t="b">
        <v>0</v>
      </c>
      <c r="I5" s="84" t="b">
        <v>0</v>
      </c>
      <c r="J5" s="84" t="b">
        <v>0</v>
      </c>
      <c r="K5" s="84" t="b">
        <v>0</v>
      </c>
      <c r="L5" s="84" t="b">
        <v>0</v>
      </c>
    </row>
    <row r="6" spans="1:12" ht="15">
      <c r="A6" s="84" t="s">
        <v>2730</v>
      </c>
      <c r="B6" s="84" t="s">
        <v>2731</v>
      </c>
      <c r="C6" s="84">
        <v>13</v>
      </c>
      <c r="D6" s="122">
        <v>0.006724348264989161</v>
      </c>
      <c r="E6" s="122">
        <v>2.082176059147191</v>
      </c>
      <c r="F6" s="84" t="s">
        <v>3504</v>
      </c>
      <c r="G6" s="84" t="b">
        <v>0</v>
      </c>
      <c r="H6" s="84" t="b">
        <v>0</v>
      </c>
      <c r="I6" s="84" t="b">
        <v>0</v>
      </c>
      <c r="J6" s="84" t="b">
        <v>0</v>
      </c>
      <c r="K6" s="84" t="b">
        <v>0</v>
      </c>
      <c r="L6" s="84" t="b">
        <v>0</v>
      </c>
    </row>
    <row r="7" spans="1:12" ht="15">
      <c r="A7" s="84" t="s">
        <v>2731</v>
      </c>
      <c r="B7" s="84" t="s">
        <v>362</v>
      </c>
      <c r="C7" s="84">
        <v>13</v>
      </c>
      <c r="D7" s="122">
        <v>0.006724348264989161</v>
      </c>
      <c r="E7" s="122">
        <v>2.1143607425185924</v>
      </c>
      <c r="F7" s="84" t="s">
        <v>3504</v>
      </c>
      <c r="G7" s="84" t="b">
        <v>0</v>
      </c>
      <c r="H7" s="84" t="b">
        <v>0</v>
      </c>
      <c r="I7" s="84" t="b">
        <v>0</v>
      </c>
      <c r="J7" s="84" t="b">
        <v>0</v>
      </c>
      <c r="K7" s="84" t="b">
        <v>0</v>
      </c>
      <c r="L7" s="84" t="b">
        <v>0</v>
      </c>
    </row>
    <row r="8" spans="1:12" ht="15">
      <c r="A8" s="84" t="s">
        <v>362</v>
      </c>
      <c r="B8" s="84" t="s">
        <v>268</v>
      </c>
      <c r="C8" s="84">
        <v>13</v>
      </c>
      <c r="D8" s="122">
        <v>0.006724348264989161</v>
      </c>
      <c r="E8" s="122">
        <v>2.2045373728676805</v>
      </c>
      <c r="F8" s="84" t="s">
        <v>3504</v>
      </c>
      <c r="G8" s="84" t="b">
        <v>0</v>
      </c>
      <c r="H8" s="84" t="b">
        <v>0</v>
      </c>
      <c r="I8" s="84" t="b">
        <v>0</v>
      </c>
      <c r="J8" s="84" t="b">
        <v>0</v>
      </c>
      <c r="K8" s="84" t="b">
        <v>0</v>
      </c>
      <c r="L8" s="84" t="b">
        <v>0</v>
      </c>
    </row>
    <row r="9" spans="1:12" ht="15">
      <c r="A9" s="84" t="s">
        <v>268</v>
      </c>
      <c r="B9" s="84" t="s">
        <v>267</v>
      </c>
      <c r="C9" s="84">
        <v>13</v>
      </c>
      <c r="D9" s="122">
        <v>0.006724348264989161</v>
      </c>
      <c r="E9" s="122">
        <v>2.2045373728676805</v>
      </c>
      <c r="F9" s="84" t="s">
        <v>3504</v>
      </c>
      <c r="G9" s="84" t="b">
        <v>0</v>
      </c>
      <c r="H9" s="84" t="b">
        <v>0</v>
      </c>
      <c r="I9" s="84" t="b">
        <v>0</v>
      </c>
      <c r="J9" s="84" t="b">
        <v>0</v>
      </c>
      <c r="K9" s="84" t="b">
        <v>0</v>
      </c>
      <c r="L9" s="84" t="b">
        <v>0</v>
      </c>
    </row>
    <row r="10" spans="1:12" ht="15">
      <c r="A10" s="84" t="s">
        <v>267</v>
      </c>
      <c r="B10" s="84" t="s">
        <v>321</v>
      </c>
      <c r="C10" s="84">
        <v>13</v>
      </c>
      <c r="D10" s="122">
        <v>0.006724348264989161</v>
      </c>
      <c r="E10" s="122">
        <v>1.354692897828962</v>
      </c>
      <c r="F10" s="84" t="s">
        <v>3504</v>
      </c>
      <c r="G10" s="84" t="b">
        <v>0</v>
      </c>
      <c r="H10" s="84" t="b">
        <v>0</v>
      </c>
      <c r="I10" s="84" t="b">
        <v>0</v>
      </c>
      <c r="J10" s="84" t="b">
        <v>0</v>
      </c>
      <c r="K10" s="84" t="b">
        <v>0</v>
      </c>
      <c r="L10" s="84" t="b">
        <v>0</v>
      </c>
    </row>
    <row r="11" spans="1:12" ht="15">
      <c r="A11" s="84" t="s">
        <v>321</v>
      </c>
      <c r="B11" s="84" t="s">
        <v>322</v>
      </c>
      <c r="C11" s="84">
        <v>13</v>
      </c>
      <c r="D11" s="122">
        <v>0.006724348264989161</v>
      </c>
      <c r="E11" s="122">
        <v>1.1771515723780481</v>
      </c>
      <c r="F11" s="84" t="s">
        <v>3504</v>
      </c>
      <c r="G11" s="84" t="b">
        <v>0</v>
      </c>
      <c r="H11" s="84" t="b">
        <v>0</v>
      </c>
      <c r="I11" s="84" t="b">
        <v>0</v>
      </c>
      <c r="J11" s="84" t="b">
        <v>0</v>
      </c>
      <c r="K11" s="84" t="b">
        <v>0</v>
      </c>
      <c r="L11" s="84" t="b">
        <v>0</v>
      </c>
    </row>
    <row r="12" spans="1:12" ht="15">
      <c r="A12" s="84" t="s">
        <v>321</v>
      </c>
      <c r="B12" s="84" t="s">
        <v>663</v>
      </c>
      <c r="C12" s="84">
        <v>12</v>
      </c>
      <c r="D12" s="122">
        <v>0.006390209790915809</v>
      </c>
      <c r="E12" s="122">
        <v>0.5191401757209356</v>
      </c>
      <c r="F12" s="84" t="s">
        <v>3504</v>
      </c>
      <c r="G12" s="84" t="b">
        <v>0</v>
      </c>
      <c r="H12" s="84" t="b">
        <v>0</v>
      </c>
      <c r="I12" s="84" t="b">
        <v>0</v>
      </c>
      <c r="J12" s="84" t="b">
        <v>0</v>
      </c>
      <c r="K12" s="84" t="b">
        <v>0</v>
      </c>
      <c r="L12" s="84" t="b">
        <v>0</v>
      </c>
    </row>
    <row r="13" spans="1:12" ht="15">
      <c r="A13" s="84" t="s">
        <v>266</v>
      </c>
      <c r="B13" s="84" t="s">
        <v>2727</v>
      </c>
      <c r="C13" s="84">
        <v>12</v>
      </c>
      <c r="D13" s="122">
        <v>0.006390209790915809</v>
      </c>
      <c r="E13" s="122">
        <v>2.2392994791268923</v>
      </c>
      <c r="F13" s="84" t="s">
        <v>3504</v>
      </c>
      <c r="G13" s="84" t="b">
        <v>0</v>
      </c>
      <c r="H13" s="84" t="b">
        <v>0</v>
      </c>
      <c r="I13" s="84" t="b">
        <v>0</v>
      </c>
      <c r="J13" s="84" t="b">
        <v>0</v>
      </c>
      <c r="K13" s="84" t="b">
        <v>0</v>
      </c>
      <c r="L13" s="84" t="b">
        <v>0</v>
      </c>
    </row>
    <row r="14" spans="1:12" ht="15">
      <c r="A14" s="84" t="s">
        <v>322</v>
      </c>
      <c r="B14" s="84" t="s">
        <v>3228</v>
      </c>
      <c r="C14" s="84">
        <v>12</v>
      </c>
      <c r="D14" s="122">
        <v>0.006390209790915809</v>
      </c>
      <c r="E14" s="122">
        <v>2.0632082200712114</v>
      </c>
      <c r="F14" s="84" t="s">
        <v>3504</v>
      </c>
      <c r="G14" s="84" t="b">
        <v>0</v>
      </c>
      <c r="H14" s="84" t="b">
        <v>0</v>
      </c>
      <c r="I14" s="84" t="b">
        <v>0</v>
      </c>
      <c r="J14" s="84" t="b">
        <v>0</v>
      </c>
      <c r="K14" s="84" t="b">
        <v>0</v>
      </c>
      <c r="L14" s="84" t="b">
        <v>0</v>
      </c>
    </row>
    <row r="15" spans="1:12" ht="15">
      <c r="A15" s="84" t="s">
        <v>2759</v>
      </c>
      <c r="B15" s="84" t="s">
        <v>2716</v>
      </c>
      <c r="C15" s="84">
        <v>10</v>
      </c>
      <c r="D15" s="122">
        <v>0.005672765897087252</v>
      </c>
      <c r="E15" s="122">
        <v>1.7870018081322623</v>
      </c>
      <c r="F15" s="84" t="s">
        <v>3504</v>
      </c>
      <c r="G15" s="84" t="b">
        <v>0</v>
      </c>
      <c r="H15" s="84" t="b">
        <v>0</v>
      </c>
      <c r="I15" s="84" t="b">
        <v>0</v>
      </c>
      <c r="J15" s="84" t="b">
        <v>0</v>
      </c>
      <c r="K15" s="84" t="b">
        <v>0</v>
      </c>
      <c r="L15" s="84" t="b">
        <v>0</v>
      </c>
    </row>
    <row r="16" spans="1:12" ht="15">
      <c r="A16" s="84" t="s">
        <v>2724</v>
      </c>
      <c r="B16" s="84" t="s">
        <v>2725</v>
      </c>
      <c r="C16" s="84">
        <v>9</v>
      </c>
      <c r="D16" s="122">
        <v>0.005286269559813152</v>
      </c>
      <c r="E16" s="122">
        <v>2.364238215735192</v>
      </c>
      <c r="F16" s="84" t="s">
        <v>3504</v>
      </c>
      <c r="G16" s="84" t="b">
        <v>0</v>
      </c>
      <c r="H16" s="84" t="b">
        <v>0</v>
      </c>
      <c r="I16" s="84" t="b">
        <v>0</v>
      </c>
      <c r="J16" s="84" t="b">
        <v>0</v>
      </c>
      <c r="K16" s="84" t="b">
        <v>0</v>
      </c>
      <c r="L16" s="84" t="b">
        <v>0</v>
      </c>
    </row>
    <row r="17" spans="1:12" ht="15">
      <c r="A17" s="84" t="s">
        <v>2725</v>
      </c>
      <c r="B17" s="84" t="s">
        <v>2718</v>
      </c>
      <c r="C17" s="84">
        <v>9</v>
      </c>
      <c r="D17" s="122">
        <v>0.005286269559813152</v>
      </c>
      <c r="E17" s="122">
        <v>2.017450729510536</v>
      </c>
      <c r="F17" s="84" t="s">
        <v>3504</v>
      </c>
      <c r="G17" s="84" t="b">
        <v>0</v>
      </c>
      <c r="H17" s="84" t="b">
        <v>0</v>
      </c>
      <c r="I17" s="84" t="b">
        <v>0</v>
      </c>
      <c r="J17" s="84" t="b">
        <v>1</v>
      </c>
      <c r="K17" s="84" t="b">
        <v>0</v>
      </c>
      <c r="L17" s="84" t="b">
        <v>0</v>
      </c>
    </row>
    <row r="18" spans="1:12" ht="15">
      <c r="A18" s="84" t="s">
        <v>2720</v>
      </c>
      <c r="B18" s="84" t="s">
        <v>3232</v>
      </c>
      <c r="C18" s="84">
        <v>9</v>
      </c>
      <c r="D18" s="122">
        <v>0.005286269559813152</v>
      </c>
      <c r="E18" s="122">
        <v>2.0632082200712114</v>
      </c>
      <c r="F18" s="84" t="s">
        <v>3504</v>
      </c>
      <c r="G18" s="84" t="b">
        <v>0</v>
      </c>
      <c r="H18" s="84" t="b">
        <v>0</v>
      </c>
      <c r="I18" s="84" t="b">
        <v>0</v>
      </c>
      <c r="J18" s="84" t="b">
        <v>0</v>
      </c>
      <c r="K18" s="84" t="b">
        <v>0</v>
      </c>
      <c r="L18" s="84" t="b">
        <v>0</v>
      </c>
    </row>
    <row r="19" spans="1:12" ht="15">
      <c r="A19" s="84" t="s">
        <v>3232</v>
      </c>
      <c r="B19" s="84" t="s">
        <v>3233</v>
      </c>
      <c r="C19" s="84">
        <v>9</v>
      </c>
      <c r="D19" s="122">
        <v>0.005286269559813152</v>
      </c>
      <c r="E19" s="122">
        <v>2.364238215735192</v>
      </c>
      <c r="F19" s="84" t="s">
        <v>3504</v>
      </c>
      <c r="G19" s="84" t="b">
        <v>0</v>
      </c>
      <c r="H19" s="84" t="b">
        <v>0</v>
      </c>
      <c r="I19" s="84" t="b">
        <v>0</v>
      </c>
      <c r="J19" s="84" t="b">
        <v>0</v>
      </c>
      <c r="K19" s="84" t="b">
        <v>0</v>
      </c>
      <c r="L19" s="84" t="b">
        <v>0</v>
      </c>
    </row>
    <row r="20" spans="1:12" ht="15">
      <c r="A20" s="84" t="s">
        <v>3233</v>
      </c>
      <c r="B20" s="84" t="s">
        <v>2718</v>
      </c>
      <c r="C20" s="84">
        <v>9</v>
      </c>
      <c r="D20" s="122">
        <v>0.005286269559813152</v>
      </c>
      <c r="E20" s="122">
        <v>2.017450729510536</v>
      </c>
      <c r="F20" s="84" t="s">
        <v>3504</v>
      </c>
      <c r="G20" s="84" t="b">
        <v>0</v>
      </c>
      <c r="H20" s="84" t="b">
        <v>0</v>
      </c>
      <c r="I20" s="84" t="b">
        <v>0</v>
      </c>
      <c r="J20" s="84" t="b">
        <v>1</v>
      </c>
      <c r="K20" s="84" t="b">
        <v>0</v>
      </c>
      <c r="L20" s="84" t="b">
        <v>0</v>
      </c>
    </row>
    <row r="21" spans="1:12" ht="15">
      <c r="A21" s="84" t="s">
        <v>2720</v>
      </c>
      <c r="B21" s="84" t="s">
        <v>3234</v>
      </c>
      <c r="C21" s="84">
        <v>9</v>
      </c>
      <c r="D21" s="122">
        <v>0.005286269559813152</v>
      </c>
      <c r="E21" s="122">
        <v>2.0632082200712114</v>
      </c>
      <c r="F21" s="84" t="s">
        <v>3504</v>
      </c>
      <c r="G21" s="84" t="b">
        <v>0</v>
      </c>
      <c r="H21" s="84" t="b">
        <v>0</v>
      </c>
      <c r="I21" s="84" t="b">
        <v>0</v>
      </c>
      <c r="J21" s="84" t="b">
        <v>0</v>
      </c>
      <c r="K21" s="84" t="b">
        <v>0</v>
      </c>
      <c r="L21" s="84" t="b">
        <v>0</v>
      </c>
    </row>
    <row r="22" spans="1:12" ht="15">
      <c r="A22" s="84" t="s">
        <v>3234</v>
      </c>
      <c r="B22" s="84" t="s">
        <v>3235</v>
      </c>
      <c r="C22" s="84">
        <v>9</v>
      </c>
      <c r="D22" s="122">
        <v>0.005286269559813152</v>
      </c>
      <c r="E22" s="122">
        <v>2.364238215735192</v>
      </c>
      <c r="F22" s="84" t="s">
        <v>3504</v>
      </c>
      <c r="G22" s="84" t="b">
        <v>0</v>
      </c>
      <c r="H22" s="84" t="b">
        <v>0</v>
      </c>
      <c r="I22" s="84" t="b">
        <v>0</v>
      </c>
      <c r="J22" s="84" t="b">
        <v>0</v>
      </c>
      <c r="K22" s="84" t="b">
        <v>0</v>
      </c>
      <c r="L22" s="84" t="b">
        <v>0</v>
      </c>
    </row>
    <row r="23" spans="1:12" ht="15">
      <c r="A23" s="84" t="s">
        <v>3235</v>
      </c>
      <c r="B23" s="84" t="s">
        <v>2722</v>
      </c>
      <c r="C23" s="84">
        <v>9</v>
      </c>
      <c r="D23" s="122">
        <v>0.005286269559813152</v>
      </c>
      <c r="E23" s="122">
        <v>2.3184807251745174</v>
      </c>
      <c r="F23" s="84" t="s">
        <v>3504</v>
      </c>
      <c r="G23" s="84" t="b">
        <v>0</v>
      </c>
      <c r="H23" s="84" t="b">
        <v>0</v>
      </c>
      <c r="I23" s="84" t="b">
        <v>0</v>
      </c>
      <c r="J23" s="84" t="b">
        <v>0</v>
      </c>
      <c r="K23" s="84" t="b">
        <v>0</v>
      </c>
      <c r="L23" s="84" t="b">
        <v>0</v>
      </c>
    </row>
    <row r="24" spans="1:12" ht="15">
      <c r="A24" s="84" t="s">
        <v>2722</v>
      </c>
      <c r="B24" s="84" t="s">
        <v>3236</v>
      </c>
      <c r="C24" s="84">
        <v>9</v>
      </c>
      <c r="D24" s="122">
        <v>0.005286269559813152</v>
      </c>
      <c r="E24" s="122">
        <v>2.3184807251745174</v>
      </c>
      <c r="F24" s="84" t="s">
        <v>3504</v>
      </c>
      <c r="G24" s="84" t="b">
        <v>0</v>
      </c>
      <c r="H24" s="84" t="b">
        <v>0</v>
      </c>
      <c r="I24" s="84" t="b">
        <v>0</v>
      </c>
      <c r="J24" s="84" t="b">
        <v>0</v>
      </c>
      <c r="K24" s="84" t="b">
        <v>0</v>
      </c>
      <c r="L24" s="84" t="b">
        <v>0</v>
      </c>
    </row>
    <row r="25" spans="1:12" ht="15">
      <c r="A25" s="84" t="s">
        <v>321</v>
      </c>
      <c r="B25" s="84" t="s">
        <v>2724</v>
      </c>
      <c r="C25" s="84">
        <v>8</v>
      </c>
      <c r="D25" s="122">
        <v>0.004878546389339885</v>
      </c>
      <c r="E25" s="122">
        <v>1.188146956679511</v>
      </c>
      <c r="F25" s="84" t="s">
        <v>3504</v>
      </c>
      <c r="G25" s="84" t="b">
        <v>0</v>
      </c>
      <c r="H25" s="84" t="b">
        <v>0</v>
      </c>
      <c r="I25" s="84" t="b">
        <v>0</v>
      </c>
      <c r="J25" s="84" t="b">
        <v>0</v>
      </c>
      <c r="K25" s="84" t="b">
        <v>0</v>
      </c>
      <c r="L25" s="84" t="b">
        <v>0</v>
      </c>
    </row>
    <row r="26" spans="1:12" ht="15">
      <c r="A26" s="84" t="s">
        <v>3236</v>
      </c>
      <c r="B26" s="84" t="s">
        <v>3240</v>
      </c>
      <c r="C26" s="84">
        <v>8</v>
      </c>
      <c r="D26" s="122">
        <v>0.004878546389339885</v>
      </c>
      <c r="E26" s="122">
        <v>2.3642382157351927</v>
      </c>
      <c r="F26" s="84" t="s">
        <v>3504</v>
      </c>
      <c r="G26" s="84" t="b">
        <v>0</v>
      </c>
      <c r="H26" s="84" t="b">
        <v>0</v>
      </c>
      <c r="I26" s="84" t="b">
        <v>0</v>
      </c>
      <c r="J26" s="84" t="b">
        <v>0</v>
      </c>
      <c r="K26" s="84" t="b">
        <v>0</v>
      </c>
      <c r="L26" s="84" t="b">
        <v>0</v>
      </c>
    </row>
    <row r="27" spans="1:12" ht="15">
      <c r="A27" s="84" t="s">
        <v>3244</v>
      </c>
      <c r="B27" s="84" t="s">
        <v>2716</v>
      </c>
      <c r="C27" s="84">
        <v>8</v>
      </c>
      <c r="D27" s="122">
        <v>0.004878546389339885</v>
      </c>
      <c r="E27" s="122">
        <v>2.017450729510536</v>
      </c>
      <c r="F27" s="84" t="s">
        <v>3504</v>
      </c>
      <c r="G27" s="84" t="b">
        <v>0</v>
      </c>
      <c r="H27" s="84" t="b">
        <v>0</v>
      </c>
      <c r="I27" s="84" t="b">
        <v>0</v>
      </c>
      <c r="J27" s="84" t="b">
        <v>0</v>
      </c>
      <c r="K27" s="84" t="b">
        <v>0</v>
      </c>
      <c r="L27" s="84" t="b">
        <v>0</v>
      </c>
    </row>
    <row r="28" spans="1:12" ht="15">
      <c r="A28" s="84" t="s">
        <v>2716</v>
      </c>
      <c r="B28" s="84" t="s">
        <v>3245</v>
      </c>
      <c r="C28" s="84">
        <v>8</v>
      </c>
      <c r="D28" s="122">
        <v>0.004878546389339885</v>
      </c>
      <c r="E28" s="122">
        <v>2.017450729510536</v>
      </c>
      <c r="F28" s="84" t="s">
        <v>3504</v>
      </c>
      <c r="G28" s="84" t="b">
        <v>0</v>
      </c>
      <c r="H28" s="84" t="b">
        <v>0</v>
      </c>
      <c r="I28" s="84" t="b">
        <v>0</v>
      </c>
      <c r="J28" s="84" t="b">
        <v>0</v>
      </c>
      <c r="K28" s="84" t="b">
        <v>0</v>
      </c>
      <c r="L28" s="84" t="b">
        <v>0</v>
      </c>
    </row>
    <row r="29" spans="1:12" ht="15">
      <c r="A29" s="84" t="s">
        <v>3245</v>
      </c>
      <c r="B29" s="84" t="s">
        <v>2723</v>
      </c>
      <c r="C29" s="84">
        <v>8</v>
      </c>
      <c r="D29" s="122">
        <v>0.004878546389339885</v>
      </c>
      <c r="E29" s="122">
        <v>2.2770880400162925</v>
      </c>
      <c r="F29" s="84" t="s">
        <v>3504</v>
      </c>
      <c r="G29" s="84" t="b">
        <v>0</v>
      </c>
      <c r="H29" s="84" t="b">
        <v>0</v>
      </c>
      <c r="I29" s="84" t="b">
        <v>0</v>
      </c>
      <c r="J29" s="84" t="b">
        <v>0</v>
      </c>
      <c r="K29" s="84" t="b">
        <v>0</v>
      </c>
      <c r="L29" s="84" t="b">
        <v>0</v>
      </c>
    </row>
    <row r="30" spans="1:12" ht="15">
      <c r="A30" s="84" t="s">
        <v>3246</v>
      </c>
      <c r="B30" s="84" t="s">
        <v>3247</v>
      </c>
      <c r="C30" s="84">
        <v>7</v>
      </c>
      <c r="D30" s="122">
        <v>0.004446929859260551</v>
      </c>
      <c r="E30" s="122">
        <v>2.4733826851602605</v>
      </c>
      <c r="F30" s="84" t="s">
        <v>3504</v>
      </c>
      <c r="G30" s="84" t="b">
        <v>0</v>
      </c>
      <c r="H30" s="84" t="b">
        <v>0</v>
      </c>
      <c r="I30" s="84" t="b">
        <v>0</v>
      </c>
      <c r="J30" s="84" t="b">
        <v>0</v>
      </c>
      <c r="K30" s="84" t="b">
        <v>0</v>
      </c>
      <c r="L30" s="84" t="b">
        <v>0</v>
      </c>
    </row>
    <row r="31" spans="1:12" ht="15">
      <c r="A31" s="84" t="s">
        <v>3247</v>
      </c>
      <c r="B31" s="84" t="s">
        <v>3248</v>
      </c>
      <c r="C31" s="84">
        <v>7</v>
      </c>
      <c r="D31" s="122">
        <v>0.004446929859260551</v>
      </c>
      <c r="E31" s="122">
        <v>2.4733826851602605</v>
      </c>
      <c r="F31" s="84" t="s">
        <v>3504</v>
      </c>
      <c r="G31" s="84" t="b">
        <v>0</v>
      </c>
      <c r="H31" s="84" t="b">
        <v>0</v>
      </c>
      <c r="I31" s="84" t="b">
        <v>0</v>
      </c>
      <c r="J31" s="84" t="b">
        <v>0</v>
      </c>
      <c r="K31" s="84" t="b">
        <v>0</v>
      </c>
      <c r="L31" s="84" t="b">
        <v>0</v>
      </c>
    </row>
    <row r="32" spans="1:12" ht="15">
      <c r="A32" s="84" t="s">
        <v>3248</v>
      </c>
      <c r="B32" s="84" t="s">
        <v>3249</v>
      </c>
      <c r="C32" s="84">
        <v>7</v>
      </c>
      <c r="D32" s="122">
        <v>0.004446929859260551</v>
      </c>
      <c r="E32" s="122">
        <v>2.4733826851602605</v>
      </c>
      <c r="F32" s="84" t="s">
        <v>3504</v>
      </c>
      <c r="G32" s="84" t="b">
        <v>0</v>
      </c>
      <c r="H32" s="84" t="b">
        <v>0</v>
      </c>
      <c r="I32" s="84" t="b">
        <v>0</v>
      </c>
      <c r="J32" s="84" t="b">
        <v>0</v>
      </c>
      <c r="K32" s="84" t="b">
        <v>0</v>
      </c>
      <c r="L32" s="84" t="b">
        <v>0</v>
      </c>
    </row>
    <row r="33" spans="1:12" ht="15">
      <c r="A33" s="84" t="s">
        <v>3249</v>
      </c>
      <c r="B33" s="84" t="s">
        <v>3250</v>
      </c>
      <c r="C33" s="84">
        <v>7</v>
      </c>
      <c r="D33" s="122">
        <v>0.004446929859260551</v>
      </c>
      <c r="E33" s="122">
        <v>2.4733826851602605</v>
      </c>
      <c r="F33" s="84" t="s">
        <v>3504</v>
      </c>
      <c r="G33" s="84" t="b">
        <v>0</v>
      </c>
      <c r="H33" s="84" t="b">
        <v>0</v>
      </c>
      <c r="I33" s="84" t="b">
        <v>0</v>
      </c>
      <c r="J33" s="84" t="b">
        <v>1</v>
      </c>
      <c r="K33" s="84" t="b">
        <v>0</v>
      </c>
      <c r="L33" s="84" t="b">
        <v>0</v>
      </c>
    </row>
    <row r="34" spans="1:12" ht="15">
      <c r="A34" s="84" t="s">
        <v>2751</v>
      </c>
      <c r="B34" s="84" t="s">
        <v>2752</v>
      </c>
      <c r="C34" s="84">
        <v>7</v>
      </c>
      <c r="D34" s="122">
        <v>0.004446929859260551</v>
      </c>
      <c r="E34" s="122">
        <v>2.4733826851602605</v>
      </c>
      <c r="F34" s="84" t="s">
        <v>3504</v>
      </c>
      <c r="G34" s="84" t="b">
        <v>0</v>
      </c>
      <c r="H34" s="84" t="b">
        <v>0</v>
      </c>
      <c r="I34" s="84" t="b">
        <v>0</v>
      </c>
      <c r="J34" s="84" t="b">
        <v>0</v>
      </c>
      <c r="K34" s="84" t="b">
        <v>0</v>
      </c>
      <c r="L34" s="84" t="b">
        <v>0</v>
      </c>
    </row>
    <row r="35" spans="1:12" ht="15">
      <c r="A35" s="84" t="s">
        <v>2752</v>
      </c>
      <c r="B35" s="84" t="s">
        <v>2753</v>
      </c>
      <c r="C35" s="84">
        <v>7</v>
      </c>
      <c r="D35" s="122">
        <v>0.004446929859260551</v>
      </c>
      <c r="E35" s="122">
        <v>2.3642382157351927</v>
      </c>
      <c r="F35" s="84" t="s">
        <v>3504</v>
      </c>
      <c r="G35" s="84" t="b">
        <v>0</v>
      </c>
      <c r="H35" s="84" t="b">
        <v>0</v>
      </c>
      <c r="I35" s="84" t="b">
        <v>0</v>
      </c>
      <c r="J35" s="84" t="b">
        <v>0</v>
      </c>
      <c r="K35" s="84" t="b">
        <v>0</v>
      </c>
      <c r="L35" s="84" t="b">
        <v>0</v>
      </c>
    </row>
    <row r="36" spans="1:12" ht="15">
      <c r="A36" s="84" t="s">
        <v>2753</v>
      </c>
      <c r="B36" s="84" t="s">
        <v>2754</v>
      </c>
      <c r="C36" s="84">
        <v>7</v>
      </c>
      <c r="D36" s="122">
        <v>0.004446929859260551</v>
      </c>
      <c r="E36" s="122">
        <v>2.3642382157351927</v>
      </c>
      <c r="F36" s="84" t="s">
        <v>3504</v>
      </c>
      <c r="G36" s="84" t="b">
        <v>0</v>
      </c>
      <c r="H36" s="84" t="b">
        <v>0</v>
      </c>
      <c r="I36" s="84" t="b">
        <v>0</v>
      </c>
      <c r="J36" s="84" t="b">
        <v>0</v>
      </c>
      <c r="K36" s="84" t="b">
        <v>0</v>
      </c>
      <c r="L36" s="84" t="b">
        <v>0</v>
      </c>
    </row>
    <row r="37" spans="1:12" ht="15">
      <c r="A37" s="84" t="s">
        <v>2754</v>
      </c>
      <c r="B37" s="84" t="s">
        <v>2755</v>
      </c>
      <c r="C37" s="84">
        <v>7</v>
      </c>
      <c r="D37" s="122">
        <v>0.004446929859260551</v>
      </c>
      <c r="E37" s="122">
        <v>2.4733826851602605</v>
      </c>
      <c r="F37" s="84" t="s">
        <v>3504</v>
      </c>
      <c r="G37" s="84" t="b">
        <v>0</v>
      </c>
      <c r="H37" s="84" t="b">
        <v>0</v>
      </c>
      <c r="I37" s="84" t="b">
        <v>0</v>
      </c>
      <c r="J37" s="84" t="b">
        <v>0</v>
      </c>
      <c r="K37" s="84" t="b">
        <v>0</v>
      </c>
      <c r="L37" s="84" t="b">
        <v>0</v>
      </c>
    </row>
    <row r="38" spans="1:12" ht="15">
      <c r="A38" s="84" t="s">
        <v>2755</v>
      </c>
      <c r="B38" s="84" t="s">
        <v>2756</v>
      </c>
      <c r="C38" s="84">
        <v>7</v>
      </c>
      <c r="D38" s="122">
        <v>0.004446929859260551</v>
      </c>
      <c r="E38" s="122">
        <v>2.4733826851602605</v>
      </c>
      <c r="F38" s="84" t="s">
        <v>3504</v>
      </c>
      <c r="G38" s="84" t="b">
        <v>0</v>
      </c>
      <c r="H38" s="84" t="b">
        <v>0</v>
      </c>
      <c r="I38" s="84" t="b">
        <v>0</v>
      </c>
      <c r="J38" s="84" t="b">
        <v>0</v>
      </c>
      <c r="K38" s="84" t="b">
        <v>0</v>
      </c>
      <c r="L38" s="84" t="b">
        <v>0</v>
      </c>
    </row>
    <row r="39" spans="1:12" ht="15">
      <c r="A39" s="84" t="s">
        <v>2756</v>
      </c>
      <c r="B39" s="84" t="s">
        <v>2757</v>
      </c>
      <c r="C39" s="84">
        <v>7</v>
      </c>
      <c r="D39" s="122">
        <v>0.004446929859260551</v>
      </c>
      <c r="E39" s="122">
        <v>2.4733826851602605</v>
      </c>
      <c r="F39" s="84" t="s">
        <v>3504</v>
      </c>
      <c r="G39" s="84" t="b">
        <v>0</v>
      </c>
      <c r="H39" s="84" t="b">
        <v>0</v>
      </c>
      <c r="I39" s="84" t="b">
        <v>0</v>
      </c>
      <c r="J39" s="84" t="b">
        <v>0</v>
      </c>
      <c r="K39" s="84" t="b">
        <v>0</v>
      </c>
      <c r="L39" s="84" t="b">
        <v>0</v>
      </c>
    </row>
    <row r="40" spans="1:12" ht="15">
      <c r="A40" s="84" t="s">
        <v>2757</v>
      </c>
      <c r="B40" s="84" t="s">
        <v>2717</v>
      </c>
      <c r="C40" s="84">
        <v>7</v>
      </c>
      <c r="D40" s="122">
        <v>0.004446929859260551</v>
      </c>
      <c r="E40" s="122">
        <v>2.017450729510536</v>
      </c>
      <c r="F40" s="84" t="s">
        <v>3504</v>
      </c>
      <c r="G40" s="84" t="b">
        <v>0</v>
      </c>
      <c r="H40" s="84" t="b">
        <v>0</v>
      </c>
      <c r="I40" s="84" t="b">
        <v>0</v>
      </c>
      <c r="J40" s="84" t="b">
        <v>0</v>
      </c>
      <c r="K40" s="84" t="b">
        <v>0</v>
      </c>
      <c r="L40" s="84" t="b">
        <v>0</v>
      </c>
    </row>
    <row r="41" spans="1:12" ht="15">
      <c r="A41" s="84" t="s">
        <v>2717</v>
      </c>
      <c r="B41" s="84" t="s">
        <v>3239</v>
      </c>
      <c r="C41" s="84">
        <v>7</v>
      </c>
      <c r="D41" s="122">
        <v>0.004446929859260551</v>
      </c>
      <c r="E41" s="122">
        <v>1.9083062600854679</v>
      </c>
      <c r="F41" s="84" t="s">
        <v>3504</v>
      </c>
      <c r="G41" s="84" t="b">
        <v>0</v>
      </c>
      <c r="H41" s="84" t="b">
        <v>0</v>
      </c>
      <c r="I41" s="84" t="b">
        <v>0</v>
      </c>
      <c r="J41" s="84" t="b">
        <v>0</v>
      </c>
      <c r="K41" s="84" t="b">
        <v>0</v>
      </c>
      <c r="L41" s="84" t="b">
        <v>0</v>
      </c>
    </row>
    <row r="42" spans="1:12" ht="15">
      <c r="A42" s="84" t="s">
        <v>3239</v>
      </c>
      <c r="B42" s="84" t="s">
        <v>3253</v>
      </c>
      <c r="C42" s="84">
        <v>7</v>
      </c>
      <c r="D42" s="122">
        <v>0.004446929859260551</v>
      </c>
      <c r="E42" s="122">
        <v>2.3642382157351927</v>
      </c>
      <c r="F42" s="84" t="s">
        <v>3504</v>
      </c>
      <c r="G42" s="84" t="b">
        <v>0</v>
      </c>
      <c r="H42" s="84" t="b">
        <v>0</v>
      </c>
      <c r="I42" s="84" t="b">
        <v>0</v>
      </c>
      <c r="J42" s="84" t="b">
        <v>0</v>
      </c>
      <c r="K42" s="84" t="b">
        <v>0</v>
      </c>
      <c r="L42" s="84" t="b">
        <v>0</v>
      </c>
    </row>
    <row r="43" spans="1:12" ht="15">
      <c r="A43" s="84" t="s">
        <v>3253</v>
      </c>
      <c r="B43" s="84" t="s">
        <v>3229</v>
      </c>
      <c r="C43" s="84">
        <v>7</v>
      </c>
      <c r="D43" s="122">
        <v>0.004446929859260551</v>
      </c>
      <c r="E43" s="122">
        <v>2.2770880400162925</v>
      </c>
      <c r="F43" s="84" t="s">
        <v>3504</v>
      </c>
      <c r="G43" s="84" t="b">
        <v>0</v>
      </c>
      <c r="H43" s="84" t="b">
        <v>0</v>
      </c>
      <c r="I43" s="84" t="b">
        <v>0</v>
      </c>
      <c r="J43" s="84" t="b">
        <v>0</v>
      </c>
      <c r="K43" s="84" t="b">
        <v>0</v>
      </c>
      <c r="L43" s="84" t="b">
        <v>0</v>
      </c>
    </row>
    <row r="44" spans="1:12" ht="15">
      <c r="A44" s="84" t="s">
        <v>3229</v>
      </c>
      <c r="B44" s="84" t="s">
        <v>2750</v>
      </c>
      <c r="C44" s="84">
        <v>7</v>
      </c>
      <c r="D44" s="122">
        <v>0.004446929859260551</v>
      </c>
      <c r="E44" s="122">
        <v>2.122186080030549</v>
      </c>
      <c r="F44" s="84" t="s">
        <v>3504</v>
      </c>
      <c r="G44" s="84" t="b">
        <v>0</v>
      </c>
      <c r="H44" s="84" t="b">
        <v>0</v>
      </c>
      <c r="I44" s="84" t="b">
        <v>0</v>
      </c>
      <c r="J44" s="84" t="b">
        <v>0</v>
      </c>
      <c r="K44" s="84" t="b">
        <v>0</v>
      </c>
      <c r="L44" s="84" t="b">
        <v>0</v>
      </c>
    </row>
    <row r="45" spans="1:12" ht="15">
      <c r="A45" s="84" t="s">
        <v>321</v>
      </c>
      <c r="B45" s="84" t="s">
        <v>3246</v>
      </c>
      <c r="C45" s="84">
        <v>6</v>
      </c>
      <c r="D45" s="122">
        <v>0.003987984603089111</v>
      </c>
      <c r="E45" s="122">
        <v>1.2392994791268925</v>
      </c>
      <c r="F45" s="84" t="s">
        <v>3504</v>
      </c>
      <c r="G45" s="84" t="b">
        <v>0</v>
      </c>
      <c r="H45" s="84" t="b">
        <v>0</v>
      </c>
      <c r="I45" s="84" t="b">
        <v>0</v>
      </c>
      <c r="J45" s="84" t="b">
        <v>0</v>
      </c>
      <c r="K45" s="84" t="b">
        <v>0</v>
      </c>
      <c r="L45" s="84" t="b">
        <v>0</v>
      </c>
    </row>
    <row r="46" spans="1:12" ht="15">
      <c r="A46" s="84" t="s">
        <v>3252</v>
      </c>
      <c r="B46" s="84" t="s">
        <v>663</v>
      </c>
      <c r="C46" s="84">
        <v>6</v>
      </c>
      <c r="D46" s="122">
        <v>0.003987984603089111</v>
      </c>
      <c r="E46" s="122">
        <v>1.5191401757209357</v>
      </c>
      <c r="F46" s="84" t="s">
        <v>3504</v>
      </c>
      <c r="G46" s="84" t="b">
        <v>0</v>
      </c>
      <c r="H46" s="84" t="b">
        <v>0</v>
      </c>
      <c r="I46" s="84" t="b">
        <v>0</v>
      </c>
      <c r="J46" s="84" t="b">
        <v>0</v>
      </c>
      <c r="K46" s="84" t="b">
        <v>0</v>
      </c>
      <c r="L46" s="84" t="b">
        <v>0</v>
      </c>
    </row>
    <row r="47" spans="1:12" ht="15">
      <c r="A47" s="84" t="s">
        <v>663</v>
      </c>
      <c r="B47" s="84" t="s">
        <v>3243</v>
      </c>
      <c r="C47" s="84">
        <v>6</v>
      </c>
      <c r="D47" s="122">
        <v>0.003987984603089111</v>
      </c>
      <c r="E47" s="122">
        <v>1.3362094921349488</v>
      </c>
      <c r="F47" s="84" t="s">
        <v>3504</v>
      </c>
      <c r="G47" s="84" t="b">
        <v>0</v>
      </c>
      <c r="H47" s="84" t="b">
        <v>0</v>
      </c>
      <c r="I47" s="84" t="b">
        <v>0</v>
      </c>
      <c r="J47" s="84" t="b">
        <v>0</v>
      </c>
      <c r="K47" s="84" t="b">
        <v>0</v>
      </c>
      <c r="L47" s="84" t="b">
        <v>0</v>
      </c>
    </row>
    <row r="48" spans="1:12" ht="15">
      <c r="A48" s="84" t="s">
        <v>3243</v>
      </c>
      <c r="B48" s="84" t="s">
        <v>3257</v>
      </c>
      <c r="C48" s="84">
        <v>6</v>
      </c>
      <c r="D48" s="122">
        <v>0.003987984603089111</v>
      </c>
      <c r="E48" s="122">
        <v>2.4153907381825737</v>
      </c>
      <c r="F48" s="84" t="s">
        <v>3504</v>
      </c>
      <c r="G48" s="84" t="b">
        <v>0</v>
      </c>
      <c r="H48" s="84" t="b">
        <v>0</v>
      </c>
      <c r="I48" s="84" t="b">
        <v>0</v>
      </c>
      <c r="J48" s="84" t="b">
        <v>0</v>
      </c>
      <c r="K48" s="84" t="b">
        <v>0</v>
      </c>
      <c r="L48" s="84" t="b">
        <v>0</v>
      </c>
    </row>
    <row r="49" spans="1:12" ht="15">
      <c r="A49" s="84" t="s">
        <v>3257</v>
      </c>
      <c r="B49" s="84" t="s">
        <v>3258</v>
      </c>
      <c r="C49" s="84">
        <v>6</v>
      </c>
      <c r="D49" s="122">
        <v>0.003987984603089111</v>
      </c>
      <c r="E49" s="122">
        <v>2.5403294747908736</v>
      </c>
      <c r="F49" s="84" t="s">
        <v>3504</v>
      </c>
      <c r="G49" s="84" t="b">
        <v>0</v>
      </c>
      <c r="H49" s="84" t="b">
        <v>0</v>
      </c>
      <c r="I49" s="84" t="b">
        <v>0</v>
      </c>
      <c r="J49" s="84" t="b">
        <v>0</v>
      </c>
      <c r="K49" s="84" t="b">
        <v>0</v>
      </c>
      <c r="L49" s="84" t="b">
        <v>0</v>
      </c>
    </row>
    <row r="50" spans="1:12" ht="15">
      <c r="A50" s="84" t="s">
        <v>3258</v>
      </c>
      <c r="B50" s="84" t="s">
        <v>2721</v>
      </c>
      <c r="C50" s="84">
        <v>6</v>
      </c>
      <c r="D50" s="122">
        <v>0.003987984603089111</v>
      </c>
      <c r="E50" s="122">
        <v>2.3184807251745174</v>
      </c>
      <c r="F50" s="84" t="s">
        <v>3504</v>
      </c>
      <c r="G50" s="84" t="b">
        <v>0</v>
      </c>
      <c r="H50" s="84" t="b">
        <v>0</v>
      </c>
      <c r="I50" s="84" t="b">
        <v>0</v>
      </c>
      <c r="J50" s="84" t="b">
        <v>0</v>
      </c>
      <c r="K50" s="84" t="b">
        <v>0</v>
      </c>
      <c r="L50" s="84" t="b">
        <v>0</v>
      </c>
    </row>
    <row r="51" spans="1:12" ht="15">
      <c r="A51" s="84" t="s">
        <v>2721</v>
      </c>
      <c r="B51" s="84" t="s">
        <v>3238</v>
      </c>
      <c r="C51" s="84">
        <v>6</v>
      </c>
      <c r="D51" s="122">
        <v>0.003987984603089111</v>
      </c>
      <c r="E51" s="122">
        <v>2.142389466118836</v>
      </c>
      <c r="F51" s="84" t="s">
        <v>3504</v>
      </c>
      <c r="G51" s="84" t="b">
        <v>0</v>
      </c>
      <c r="H51" s="84" t="b">
        <v>0</v>
      </c>
      <c r="I51" s="84" t="b">
        <v>0</v>
      </c>
      <c r="J51" s="84" t="b">
        <v>0</v>
      </c>
      <c r="K51" s="84" t="b">
        <v>0</v>
      </c>
      <c r="L51" s="84" t="b">
        <v>0</v>
      </c>
    </row>
    <row r="52" spans="1:12" ht="15">
      <c r="A52" s="84" t="s">
        <v>3238</v>
      </c>
      <c r="B52" s="84" t="s">
        <v>3244</v>
      </c>
      <c r="C52" s="84">
        <v>6</v>
      </c>
      <c r="D52" s="122">
        <v>0.003987984603089111</v>
      </c>
      <c r="E52" s="122">
        <v>2.2392994791268923</v>
      </c>
      <c r="F52" s="84" t="s">
        <v>3504</v>
      </c>
      <c r="G52" s="84" t="b">
        <v>0</v>
      </c>
      <c r="H52" s="84" t="b">
        <v>0</v>
      </c>
      <c r="I52" s="84" t="b">
        <v>0</v>
      </c>
      <c r="J52" s="84" t="b">
        <v>0</v>
      </c>
      <c r="K52" s="84" t="b">
        <v>0</v>
      </c>
      <c r="L52" s="84" t="b">
        <v>0</v>
      </c>
    </row>
    <row r="53" spans="1:12" ht="15">
      <c r="A53" s="84" t="s">
        <v>302</v>
      </c>
      <c r="B53" s="84" t="s">
        <v>2751</v>
      </c>
      <c r="C53" s="84">
        <v>6</v>
      </c>
      <c r="D53" s="122">
        <v>0.003987984603089111</v>
      </c>
      <c r="E53" s="122">
        <v>2.4733826851602605</v>
      </c>
      <c r="F53" s="84" t="s">
        <v>3504</v>
      </c>
      <c r="G53" s="84" t="b">
        <v>0</v>
      </c>
      <c r="H53" s="84" t="b">
        <v>0</v>
      </c>
      <c r="I53" s="84" t="b">
        <v>0</v>
      </c>
      <c r="J53" s="84" t="b">
        <v>0</v>
      </c>
      <c r="K53" s="84" t="b">
        <v>0</v>
      </c>
      <c r="L53" s="84" t="b">
        <v>0</v>
      </c>
    </row>
    <row r="54" spans="1:12" ht="15">
      <c r="A54" s="84" t="s">
        <v>2759</v>
      </c>
      <c r="B54" s="84" t="s">
        <v>3267</v>
      </c>
      <c r="C54" s="84">
        <v>5</v>
      </c>
      <c r="D54" s="122">
        <v>0.003497116038236298</v>
      </c>
      <c r="E54" s="122">
        <v>2.0880318037962433</v>
      </c>
      <c r="F54" s="84" t="s">
        <v>3504</v>
      </c>
      <c r="G54" s="84" t="b">
        <v>0</v>
      </c>
      <c r="H54" s="84" t="b">
        <v>0</v>
      </c>
      <c r="I54" s="84" t="b">
        <v>0</v>
      </c>
      <c r="J54" s="84" t="b">
        <v>0</v>
      </c>
      <c r="K54" s="84" t="b">
        <v>0</v>
      </c>
      <c r="L54" s="84" t="b">
        <v>0</v>
      </c>
    </row>
    <row r="55" spans="1:12" ht="15">
      <c r="A55" s="84" t="s">
        <v>321</v>
      </c>
      <c r="B55" s="84" t="s">
        <v>3252</v>
      </c>
      <c r="C55" s="84">
        <v>5</v>
      </c>
      <c r="D55" s="122">
        <v>0.003497116038236298</v>
      </c>
      <c r="E55" s="122">
        <v>1.1601182330792679</v>
      </c>
      <c r="F55" s="84" t="s">
        <v>3504</v>
      </c>
      <c r="G55" s="84" t="b">
        <v>0</v>
      </c>
      <c r="H55" s="84" t="b">
        <v>0</v>
      </c>
      <c r="I55" s="84" t="b">
        <v>0</v>
      </c>
      <c r="J55" s="84" t="b">
        <v>0</v>
      </c>
      <c r="K55" s="84" t="b">
        <v>0</v>
      </c>
      <c r="L55" s="84" t="b">
        <v>0</v>
      </c>
    </row>
    <row r="56" spans="1:12" ht="15">
      <c r="A56" s="84" t="s">
        <v>663</v>
      </c>
      <c r="B56" s="84" t="s">
        <v>2733</v>
      </c>
      <c r="C56" s="84">
        <v>5</v>
      </c>
      <c r="D56" s="122">
        <v>0.003497116038236298</v>
      </c>
      <c r="E56" s="122">
        <v>1.1601182330792676</v>
      </c>
      <c r="F56" s="84" t="s">
        <v>3504</v>
      </c>
      <c r="G56" s="84" t="b">
        <v>0</v>
      </c>
      <c r="H56" s="84" t="b">
        <v>0</v>
      </c>
      <c r="I56" s="84" t="b">
        <v>0</v>
      </c>
      <c r="J56" s="84" t="b">
        <v>0</v>
      </c>
      <c r="K56" s="84" t="b">
        <v>0</v>
      </c>
      <c r="L56" s="84" t="b">
        <v>0</v>
      </c>
    </row>
    <row r="57" spans="1:12" ht="15">
      <c r="A57" s="84" t="s">
        <v>2742</v>
      </c>
      <c r="B57" s="84" t="s">
        <v>2743</v>
      </c>
      <c r="C57" s="84">
        <v>5</v>
      </c>
      <c r="D57" s="122">
        <v>0.003497116038236298</v>
      </c>
      <c r="E57" s="122">
        <v>2.6195107208384987</v>
      </c>
      <c r="F57" s="84" t="s">
        <v>3504</v>
      </c>
      <c r="G57" s="84" t="b">
        <v>0</v>
      </c>
      <c r="H57" s="84" t="b">
        <v>0</v>
      </c>
      <c r="I57" s="84" t="b">
        <v>0</v>
      </c>
      <c r="J57" s="84" t="b">
        <v>0</v>
      </c>
      <c r="K57" s="84" t="b">
        <v>0</v>
      </c>
      <c r="L57" s="84" t="b">
        <v>0</v>
      </c>
    </row>
    <row r="58" spans="1:12" ht="15">
      <c r="A58" s="84" t="s">
        <v>2743</v>
      </c>
      <c r="B58" s="84" t="s">
        <v>2744</v>
      </c>
      <c r="C58" s="84">
        <v>5</v>
      </c>
      <c r="D58" s="122">
        <v>0.003497116038236298</v>
      </c>
      <c r="E58" s="122">
        <v>2.6195107208384987</v>
      </c>
      <c r="F58" s="84" t="s">
        <v>3504</v>
      </c>
      <c r="G58" s="84" t="b">
        <v>0</v>
      </c>
      <c r="H58" s="84" t="b">
        <v>0</v>
      </c>
      <c r="I58" s="84" t="b">
        <v>0</v>
      </c>
      <c r="J58" s="84" t="b">
        <v>0</v>
      </c>
      <c r="K58" s="84" t="b">
        <v>0</v>
      </c>
      <c r="L58" s="84" t="b">
        <v>0</v>
      </c>
    </row>
    <row r="59" spans="1:12" ht="15">
      <c r="A59" s="84" t="s">
        <v>2744</v>
      </c>
      <c r="B59" s="84" t="s">
        <v>2745</v>
      </c>
      <c r="C59" s="84">
        <v>5</v>
      </c>
      <c r="D59" s="122">
        <v>0.003497116038236298</v>
      </c>
      <c r="E59" s="122">
        <v>2.6195107208384987</v>
      </c>
      <c r="F59" s="84" t="s">
        <v>3504</v>
      </c>
      <c r="G59" s="84" t="b">
        <v>0</v>
      </c>
      <c r="H59" s="84" t="b">
        <v>0</v>
      </c>
      <c r="I59" s="84" t="b">
        <v>0</v>
      </c>
      <c r="J59" s="84" t="b">
        <v>0</v>
      </c>
      <c r="K59" s="84" t="b">
        <v>0</v>
      </c>
      <c r="L59" s="84" t="b">
        <v>0</v>
      </c>
    </row>
    <row r="60" spans="1:12" ht="15">
      <c r="A60" s="84" t="s">
        <v>2745</v>
      </c>
      <c r="B60" s="84" t="s">
        <v>3275</v>
      </c>
      <c r="C60" s="84">
        <v>5</v>
      </c>
      <c r="D60" s="122">
        <v>0.003497116038236298</v>
      </c>
      <c r="E60" s="122">
        <v>2.6195107208384987</v>
      </c>
      <c r="F60" s="84" t="s">
        <v>3504</v>
      </c>
      <c r="G60" s="84" t="b">
        <v>0</v>
      </c>
      <c r="H60" s="84" t="b">
        <v>0</v>
      </c>
      <c r="I60" s="84" t="b">
        <v>0</v>
      </c>
      <c r="J60" s="84" t="b">
        <v>0</v>
      </c>
      <c r="K60" s="84" t="b">
        <v>0</v>
      </c>
      <c r="L60" s="84" t="b">
        <v>0</v>
      </c>
    </row>
    <row r="61" spans="1:12" ht="15">
      <c r="A61" s="84" t="s">
        <v>3275</v>
      </c>
      <c r="B61" s="84" t="s">
        <v>2717</v>
      </c>
      <c r="C61" s="84">
        <v>5</v>
      </c>
      <c r="D61" s="122">
        <v>0.003497116038236298</v>
      </c>
      <c r="E61" s="122">
        <v>2.017450729510536</v>
      </c>
      <c r="F61" s="84" t="s">
        <v>3504</v>
      </c>
      <c r="G61" s="84" t="b">
        <v>0</v>
      </c>
      <c r="H61" s="84" t="b">
        <v>0</v>
      </c>
      <c r="I61" s="84" t="b">
        <v>0</v>
      </c>
      <c r="J61" s="84" t="b">
        <v>0</v>
      </c>
      <c r="K61" s="84" t="b">
        <v>0</v>
      </c>
      <c r="L61" s="84" t="b">
        <v>0</v>
      </c>
    </row>
    <row r="62" spans="1:12" ht="15">
      <c r="A62" s="84" t="s">
        <v>2717</v>
      </c>
      <c r="B62" s="84" t="s">
        <v>3276</v>
      </c>
      <c r="C62" s="84">
        <v>5</v>
      </c>
      <c r="D62" s="122">
        <v>0.003497116038236298</v>
      </c>
      <c r="E62" s="122">
        <v>2.017450729510536</v>
      </c>
      <c r="F62" s="84" t="s">
        <v>3504</v>
      </c>
      <c r="G62" s="84" t="b">
        <v>0</v>
      </c>
      <c r="H62" s="84" t="b">
        <v>0</v>
      </c>
      <c r="I62" s="84" t="b">
        <v>0</v>
      </c>
      <c r="J62" s="84" t="b">
        <v>0</v>
      </c>
      <c r="K62" s="84" t="b">
        <v>0</v>
      </c>
      <c r="L62" s="84" t="b">
        <v>0</v>
      </c>
    </row>
    <row r="63" spans="1:12" ht="15">
      <c r="A63" s="84" t="s">
        <v>3276</v>
      </c>
      <c r="B63" s="84" t="s">
        <v>3277</v>
      </c>
      <c r="C63" s="84">
        <v>5</v>
      </c>
      <c r="D63" s="122">
        <v>0.003497116038236298</v>
      </c>
      <c r="E63" s="122">
        <v>2.6195107208384987</v>
      </c>
      <c r="F63" s="84" t="s">
        <v>3504</v>
      </c>
      <c r="G63" s="84" t="b">
        <v>0</v>
      </c>
      <c r="H63" s="84" t="b">
        <v>0</v>
      </c>
      <c r="I63" s="84" t="b">
        <v>0</v>
      </c>
      <c r="J63" s="84" t="b">
        <v>0</v>
      </c>
      <c r="K63" s="84" t="b">
        <v>0</v>
      </c>
      <c r="L63" s="84" t="b">
        <v>0</v>
      </c>
    </row>
    <row r="64" spans="1:12" ht="15">
      <c r="A64" s="84" t="s">
        <v>3277</v>
      </c>
      <c r="B64" s="84" t="s">
        <v>3278</v>
      </c>
      <c r="C64" s="84">
        <v>5</v>
      </c>
      <c r="D64" s="122">
        <v>0.003497116038236298</v>
      </c>
      <c r="E64" s="122">
        <v>2.6195107208384987</v>
      </c>
      <c r="F64" s="84" t="s">
        <v>3504</v>
      </c>
      <c r="G64" s="84" t="b">
        <v>0</v>
      </c>
      <c r="H64" s="84" t="b">
        <v>0</v>
      </c>
      <c r="I64" s="84" t="b">
        <v>0</v>
      </c>
      <c r="J64" s="84" t="b">
        <v>0</v>
      </c>
      <c r="K64" s="84" t="b">
        <v>0</v>
      </c>
      <c r="L64" s="84" t="b">
        <v>0</v>
      </c>
    </row>
    <row r="65" spans="1:12" ht="15">
      <c r="A65" s="84" t="s">
        <v>3278</v>
      </c>
      <c r="B65" s="84" t="s">
        <v>3279</v>
      </c>
      <c r="C65" s="84">
        <v>5</v>
      </c>
      <c r="D65" s="122">
        <v>0.003497116038236298</v>
      </c>
      <c r="E65" s="122">
        <v>2.6195107208384987</v>
      </c>
      <c r="F65" s="84" t="s">
        <v>3504</v>
      </c>
      <c r="G65" s="84" t="b">
        <v>0</v>
      </c>
      <c r="H65" s="84" t="b">
        <v>0</v>
      </c>
      <c r="I65" s="84" t="b">
        <v>0</v>
      </c>
      <c r="J65" s="84" t="b">
        <v>0</v>
      </c>
      <c r="K65" s="84" t="b">
        <v>0</v>
      </c>
      <c r="L65" s="84" t="b">
        <v>0</v>
      </c>
    </row>
    <row r="66" spans="1:12" ht="15">
      <c r="A66" s="84" t="s">
        <v>3279</v>
      </c>
      <c r="B66" s="84" t="s">
        <v>3280</v>
      </c>
      <c r="C66" s="84">
        <v>5</v>
      </c>
      <c r="D66" s="122">
        <v>0.003497116038236298</v>
      </c>
      <c r="E66" s="122">
        <v>2.6195107208384987</v>
      </c>
      <c r="F66" s="84" t="s">
        <v>3504</v>
      </c>
      <c r="G66" s="84" t="b">
        <v>0</v>
      </c>
      <c r="H66" s="84" t="b">
        <v>0</v>
      </c>
      <c r="I66" s="84" t="b">
        <v>0</v>
      </c>
      <c r="J66" s="84" t="b">
        <v>0</v>
      </c>
      <c r="K66" s="84" t="b">
        <v>0</v>
      </c>
      <c r="L66" s="84" t="b">
        <v>0</v>
      </c>
    </row>
    <row r="67" spans="1:12" ht="15">
      <c r="A67" s="84" t="s">
        <v>3280</v>
      </c>
      <c r="B67" s="84" t="s">
        <v>3281</v>
      </c>
      <c r="C67" s="84">
        <v>5</v>
      </c>
      <c r="D67" s="122">
        <v>0.003497116038236298</v>
      </c>
      <c r="E67" s="122">
        <v>2.6195107208384987</v>
      </c>
      <c r="F67" s="84" t="s">
        <v>3504</v>
      </c>
      <c r="G67" s="84" t="b">
        <v>0</v>
      </c>
      <c r="H67" s="84" t="b">
        <v>0</v>
      </c>
      <c r="I67" s="84" t="b">
        <v>0</v>
      </c>
      <c r="J67" s="84" t="b">
        <v>0</v>
      </c>
      <c r="K67" s="84" t="b">
        <v>0</v>
      </c>
      <c r="L67" s="84" t="b">
        <v>0</v>
      </c>
    </row>
    <row r="68" spans="1:12" ht="15">
      <c r="A68" s="84" t="s">
        <v>663</v>
      </c>
      <c r="B68" s="84" t="s">
        <v>2667</v>
      </c>
      <c r="C68" s="84">
        <v>5</v>
      </c>
      <c r="D68" s="122">
        <v>0.003497116038236298</v>
      </c>
      <c r="E68" s="122">
        <v>0.9048457279759616</v>
      </c>
      <c r="F68" s="84" t="s">
        <v>3504</v>
      </c>
      <c r="G68" s="84" t="b">
        <v>0</v>
      </c>
      <c r="H68" s="84" t="b">
        <v>0</v>
      </c>
      <c r="I68" s="84" t="b">
        <v>0</v>
      </c>
      <c r="J68" s="84" t="b">
        <v>0</v>
      </c>
      <c r="K68" s="84" t="b">
        <v>0</v>
      </c>
      <c r="L68" s="84" t="b">
        <v>0</v>
      </c>
    </row>
    <row r="69" spans="1:12" ht="15">
      <c r="A69" s="84" t="s">
        <v>3259</v>
      </c>
      <c r="B69" s="84" t="s">
        <v>663</v>
      </c>
      <c r="C69" s="84">
        <v>4</v>
      </c>
      <c r="D69" s="122">
        <v>0.00296785966642408</v>
      </c>
      <c r="E69" s="122">
        <v>1.3430489166652544</v>
      </c>
      <c r="F69" s="84" t="s">
        <v>3504</v>
      </c>
      <c r="G69" s="84" t="b">
        <v>0</v>
      </c>
      <c r="H69" s="84" t="b">
        <v>0</v>
      </c>
      <c r="I69" s="84" t="b">
        <v>0</v>
      </c>
      <c r="J69" s="84" t="b">
        <v>0</v>
      </c>
      <c r="K69" s="84" t="b">
        <v>0</v>
      </c>
      <c r="L69" s="84" t="b">
        <v>0</v>
      </c>
    </row>
    <row r="70" spans="1:12" ht="15">
      <c r="A70" s="84" t="s">
        <v>663</v>
      </c>
      <c r="B70" s="84" t="s">
        <v>2677</v>
      </c>
      <c r="C70" s="84">
        <v>4</v>
      </c>
      <c r="D70" s="122">
        <v>0.0031872428738135444</v>
      </c>
      <c r="E70" s="122">
        <v>1.2181101800569545</v>
      </c>
      <c r="F70" s="84" t="s">
        <v>3504</v>
      </c>
      <c r="G70" s="84" t="b">
        <v>0</v>
      </c>
      <c r="H70" s="84" t="b">
        <v>0</v>
      </c>
      <c r="I70" s="84" t="b">
        <v>0</v>
      </c>
      <c r="J70" s="84" t="b">
        <v>0</v>
      </c>
      <c r="K70" s="84" t="b">
        <v>0</v>
      </c>
      <c r="L70" s="84" t="b">
        <v>0</v>
      </c>
    </row>
    <row r="71" spans="1:12" ht="15">
      <c r="A71" s="84" t="s">
        <v>666</v>
      </c>
      <c r="B71" s="84" t="s">
        <v>2759</v>
      </c>
      <c r="C71" s="84">
        <v>4</v>
      </c>
      <c r="D71" s="122">
        <v>0.00296785966642408</v>
      </c>
      <c r="E71" s="122">
        <v>2.1143607425185924</v>
      </c>
      <c r="F71" s="84" t="s">
        <v>3504</v>
      </c>
      <c r="G71" s="84" t="b">
        <v>0</v>
      </c>
      <c r="H71" s="84" t="b">
        <v>0</v>
      </c>
      <c r="I71" s="84" t="b">
        <v>0</v>
      </c>
      <c r="J71" s="84" t="b">
        <v>0</v>
      </c>
      <c r="K71" s="84" t="b">
        <v>0</v>
      </c>
      <c r="L71" s="84" t="b">
        <v>0</v>
      </c>
    </row>
    <row r="72" spans="1:12" ht="15">
      <c r="A72" s="84" t="s">
        <v>2716</v>
      </c>
      <c r="B72" s="84" t="s">
        <v>2760</v>
      </c>
      <c r="C72" s="84">
        <v>4</v>
      </c>
      <c r="D72" s="122">
        <v>0.00296785966642408</v>
      </c>
      <c r="E72" s="122">
        <v>2.017450729510536</v>
      </c>
      <c r="F72" s="84" t="s">
        <v>3504</v>
      </c>
      <c r="G72" s="84" t="b">
        <v>0</v>
      </c>
      <c r="H72" s="84" t="b">
        <v>0</v>
      </c>
      <c r="I72" s="84" t="b">
        <v>0</v>
      </c>
      <c r="J72" s="84" t="b">
        <v>0</v>
      </c>
      <c r="K72" s="84" t="b">
        <v>0</v>
      </c>
      <c r="L72" s="84" t="b">
        <v>0</v>
      </c>
    </row>
    <row r="73" spans="1:12" ht="15">
      <c r="A73" s="84" t="s">
        <v>2760</v>
      </c>
      <c r="B73" s="84" t="s">
        <v>2761</v>
      </c>
      <c r="C73" s="84">
        <v>4</v>
      </c>
      <c r="D73" s="122">
        <v>0.00296785966642408</v>
      </c>
      <c r="E73" s="122">
        <v>2.6195107208384987</v>
      </c>
      <c r="F73" s="84" t="s">
        <v>3504</v>
      </c>
      <c r="G73" s="84" t="b">
        <v>0</v>
      </c>
      <c r="H73" s="84" t="b">
        <v>0</v>
      </c>
      <c r="I73" s="84" t="b">
        <v>0</v>
      </c>
      <c r="J73" s="84" t="b">
        <v>0</v>
      </c>
      <c r="K73" s="84" t="b">
        <v>0</v>
      </c>
      <c r="L73" s="84" t="b">
        <v>0</v>
      </c>
    </row>
    <row r="74" spans="1:12" ht="15">
      <c r="A74" s="84" t="s">
        <v>2761</v>
      </c>
      <c r="B74" s="84" t="s">
        <v>2762</v>
      </c>
      <c r="C74" s="84">
        <v>4</v>
      </c>
      <c r="D74" s="122">
        <v>0.00296785966642408</v>
      </c>
      <c r="E74" s="122">
        <v>2.716420733846555</v>
      </c>
      <c r="F74" s="84" t="s">
        <v>3504</v>
      </c>
      <c r="G74" s="84" t="b">
        <v>0</v>
      </c>
      <c r="H74" s="84" t="b">
        <v>0</v>
      </c>
      <c r="I74" s="84" t="b">
        <v>0</v>
      </c>
      <c r="J74" s="84" t="b">
        <v>0</v>
      </c>
      <c r="K74" s="84" t="b">
        <v>0</v>
      </c>
      <c r="L74" s="84" t="b">
        <v>0</v>
      </c>
    </row>
    <row r="75" spans="1:12" ht="15">
      <c r="A75" s="84" t="s">
        <v>2762</v>
      </c>
      <c r="B75" s="84" t="s">
        <v>321</v>
      </c>
      <c r="C75" s="84">
        <v>4</v>
      </c>
      <c r="D75" s="122">
        <v>0.00296785966642408</v>
      </c>
      <c r="E75" s="122">
        <v>1.354692897828962</v>
      </c>
      <c r="F75" s="84" t="s">
        <v>3504</v>
      </c>
      <c r="G75" s="84" t="b">
        <v>0</v>
      </c>
      <c r="H75" s="84" t="b">
        <v>0</v>
      </c>
      <c r="I75" s="84" t="b">
        <v>0</v>
      </c>
      <c r="J75" s="84" t="b">
        <v>0</v>
      </c>
      <c r="K75" s="84" t="b">
        <v>0</v>
      </c>
      <c r="L75" s="84" t="b">
        <v>0</v>
      </c>
    </row>
    <row r="76" spans="1:12" ht="15">
      <c r="A76" s="84" t="s">
        <v>321</v>
      </c>
      <c r="B76" s="84" t="s">
        <v>2763</v>
      </c>
      <c r="C76" s="84">
        <v>4</v>
      </c>
      <c r="D76" s="122">
        <v>0.00296785966642408</v>
      </c>
      <c r="E76" s="122">
        <v>1.2392994791268925</v>
      </c>
      <c r="F76" s="84" t="s">
        <v>3504</v>
      </c>
      <c r="G76" s="84" t="b">
        <v>0</v>
      </c>
      <c r="H76" s="84" t="b">
        <v>0</v>
      </c>
      <c r="I76" s="84" t="b">
        <v>0</v>
      </c>
      <c r="J76" s="84" t="b">
        <v>0</v>
      </c>
      <c r="K76" s="84" t="b">
        <v>0</v>
      </c>
      <c r="L76" s="84" t="b">
        <v>0</v>
      </c>
    </row>
    <row r="77" spans="1:12" ht="15">
      <c r="A77" s="84" t="s">
        <v>2763</v>
      </c>
      <c r="B77" s="84" t="s">
        <v>2764</v>
      </c>
      <c r="C77" s="84">
        <v>4</v>
      </c>
      <c r="D77" s="122">
        <v>0.00296785966642408</v>
      </c>
      <c r="E77" s="122">
        <v>2.716420733846555</v>
      </c>
      <c r="F77" s="84" t="s">
        <v>3504</v>
      </c>
      <c r="G77" s="84" t="b">
        <v>0</v>
      </c>
      <c r="H77" s="84" t="b">
        <v>0</v>
      </c>
      <c r="I77" s="84" t="b">
        <v>0</v>
      </c>
      <c r="J77" s="84" t="b">
        <v>0</v>
      </c>
      <c r="K77" s="84" t="b">
        <v>0</v>
      </c>
      <c r="L77" s="84" t="b">
        <v>0</v>
      </c>
    </row>
    <row r="78" spans="1:12" ht="15">
      <c r="A78" s="84" t="s">
        <v>2764</v>
      </c>
      <c r="B78" s="84" t="s">
        <v>2765</v>
      </c>
      <c r="C78" s="84">
        <v>4</v>
      </c>
      <c r="D78" s="122">
        <v>0.00296785966642408</v>
      </c>
      <c r="E78" s="122">
        <v>2.716420733846555</v>
      </c>
      <c r="F78" s="84" t="s">
        <v>3504</v>
      </c>
      <c r="G78" s="84" t="b">
        <v>0</v>
      </c>
      <c r="H78" s="84" t="b">
        <v>0</v>
      </c>
      <c r="I78" s="84" t="b">
        <v>0</v>
      </c>
      <c r="J78" s="84" t="b">
        <v>0</v>
      </c>
      <c r="K78" s="84" t="b">
        <v>0</v>
      </c>
      <c r="L78" s="84" t="b">
        <v>0</v>
      </c>
    </row>
    <row r="79" spans="1:12" ht="15">
      <c r="A79" s="84" t="s">
        <v>2765</v>
      </c>
      <c r="B79" s="84" t="s">
        <v>3294</v>
      </c>
      <c r="C79" s="84">
        <v>4</v>
      </c>
      <c r="D79" s="122">
        <v>0.00296785966642408</v>
      </c>
      <c r="E79" s="122">
        <v>2.716420733846555</v>
      </c>
      <c r="F79" s="84" t="s">
        <v>3504</v>
      </c>
      <c r="G79" s="84" t="b">
        <v>0</v>
      </c>
      <c r="H79" s="84" t="b">
        <v>0</v>
      </c>
      <c r="I79" s="84" t="b">
        <v>0</v>
      </c>
      <c r="J79" s="84" t="b">
        <v>0</v>
      </c>
      <c r="K79" s="84" t="b">
        <v>0</v>
      </c>
      <c r="L79" s="84" t="b">
        <v>0</v>
      </c>
    </row>
    <row r="80" spans="1:12" ht="15">
      <c r="A80" s="84" t="s">
        <v>663</v>
      </c>
      <c r="B80" s="84" t="s">
        <v>355</v>
      </c>
      <c r="C80" s="84">
        <v>4</v>
      </c>
      <c r="D80" s="122">
        <v>0.00296785966642408</v>
      </c>
      <c r="E80" s="122">
        <v>1.461148228743249</v>
      </c>
      <c r="F80" s="84" t="s">
        <v>3504</v>
      </c>
      <c r="G80" s="84" t="b">
        <v>0</v>
      </c>
      <c r="H80" s="84" t="b">
        <v>0</v>
      </c>
      <c r="I80" s="84" t="b">
        <v>0</v>
      </c>
      <c r="J80" s="84" t="b">
        <v>0</v>
      </c>
      <c r="K80" s="84" t="b">
        <v>0</v>
      </c>
      <c r="L80" s="84" t="b">
        <v>0</v>
      </c>
    </row>
    <row r="81" spans="1:12" ht="15">
      <c r="A81" s="84" t="s">
        <v>355</v>
      </c>
      <c r="B81" s="84" t="s">
        <v>3242</v>
      </c>
      <c r="C81" s="84">
        <v>4</v>
      </c>
      <c r="D81" s="122">
        <v>0.00296785966642408</v>
      </c>
      <c r="E81" s="122">
        <v>2.4733826851602605</v>
      </c>
      <c r="F81" s="84" t="s">
        <v>3504</v>
      </c>
      <c r="G81" s="84" t="b">
        <v>0</v>
      </c>
      <c r="H81" s="84" t="b">
        <v>0</v>
      </c>
      <c r="I81" s="84" t="b">
        <v>0</v>
      </c>
      <c r="J81" s="84" t="b">
        <v>0</v>
      </c>
      <c r="K81" s="84" t="b">
        <v>0</v>
      </c>
      <c r="L81" s="84" t="b">
        <v>0</v>
      </c>
    </row>
    <row r="82" spans="1:12" ht="15">
      <c r="A82" s="84" t="s">
        <v>3242</v>
      </c>
      <c r="B82" s="84" t="s">
        <v>3296</v>
      </c>
      <c r="C82" s="84">
        <v>4</v>
      </c>
      <c r="D82" s="122">
        <v>0.00296785966642408</v>
      </c>
      <c r="E82" s="122">
        <v>2.5403294747908736</v>
      </c>
      <c r="F82" s="84" t="s">
        <v>3504</v>
      </c>
      <c r="G82" s="84" t="b">
        <v>0</v>
      </c>
      <c r="H82" s="84" t="b">
        <v>0</v>
      </c>
      <c r="I82" s="84" t="b">
        <v>0</v>
      </c>
      <c r="J82" s="84" t="b">
        <v>0</v>
      </c>
      <c r="K82" s="84" t="b">
        <v>0</v>
      </c>
      <c r="L82" s="84" t="b">
        <v>0</v>
      </c>
    </row>
    <row r="83" spans="1:12" ht="15">
      <c r="A83" s="84" t="s">
        <v>3296</v>
      </c>
      <c r="B83" s="84" t="s">
        <v>3297</v>
      </c>
      <c r="C83" s="84">
        <v>4</v>
      </c>
      <c r="D83" s="122">
        <v>0.00296785966642408</v>
      </c>
      <c r="E83" s="122">
        <v>2.716420733846555</v>
      </c>
      <c r="F83" s="84" t="s">
        <v>3504</v>
      </c>
      <c r="G83" s="84" t="b">
        <v>0</v>
      </c>
      <c r="H83" s="84" t="b">
        <v>0</v>
      </c>
      <c r="I83" s="84" t="b">
        <v>0</v>
      </c>
      <c r="J83" s="84" t="b">
        <v>1</v>
      </c>
      <c r="K83" s="84" t="b">
        <v>0</v>
      </c>
      <c r="L83" s="84" t="b">
        <v>0</v>
      </c>
    </row>
    <row r="84" spans="1:12" ht="15">
      <c r="A84" s="84" t="s">
        <v>3297</v>
      </c>
      <c r="B84" s="84" t="s">
        <v>2688</v>
      </c>
      <c r="C84" s="84">
        <v>4</v>
      </c>
      <c r="D84" s="122">
        <v>0.00296785966642408</v>
      </c>
      <c r="E84" s="122">
        <v>2.2770880400162925</v>
      </c>
      <c r="F84" s="84" t="s">
        <v>3504</v>
      </c>
      <c r="G84" s="84" t="b">
        <v>1</v>
      </c>
      <c r="H84" s="84" t="b">
        <v>0</v>
      </c>
      <c r="I84" s="84" t="b">
        <v>0</v>
      </c>
      <c r="J84" s="84" t="b">
        <v>1</v>
      </c>
      <c r="K84" s="84" t="b">
        <v>0</v>
      </c>
      <c r="L84" s="84" t="b">
        <v>0</v>
      </c>
    </row>
    <row r="85" spans="1:12" ht="15">
      <c r="A85" s="84" t="s">
        <v>2688</v>
      </c>
      <c r="B85" s="84" t="s">
        <v>3254</v>
      </c>
      <c r="C85" s="84">
        <v>4</v>
      </c>
      <c r="D85" s="122">
        <v>0.00296785966642408</v>
      </c>
      <c r="E85" s="122">
        <v>2.034049991329998</v>
      </c>
      <c r="F85" s="84" t="s">
        <v>3504</v>
      </c>
      <c r="G85" s="84" t="b">
        <v>1</v>
      </c>
      <c r="H85" s="84" t="b">
        <v>0</v>
      </c>
      <c r="I85" s="84" t="b">
        <v>0</v>
      </c>
      <c r="J85" s="84" t="b">
        <v>0</v>
      </c>
      <c r="K85" s="84" t="b">
        <v>0</v>
      </c>
      <c r="L85" s="84" t="b">
        <v>0</v>
      </c>
    </row>
    <row r="86" spans="1:12" ht="15">
      <c r="A86" s="84" t="s">
        <v>2774</v>
      </c>
      <c r="B86" s="84" t="s">
        <v>2775</v>
      </c>
      <c r="C86" s="84">
        <v>4</v>
      </c>
      <c r="D86" s="122">
        <v>0.00296785966642408</v>
      </c>
      <c r="E86" s="122">
        <v>2.716420733846555</v>
      </c>
      <c r="F86" s="84" t="s">
        <v>3504</v>
      </c>
      <c r="G86" s="84" t="b">
        <v>0</v>
      </c>
      <c r="H86" s="84" t="b">
        <v>0</v>
      </c>
      <c r="I86" s="84" t="b">
        <v>0</v>
      </c>
      <c r="J86" s="84" t="b">
        <v>0</v>
      </c>
      <c r="K86" s="84" t="b">
        <v>0</v>
      </c>
      <c r="L86" s="84" t="b">
        <v>0</v>
      </c>
    </row>
    <row r="87" spans="1:12" ht="15">
      <c r="A87" s="84" t="s">
        <v>312</v>
      </c>
      <c r="B87" s="84" t="s">
        <v>2742</v>
      </c>
      <c r="C87" s="84">
        <v>4</v>
      </c>
      <c r="D87" s="122">
        <v>0.00296785966642408</v>
      </c>
      <c r="E87" s="122">
        <v>2.3184807251745174</v>
      </c>
      <c r="F87" s="84" t="s">
        <v>3504</v>
      </c>
      <c r="G87" s="84" t="b">
        <v>0</v>
      </c>
      <c r="H87" s="84" t="b">
        <v>0</v>
      </c>
      <c r="I87" s="84" t="b">
        <v>0</v>
      </c>
      <c r="J87" s="84" t="b">
        <v>0</v>
      </c>
      <c r="K87" s="84" t="b">
        <v>0</v>
      </c>
      <c r="L87" s="84" t="b">
        <v>0</v>
      </c>
    </row>
    <row r="88" spans="1:12" ht="15">
      <c r="A88" s="84" t="s">
        <v>3281</v>
      </c>
      <c r="B88" s="84" t="s">
        <v>3302</v>
      </c>
      <c r="C88" s="84">
        <v>4</v>
      </c>
      <c r="D88" s="122">
        <v>0.00296785966642408</v>
      </c>
      <c r="E88" s="122">
        <v>2.6195107208384987</v>
      </c>
      <c r="F88" s="84" t="s">
        <v>3504</v>
      </c>
      <c r="G88" s="84" t="b">
        <v>0</v>
      </c>
      <c r="H88" s="84" t="b">
        <v>0</v>
      </c>
      <c r="I88" s="84" t="b">
        <v>0</v>
      </c>
      <c r="J88" s="84" t="b">
        <v>0</v>
      </c>
      <c r="K88" s="84" t="b">
        <v>0</v>
      </c>
      <c r="L88" s="84" t="b">
        <v>0</v>
      </c>
    </row>
    <row r="89" spans="1:12" ht="15">
      <c r="A89" s="84" t="s">
        <v>2750</v>
      </c>
      <c r="B89" s="84" t="s">
        <v>3237</v>
      </c>
      <c r="C89" s="84">
        <v>3</v>
      </c>
      <c r="D89" s="122">
        <v>0.0023904321553601584</v>
      </c>
      <c r="E89" s="122">
        <v>2.2904520015742738</v>
      </c>
      <c r="F89" s="84" t="s">
        <v>3504</v>
      </c>
      <c r="G89" s="84" t="b">
        <v>0</v>
      </c>
      <c r="H89" s="84" t="b">
        <v>0</v>
      </c>
      <c r="I89" s="84" t="b">
        <v>0</v>
      </c>
      <c r="J89" s="84" t="b">
        <v>0</v>
      </c>
      <c r="K89" s="84" t="b">
        <v>0</v>
      </c>
      <c r="L89" s="84" t="b">
        <v>0</v>
      </c>
    </row>
    <row r="90" spans="1:12" ht="15">
      <c r="A90" s="84" t="s">
        <v>3267</v>
      </c>
      <c r="B90" s="84" t="s">
        <v>3231</v>
      </c>
      <c r="C90" s="84">
        <v>3</v>
      </c>
      <c r="D90" s="122">
        <v>0.0023904321553601584</v>
      </c>
      <c r="E90" s="122">
        <v>2.096631975558161</v>
      </c>
      <c r="F90" s="84" t="s">
        <v>3504</v>
      </c>
      <c r="G90" s="84" t="b">
        <v>0</v>
      </c>
      <c r="H90" s="84" t="b">
        <v>0</v>
      </c>
      <c r="I90" s="84" t="b">
        <v>0</v>
      </c>
      <c r="J90" s="84" t="b">
        <v>0</v>
      </c>
      <c r="K90" s="84" t="b">
        <v>0</v>
      </c>
      <c r="L90" s="84" t="b">
        <v>0</v>
      </c>
    </row>
    <row r="91" spans="1:12" ht="15">
      <c r="A91" s="84" t="s">
        <v>3231</v>
      </c>
      <c r="B91" s="84" t="s">
        <v>2771</v>
      </c>
      <c r="C91" s="84">
        <v>3</v>
      </c>
      <c r="D91" s="122">
        <v>0.0023904321553601584</v>
      </c>
      <c r="E91" s="122">
        <v>2.142389466118836</v>
      </c>
      <c r="F91" s="84" t="s">
        <v>3504</v>
      </c>
      <c r="G91" s="84" t="b">
        <v>0</v>
      </c>
      <c r="H91" s="84" t="b">
        <v>0</v>
      </c>
      <c r="I91" s="84" t="b">
        <v>0</v>
      </c>
      <c r="J91" s="84" t="b">
        <v>0</v>
      </c>
      <c r="K91" s="84" t="b">
        <v>0</v>
      </c>
      <c r="L91" s="84" t="b">
        <v>0</v>
      </c>
    </row>
    <row r="92" spans="1:12" ht="15">
      <c r="A92" s="84" t="s">
        <v>2771</v>
      </c>
      <c r="B92" s="84" t="s">
        <v>663</v>
      </c>
      <c r="C92" s="84">
        <v>3</v>
      </c>
      <c r="D92" s="122">
        <v>0.0023904321553601584</v>
      </c>
      <c r="E92" s="122">
        <v>1.2972914261045791</v>
      </c>
      <c r="F92" s="84" t="s">
        <v>3504</v>
      </c>
      <c r="G92" s="84" t="b">
        <v>0</v>
      </c>
      <c r="H92" s="84" t="b">
        <v>0</v>
      </c>
      <c r="I92" s="84" t="b">
        <v>0</v>
      </c>
      <c r="J92" s="84" t="b">
        <v>0</v>
      </c>
      <c r="K92" s="84" t="b">
        <v>0</v>
      </c>
      <c r="L92" s="84" t="b">
        <v>0</v>
      </c>
    </row>
    <row r="93" spans="1:12" ht="15">
      <c r="A93" s="84" t="s">
        <v>663</v>
      </c>
      <c r="B93" s="84" t="s">
        <v>327</v>
      </c>
      <c r="C93" s="84">
        <v>3</v>
      </c>
      <c r="D93" s="122">
        <v>0.0023904321553601584</v>
      </c>
      <c r="E93" s="122">
        <v>1.3362094921349488</v>
      </c>
      <c r="F93" s="84" t="s">
        <v>3504</v>
      </c>
      <c r="G93" s="84" t="b">
        <v>0</v>
      </c>
      <c r="H93" s="84" t="b">
        <v>0</v>
      </c>
      <c r="I93" s="84" t="b">
        <v>0</v>
      </c>
      <c r="J93" s="84" t="b">
        <v>0</v>
      </c>
      <c r="K93" s="84" t="b">
        <v>0</v>
      </c>
      <c r="L93" s="84" t="b">
        <v>0</v>
      </c>
    </row>
    <row r="94" spans="1:12" ht="15">
      <c r="A94" s="84" t="s">
        <v>321</v>
      </c>
      <c r="B94" s="84" t="s">
        <v>2671</v>
      </c>
      <c r="C94" s="84">
        <v>3</v>
      </c>
      <c r="D94" s="122">
        <v>0.0023904321553601584</v>
      </c>
      <c r="E94" s="122">
        <v>0.76217822440723</v>
      </c>
      <c r="F94" s="84" t="s">
        <v>3504</v>
      </c>
      <c r="G94" s="84" t="b">
        <v>0</v>
      </c>
      <c r="H94" s="84" t="b">
        <v>0</v>
      </c>
      <c r="I94" s="84" t="b">
        <v>0</v>
      </c>
      <c r="J94" s="84" t="b">
        <v>0</v>
      </c>
      <c r="K94" s="84" t="b">
        <v>0</v>
      </c>
      <c r="L94" s="84" t="b">
        <v>0</v>
      </c>
    </row>
    <row r="95" spans="1:12" ht="15">
      <c r="A95" s="84" t="s">
        <v>2671</v>
      </c>
      <c r="B95" s="84" t="s">
        <v>2667</v>
      </c>
      <c r="C95" s="84">
        <v>3</v>
      </c>
      <c r="D95" s="122">
        <v>0.0023904321553601584</v>
      </c>
      <c r="E95" s="122">
        <v>1.5860869653515488</v>
      </c>
      <c r="F95" s="84" t="s">
        <v>3504</v>
      </c>
      <c r="G95" s="84" t="b">
        <v>0</v>
      </c>
      <c r="H95" s="84" t="b">
        <v>0</v>
      </c>
      <c r="I95" s="84" t="b">
        <v>0</v>
      </c>
      <c r="J95" s="84" t="b">
        <v>0</v>
      </c>
      <c r="K95" s="84" t="b">
        <v>0</v>
      </c>
      <c r="L95" s="84" t="b">
        <v>0</v>
      </c>
    </row>
    <row r="96" spans="1:12" ht="15">
      <c r="A96" s="84" t="s">
        <v>323</v>
      </c>
      <c r="B96" s="84" t="s">
        <v>321</v>
      </c>
      <c r="C96" s="84">
        <v>3</v>
      </c>
      <c r="D96" s="122">
        <v>0.0023904321553601584</v>
      </c>
      <c r="E96" s="122">
        <v>1.354692897828962</v>
      </c>
      <c r="F96" s="84" t="s">
        <v>3504</v>
      </c>
      <c r="G96" s="84" t="b">
        <v>0</v>
      </c>
      <c r="H96" s="84" t="b">
        <v>0</v>
      </c>
      <c r="I96" s="84" t="b">
        <v>0</v>
      </c>
      <c r="J96" s="84" t="b">
        <v>0</v>
      </c>
      <c r="K96" s="84" t="b">
        <v>0</v>
      </c>
      <c r="L96" s="84" t="b">
        <v>0</v>
      </c>
    </row>
    <row r="97" spans="1:12" ht="15">
      <c r="A97" s="84" t="s">
        <v>663</v>
      </c>
      <c r="B97" s="84" t="s">
        <v>3230</v>
      </c>
      <c r="C97" s="84">
        <v>3</v>
      </c>
      <c r="D97" s="122">
        <v>0.0023904321553601584</v>
      </c>
      <c r="E97" s="122">
        <v>0.8968767983046863</v>
      </c>
      <c r="F97" s="84" t="s">
        <v>3504</v>
      </c>
      <c r="G97" s="84" t="b">
        <v>0</v>
      </c>
      <c r="H97" s="84" t="b">
        <v>0</v>
      </c>
      <c r="I97" s="84" t="b">
        <v>0</v>
      </c>
      <c r="J97" s="84" t="b">
        <v>0</v>
      </c>
      <c r="K97" s="84" t="b">
        <v>0</v>
      </c>
      <c r="L97" s="84" t="b">
        <v>0</v>
      </c>
    </row>
    <row r="98" spans="1:12" ht="15">
      <c r="A98" s="84" t="s">
        <v>3230</v>
      </c>
      <c r="B98" s="84" t="s">
        <v>3284</v>
      </c>
      <c r="C98" s="84">
        <v>3</v>
      </c>
      <c r="D98" s="122">
        <v>0.0023904321553601584</v>
      </c>
      <c r="E98" s="122">
        <v>2.152149303407992</v>
      </c>
      <c r="F98" s="84" t="s">
        <v>3504</v>
      </c>
      <c r="G98" s="84" t="b">
        <v>0</v>
      </c>
      <c r="H98" s="84" t="b">
        <v>0</v>
      </c>
      <c r="I98" s="84" t="b">
        <v>0</v>
      </c>
      <c r="J98" s="84" t="b">
        <v>1</v>
      </c>
      <c r="K98" s="84" t="b">
        <v>0</v>
      </c>
      <c r="L98" s="84" t="b">
        <v>0</v>
      </c>
    </row>
    <row r="99" spans="1:12" ht="15">
      <c r="A99" s="84" t="s">
        <v>3284</v>
      </c>
      <c r="B99" s="84" t="s">
        <v>3251</v>
      </c>
      <c r="C99" s="84">
        <v>3</v>
      </c>
      <c r="D99" s="122">
        <v>0.0023904321553601584</v>
      </c>
      <c r="E99" s="122">
        <v>2.3484439485519606</v>
      </c>
      <c r="F99" s="84" t="s">
        <v>3504</v>
      </c>
      <c r="G99" s="84" t="b">
        <v>1</v>
      </c>
      <c r="H99" s="84" t="b">
        <v>0</v>
      </c>
      <c r="I99" s="84" t="b">
        <v>0</v>
      </c>
      <c r="J99" s="84" t="b">
        <v>0</v>
      </c>
      <c r="K99" s="84" t="b">
        <v>0</v>
      </c>
      <c r="L99" s="84" t="b">
        <v>0</v>
      </c>
    </row>
    <row r="100" spans="1:12" ht="15">
      <c r="A100" s="84" t="s">
        <v>3251</v>
      </c>
      <c r="B100" s="84" t="s">
        <v>3285</v>
      </c>
      <c r="C100" s="84">
        <v>3</v>
      </c>
      <c r="D100" s="122">
        <v>0.0023904321553601584</v>
      </c>
      <c r="E100" s="122">
        <v>2.3484439485519606</v>
      </c>
      <c r="F100" s="84" t="s">
        <v>3504</v>
      </c>
      <c r="G100" s="84" t="b">
        <v>0</v>
      </c>
      <c r="H100" s="84" t="b">
        <v>0</v>
      </c>
      <c r="I100" s="84" t="b">
        <v>0</v>
      </c>
      <c r="J100" s="84" t="b">
        <v>0</v>
      </c>
      <c r="K100" s="84" t="b">
        <v>0</v>
      </c>
      <c r="L100" s="84" t="b">
        <v>0</v>
      </c>
    </row>
    <row r="101" spans="1:12" ht="15">
      <c r="A101" s="84" t="s">
        <v>3289</v>
      </c>
      <c r="B101" s="84" t="s">
        <v>3261</v>
      </c>
      <c r="C101" s="84">
        <v>3</v>
      </c>
      <c r="D101" s="122">
        <v>0.0023904321553601584</v>
      </c>
      <c r="E101" s="122">
        <v>2.4153907381825737</v>
      </c>
      <c r="F101" s="84" t="s">
        <v>3504</v>
      </c>
      <c r="G101" s="84" t="b">
        <v>0</v>
      </c>
      <c r="H101" s="84" t="b">
        <v>0</v>
      </c>
      <c r="I101" s="84" t="b">
        <v>0</v>
      </c>
      <c r="J101" s="84" t="b">
        <v>1</v>
      </c>
      <c r="K101" s="84" t="b">
        <v>0</v>
      </c>
      <c r="L101" s="84" t="b">
        <v>0</v>
      </c>
    </row>
    <row r="102" spans="1:12" ht="15">
      <c r="A102" s="84" t="s">
        <v>2667</v>
      </c>
      <c r="B102" s="84" t="s">
        <v>321</v>
      </c>
      <c r="C102" s="84">
        <v>3</v>
      </c>
      <c r="D102" s="122">
        <v>0.0023904321553601584</v>
      </c>
      <c r="E102" s="122">
        <v>0.6557228934929433</v>
      </c>
      <c r="F102" s="84" t="s">
        <v>3504</v>
      </c>
      <c r="G102" s="84" t="b">
        <v>0</v>
      </c>
      <c r="H102" s="84" t="b">
        <v>0</v>
      </c>
      <c r="I102" s="84" t="b">
        <v>0</v>
      </c>
      <c r="J102" s="84" t="b">
        <v>0</v>
      </c>
      <c r="K102" s="84" t="b">
        <v>0</v>
      </c>
      <c r="L102" s="84" t="b">
        <v>0</v>
      </c>
    </row>
    <row r="103" spans="1:12" ht="15">
      <c r="A103" s="84" t="s">
        <v>2737</v>
      </c>
      <c r="B103" s="84" t="s">
        <v>2735</v>
      </c>
      <c r="C103" s="84">
        <v>3</v>
      </c>
      <c r="D103" s="122">
        <v>0.0023904321553601584</v>
      </c>
      <c r="E103" s="122">
        <v>2.2392994791268923</v>
      </c>
      <c r="F103" s="84" t="s">
        <v>3504</v>
      </c>
      <c r="G103" s="84" t="b">
        <v>0</v>
      </c>
      <c r="H103" s="84" t="b">
        <v>0</v>
      </c>
      <c r="I103" s="84" t="b">
        <v>0</v>
      </c>
      <c r="J103" s="84" t="b">
        <v>0</v>
      </c>
      <c r="K103" s="84" t="b">
        <v>0</v>
      </c>
      <c r="L103" s="84" t="b">
        <v>0</v>
      </c>
    </row>
    <row r="104" spans="1:12" ht="15">
      <c r="A104" s="84" t="s">
        <v>288</v>
      </c>
      <c r="B104" s="84" t="s">
        <v>666</v>
      </c>
      <c r="C104" s="84">
        <v>3</v>
      </c>
      <c r="D104" s="122">
        <v>0.0023904321553601584</v>
      </c>
      <c r="E104" s="122">
        <v>2.841359470454855</v>
      </c>
      <c r="F104" s="84" t="s">
        <v>3504</v>
      </c>
      <c r="G104" s="84" t="b">
        <v>0</v>
      </c>
      <c r="H104" s="84" t="b">
        <v>0</v>
      </c>
      <c r="I104" s="84" t="b">
        <v>0</v>
      </c>
      <c r="J104" s="84" t="b">
        <v>0</v>
      </c>
      <c r="K104" s="84" t="b">
        <v>0</v>
      </c>
      <c r="L104" s="84" t="b">
        <v>0</v>
      </c>
    </row>
    <row r="105" spans="1:12" ht="15">
      <c r="A105" s="84" t="s">
        <v>3294</v>
      </c>
      <c r="B105" s="84" t="s">
        <v>3324</v>
      </c>
      <c r="C105" s="84">
        <v>3</v>
      </c>
      <c r="D105" s="122">
        <v>0.0023904321553601584</v>
      </c>
      <c r="E105" s="122">
        <v>2.716420733846555</v>
      </c>
      <c r="F105" s="84" t="s">
        <v>3504</v>
      </c>
      <c r="G105" s="84" t="b">
        <v>0</v>
      </c>
      <c r="H105" s="84" t="b">
        <v>0</v>
      </c>
      <c r="I105" s="84" t="b">
        <v>0</v>
      </c>
      <c r="J105" s="84" t="b">
        <v>0</v>
      </c>
      <c r="K105" s="84" t="b">
        <v>0</v>
      </c>
      <c r="L105" s="84" t="b">
        <v>0</v>
      </c>
    </row>
    <row r="106" spans="1:12" ht="15">
      <c r="A106" s="84" t="s">
        <v>321</v>
      </c>
      <c r="B106" s="84" t="s">
        <v>2667</v>
      </c>
      <c r="C106" s="84">
        <v>3</v>
      </c>
      <c r="D106" s="122">
        <v>0.0023904321553601584</v>
      </c>
      <c r="E106" s="122">
        <v>0.4611482287432488</v>
      </c>
      <c r="F106" s="84" t="s">
        <v>3504</v>
      </c>
      <c r="G106" s="84" t="b">
        <v>0</v>
      </c>
      <c r="H106" s="84" t="b">
        <v>0</v>
      </c>
      <c r="I106" s="84" t="b">
        <v>0</v>
      </c>
      <c r="J106" s="84" t="b">
        <v>0</v>
      </c>
      <c r="K106" s="84" t="b">
        <v>0</v>
      </c>
      <c r="L106" s="84" t="b">
        <v>0</v>
      </c>
    </row>
    <row r="107" spans="1:12" ht="15">
      <c r="A107" s="84" t="s">
        <v>3327</v>
      </c>
      <c r="B107" s="84" t="s">
        <v>3328</v>
      </c>
      <c r="C107" s="84">
        <v>3</v>
      </c>
      <c r="D107" s="122">
        <v>0.0023904321553601584</v>
      </c>
      <c r="E107" s="122">
        <v>2.841359470454855</v>
      </c>
      <c r="F107" s="84" t="s">
        <v>3504</v>
      </c>
      <c r="G107" s="84" t="b">
        <v>0</v>
      </c>
      <c r="H107" s="84" t="b">
        <v>0</v>
      </c>
      <c r="I107" s="84" t="b">
        <v>0</v>
      </c>
      <c r="J107" s="84" t="b">
        <v>0</v>
      </c>
      <c r="K107" s="84" t="b">
        <v>0</v>
      </c>
      <c r="L107" s="84" t="b">
        <v>0</v>
      </c>
    </row>
    <row r="108" spans="1:12" ht="15">
      <c r="A108" s="84" t="s">
        <v>3328</v>
      </c>
      <c r="B108" s="84" t="s">
        <v>3295</v>
      </c>
      <c r="C108" s="84">
        <v>3</v>
      </c>
      <c r="D108" s="122">
        <v>0.0023904321553601584</v>
      </c>
      <c r="E108" s="122">
        <v>2.716420733846555</v>
      </c>
      <c r="F108" s="84" t="s">
        <v>3504</v>
      </c>
      <c r="G108" s="84" t="b">
        <v>0</v>
      </c>
      <c r="H108" s="84" t="b">
        <v>0</v>
      </c>
      <c r="I108" s="84" t="b">
        <v>0</v>
      </c>
      <c r="J108" s="84" t="b">
        <v>0</v>
      </c>
      <c r="K108" s="84" t="b">
        <v>0</v>
      </c>
      <c r="L108" s="84" t="b">
        <v>0</v>
      </c>
    </row>
    <row r="109" spans="1:12" ht="15">
      <c r="A109" s="84" t="s">
        <v>3295</v>
      </c>
      <c r="B109" s="84" t="s">
        <v>3230</v>
      </c>
      <c r="C109" s="84">
        <v>3</v>
      </c>
      <c r="D109" s="122">
        <v>0.0023904321553601584</v>
      </c>
      <c r="E109" s="122">
        <v>2.152149303407992</v>
      </c>
      <c r="F109" s="84" t="s">
        <v>3504</v>
      </c>
      <c r="G109" s="84" t="b">
        <v>0</v>
      </c>
      <c r="H109" s="84" t="b">
        <v>0</v>
      </c>
      <c r="I109" s="84" t="b">
        <v>0</v>
      </c>
      <c r="J109" s="84" t="b">
        <v>0</v>
      </c>
      <c r="K109" s="84" t="b">
        <v>0</v>
      </c>
      <c r="L109" s="84" t="b">
        <v>0</v>
      </c>
    </row>
    <row r="110" spans="1:12" ht="15">
      <c r="A110" s="84" t="s">
        <v>3230</v>
      </c>
      <c r="B110" s="84" t="s">
        <v>3273</v>
      </c>
      <c r="C110" s="84">
        <v>3</v>
      </c>
      <c r="D110" s="122">
        <v>0.0023904321553601584</v>
      </c>
      <c r="E110" s="122">
        <v>2.055239290399936</v>
      </c>
      <c r="F110" s="84" t="s">
        <v>3504</v>
      </c>
      <c r="G110" s="84" t="b">
        <v>0</v>
      </c>
      <c r="H110" s="84" t="b">
        <v>0</v>
      </c>
      <c r="I110" s="84" t="b">
        <v>0</v>
      </c>
      <c r="J110" s="84" t="b">
        <v>0</v>
      </c>
      <c r="K110" s="84" t="b">
        <v>0</v>
      </c>
      <c r="L110" s="84" t="b">
        <v>0</v>
      </c>
    </row>
    <row r="111" spans="1:12" ht="15">
      <c r="A111" s="84" t="s">
        <v>3273</v>
      </c>
      <c r="B111" s="84" t="s">
        <v>3329</v>
      </c>
      <c r="C111" s="84">
        <v>3</v>
      </c>
      <c r="D111" s="122">
        <v>0.0023904321553601584</v>
      </c>
      <c r="E111" s="122">
        <v>2.6195107208384987</v>
      </c>
      <c r="F111" s="84" t="s">
        <v>3504</v>
      </c>
      <c r="G111" s="84" t="b">
        <v>0</v>
      </c>
      <c r="H111" s="84" t="b">
        <v>0</v>
      </c>
      <c r="I111" s="84" t="b">
        <v>0</v>
      </c>
      <c r="J111" s="84" t="b">
        <v>0</v>
      </c>
      <c r="K111" s="84" t="b">
        <v>0</v>
      </c>
      <c r="L111" s="84" t="b">
        <v>0</v>
      </c>
    </row>
    <row r="112" spans="1:12" ht="15">
      <c r="A112" s="84" t="s">
        <v>3329</v>
      </c>
      <c r="B112" s="84" t="s">
        <v>375</v>
      </c>
      <c r="C112" s="84">
        <v>3</v>
      </c>
      <c r="D112" s="122">
        <v>0.0023904321553601584</v>
      </c>
      <c r="E112" s="122">
        <v>2.841359470454855</v>
      </c>
      <c r="F112" s="84" t="s">
        <v>3504</v>
      </c>
      <c r="G112" s="84" t="b">
        <v>0</v>
      </c>
      <c r="H112" s="84" t="b">
        <v>0</v>
      </c>
      <c r="I112" s="84" t="b">
        <v>0</v>
      </c>
      <c r="J112" s="84" t="b">
        <v>0</v>
      </c>
      <c r="K112" s="84" t="b">
        <v>0</v>
      </c>
      <c r="L112" s="84" t="b">
        <v>0</v>
      </c>
    </row>
    <row r="113" spans="1:12" ht="15">
      <c r="A113" s="84" t="s">
        <v>375</v>
      </c>
      <c r="B113" s="84" t="s">
        <v>3330</v>
      </c>
      <c r="C113" s="84">
        <v>3</v>
      </c>
      <c r="D113" s="122">
        <v>0.0023904321553601584</v>
      </c>
      <c r="E113" s="122">
        <v>2.841359470454855</v>
      </c>
      <c r="F113" s="84" t="s">
        <v>3504</v>
      </c>
      <c r="G113" s="84" t="b">
        <v>0</v>
      </c>
      <c r="H113" s="84" t="b">
        <v>0</v>
      </c>
      <c r="I113" s="84" t="b">
        <v>0</v>
      </c>
      <c r="J113" s="84" t="b">
        <v>0</v>
      </c>
      <c r="K113" s="84" t="b">
        <v>0</v>
      </c>
      <c r="L113" s="84" t="b">
        <v>0</v>
      </c>
    </row>
    <row r="114" spans="1:12" ht="15">
      <c r="A114" s="84" t="s">
        <v>3330</v>
      </c>
      <c r="B114" s="84" t="s">
        <v>3272</v>
      </c>
      <c r="C114" s="84">
        <v>3</v>
      </c>
      <c r="D114" s="122">
        <v>0.0023904321553601584</v>
      </c>
      <c r="E114" s="122">
        <v>2.6195107208384987</v>
      </c>
      <c r="F114" s="84" t="s">
        <v>3504</v>
      </c>
      <c r="G114" s="84" t="b">
        <v>0</v>
      </c>
      <c r="H114" s="84" t="b">
        <v>0</v>
      </c>
      <c r="I114" s="84" t="b">
        <v>0</v>
      </c>
      <c r="J114" s="84" t="b">
        <v>0</v>
      </c>
      <c r="K114" s="84" t="b">
        <v>0</v>
      </c>
      <c r="L114" s="84" t="b">
        <v>0</v>
      </c>
    </row>
    <row r="115" spans="1:12" ht="15">
      <c r="A115" s="84" t="s">
        <v>3272</v>
      </c>
      <c r="B115" s="84" t="s">
        <v>2721</v>
      </c>
      <c r="C115" s="84">
        <v>3</v>
      </c>
      <c r="D115" s="122">
        <v>0.0023904321553601584</v>
      </c>
      <c r="E115" s="122">
        <v>2.096631975558161</v>
      </c>
      <c r="F115" s="84" t="s">
        <v>3504</v>
      </c>
      <c r="G115" s="84" t="b">
        <v>0</v>
      </c>
      <c r="H115" s="84" t="b">
        <v>0</v>
      </c>
      <c r="I115" s="84" t="b">
        <v>0</v>
      </c>
      <c r="J115" s="84" t="b">
        <v>0</v>
      </c>
      <c r="K115" s="84" t="b">
        <v>0</v>
      </c>
      <c r="L115" s="84" t="b">
        <v>0</v>
      </c>
    </row>
    <row r="116" spans="1:12" ht="15">
      <c r="A116" s="84" t="s">
        <v>2721</v>
      </c>
      <c r="B116" s="84" t="s">
        <v>3331</v>
      </c>
      <c r="C116" s="84">
        <v>3</v>
      </c>
      <c r="D116" s="122">
        <v>0.0023904321553601584</v>
      </c>
      <c r="E116" s="122">
        <v>2.3184807251745174</v>
      </c>
      <c r="F116" s="84" t="s">
        <v>3504</v>
      </c>
      <c r="G116" s="84" t="b">
        <v>0</v>
      </c>
      <c r="H116" s="84" t="b">
        <v>0</v>
      </c>
      <c r="I116" s="84" t="b">
        <v>0</v>
      </c>
      <c r="J116" s="84" t="b">
        <v>1</v>
      </c>
      <c r="K116" s="84" t="b">
        <v>0</v>
      </c>
      <c r="L116" s="84" t="b">
        <v>0</v>
      </c>
    </row>
    <row r="117" spans="1:12" ht="15">
      <c r="A117" s="84" t="s">
        <v>284</v>
      </c>
      <c r="B117" s="84" t="s">
        <v>321</v>
      </c>
      <c r="C117" s="84">
        <v>3</v>
      </c>
      <c r="D117" s="122">
        <v>0.0023904321553601584</v>
      </c>
      <c r="E117" s="122">
        <v>1.354692897828962</v>
      </c>
      <c r="F117" s="84" t="s">
        <v>3504</v>
      </c>
      <c r="G117" s="84" t="b">
        <v>0</v>
      </c>
      <c r="H117" s="84" t="b">
        <v>0</v>
      </c>
      <c r="I117" s="84" t="b">
        <v>0</v>
      </c>
      <c r="J117" s="84" t="b">
        <v>0</v>
      </c>
      <c r="K117" s="84" t="b">
        <v>0</v>
      </c>
      <c r="L117" s="84" t="b">
        <v>0</v>
      </c>
    </row>
    <row r="118" spans="1:12" ht="15">
      <c r="A118" s="84" t="s">
        <v>321</v>
      </c>
      <c r="B118" s="84" t="s">
        <v>3269</v>
      </c>
      <c r="C118" s="84">
        <v>3</v>
      </c>
      <c r="D118" s="122">
        <v>0.0023904321553601584</v>
      </c>
      <c r="E118" s="122">
        <v>1.0174507295105362</v>
      </c>
      <c r="F118" s="84" t="s">
        <v>3504</v>
      </c>
      <c r="G118" s="84" t="b">
        <v>0</v>
      </c>
      <c r="H118" s="84" t="b">
        <v>0</v>
      </c>
      <c r="I118" s="84" t="b">
        <v>0</v>
      </c>
      <c r="J118" s="84" t="b">
        <v>0</v>
      </c>
      <c r="K118" s="84" t="b">
        <v>0</v>
      </c>
      <c r="L118" s="84" t="b">
        <v>0</v>
      </c>
    </row>
    <row r="119" spans="1:12" ht="15">
      <c r="A119" s="84" t="s">
        <v>283</v>
      </c>
      <c r="B119" s="84" t="s">
        <v>321</v>
      </c>
      <c r="C119" s="84">
        <v>3</v>
      </c>
      <c r="D119" s="122">
        <v>0.0023904321553601584</v>
      </c>
      <c r="E119" s="122">
        <v>1.1328441482126057</v>
      </c>
      <c r="F119" s="84" t="s">
        <v>3504</v>
      </c>
      <c r="G119" s="84" t="b">
        <v>0</v>
      </c>
      <c r="H119" s="84" t="b">
        <v>0</v>
      </c>
      <c r="I119" s="84" t="b">
        <v>0</v>
      </c>
      <c r="J119" s="84" t="b">
        <v>0</v>
      </c>
      <c r="K119" s="84" t="b">
        <v>0</v>
      </c>
      <c r="L119" s="84" t="b">
        <v>0</v>
      </c>
    </row>
    <row r="120" spans="1:12" ht="15">
      <c r="A120" s="84" t="s">
        <v>377</v>
      </c>
      <c r="B120" s="84" t="s">
        <v>321</v>
      </c>
      <c r="C120" s="84">
        <v>3</v>
      </c>
      <c r="D120" s="122">
        <v>0.0023904321553601584</v>
      </c>
      <c r="E120" s="122">
        <v>1.354692897828962</v>
      </c>
      <c r="F120" s="84" t="s">
        <v>3504</v>
      </c>
      <c r="G120" s="84" t="b">
        <v>0</v>
      </c>
      <c r="H120" s="84" t="b">
        <v>0</v>
      </c>
      <c r="I120" s="84" t="b">
        <v>0</v>
      </c>
      <c r="J120" s="84" t="b">
        <v>0</v>
      </c>
      <c r="K120" s="84" t="b">
        <v>0</v>
      </c>
      <c r="L120" s="84" t="b">
        <v>0</v>
      </c>
    </row>
    <row r="121" spans="1:12" ht="15">
      <c r="A121" s="84" t="s">
        <v>2776</v>
      </c>
      <c r="B121" s="84" t="s">
        <v>2777</v>
      </c>
      <c r="C121" s="84">
        <v>3</v>
      </c>
      <c r="D121" s="122">
        <v>0.0023904321553601584</v>
      </c>
      <c r="E121" s="122">
        <v>2.6195107208384987</v>
      </c>
      <c r="F121" s="84" t="s">
        <v>3504</v>
      </c>
      <c r="G121" s="84" t="b">
        <v>0</v>
      </c>
      <c r="H121" s="84" t="b">
        <v>0</v>
      </c>
      <c r="I121" s="84" t="b">
        <v>0</v>
      </c>
      <c r="J121" s="84" t="b">
        <v>0</v>
      </c>
      <c r="K121" s="84" t="b">
        <v>0</v>
      </c>
      <c r="L121" s="84" t="b">
        <v>0</v>
      </c>
    </row>
    <row r="122" spans="1:12" ht="15">
      <c r="A122" s="84" t="s">
        <v>2777</v>
      </c>
      <c r="B122" s="84" t="s">
        <v>2778</v>
      </c>
      <c r="C122" s="84">
        <v>3</v>
      </c>
      <c r="D122" s="122">
        <v>0.0023904321553601584</v>
      </c>
      <c r="E122" s="122">
        <v>2.5403294747908736</v>
      </c>
      <c r="F122" s="84" t="s">
        <v>3504</v>
      </c>
      <c r="G122" s="84" t="b">
        <v>0</v>
      </c>
      <c r="H122" s="84" t="b">
        <v>0</v>
      </c>
      <c r="I122" s="84" t="b">
        <v>0</v>
      </c>
      <c r="J122" s="84" t="b">
        <v>0</v>
      </c>
      <c r="K122" s="84" t="b">
        <v>1</v>
      </c>
      <c r="L122" s="84" t="b">
        <v>0</v>
      </c>
    </row>
    <row r="123" spans="1:12" ht="15">
      <c r="A123" s="84" t="s">
        <v>2778</v>
      </c>
      <c r="B123" s="84" t="s">
        <v>2779</v>
      </c>
      <c r="C123" s="84">
        <v>3</v>
      </c>
      <c r="D123" s="122">
        <v>0.0023904321553601584</v>
      </c>
      <c r="E123" s="122">
        <v>2.841359470454855</v>
      </c>
      <c r="F123" s="84" t="s">
        <v>3504</v>
      </c>
      <c r="G123" s="84" t="b">
        <v>0</v>
      </c>
      <c r="H123" s="84" t="b">
        <v>1</v>
      </c>
      <c r="I123" s="84" t="b">
        <v>0</v>
      </c>
      <c r="J123" s="84" t="b">
        <v>0</v>
      </c>
      <c r="K123" s="84" t="b">
        <v>0</v>
      </c>
      <c r="L123" s="84" t="b">
        <v>0</v>
      </c>
    </row>
    <row r="124" spans="1:12" ht="15">
      <c r="A124" s="84" t="s">
        <v>2779</v>
      </c>
      <c r="B124" s="84" t="s">
        <v>2774</v>
      </c>
      <c r="C124" s="84">
        <v>3</v>
      </c>
      <c r="D124" s="122">
        <v>0.0023904321553601584</v>
      </c>
      <c r="E124" s="122">
        <v>2.716420733846555</v>
      </c>
      <c r="F124" s="84" t="s">
        <v>3504</v>
      </c>
      <c r="G124" s="84" t="b">
        <v>0</v>
      </c>
      <c r="H124" s="84" t="b">
        <v>0</v>
      </c>
      <c r="I124" s="84" t="b">
        <v>0</v>
      </c>
      <c r="J124" s="84" t="b">
        <v>0</v>
      </c>
      <c r="K124" s="84" t="b">
        <v>0</v>
      </c>
      <c r="L124" s="84" t="b">
        <v>0</v>
      </c>
    </row>
    <row r="125" spans="1:12" ht="15">
      <c r="A125" s="84" t="s">
        <v>2775</v>
      </c>
      <c r="B125" s="84" t="s">
        <v>369</v>
      </c>
      <c r="C125" s="84">
        <v>3</v>
      </c>
      <c r="D125" s="122">
        <v>0.0023904321553601584</v>
      </c>
      <c r="E125" s="122">
        <v>2.716420733846555</v>
      </c>
      <c r="F125" s="84" t="s">
        <v>3504</v>
      </c>
      <c r="G125" s="84" t="b">
        <v>0</v>
      </c>
      <c r="H125" s="84" t="b">
        <v>0</v>
      </c>
      <c r="I125" s="84" t="b">
        <v>0</v>
      </c>
      <c r="J125" s="84" t="b">
        <v>0</v>
      </c>
      <c r="K125" s="84" t="b">
        <v>0</v>
      </c>
      <c r="L125" s="84" t="b">
        <v>0</v>
      </c>
    </row>
    <row r="126" spans="1:12" ht="15">
      <c r="A126" s="84" t="s">
        <v>369</v>
      </c>
      <c r="B126" s="84" t="s">
        <v>2780</v>
      </c>
      <c r="C126" s="84">
        <v>3</v>
      </c>
      <c r="D126" s="122">
        <v>0.0023904321553601584</v>
      </c>
      <c r="E126" s="122">
        <v>2.6195107208384987</v>
      </c>
      <c r="F126" s="84" t="s">
        <v>3504</v>
      </c>
      <c r="G126" s="84" t="b">
        <v>0</v>
      </c>
      <c r="H126" s="84" t="b">
        <v>0</v>
      </c>
      <c r="I126" s="84" t="b">
        <v>0</v>
      </c>
      <c r="J126" s="84" t="b">
        <v>0</v>
      </c>
      <c r="K126" s="84" t="b">
        <v>0</v>
      </c>
      <c r="L126" s="84" t="b">
        <v>0</v>
      </c>
    </row>
    <row r="127" spans="1:12" ht="15">
      <c r="A127" s="84" t="s">
        <v>321</v>
      </c>
      <c r="B127" s="84" t="s">
        <v>3266</v>
      </c>
      <c r="C127" s="84">
        <v>3</v>
      </c>
      <c r="D127" s="122">
        <v>0.0023904321553601584</v>
      </c>
      <c r="E127" s="122">
        <v>1.0174507295105362</v>
      </c>
      <c r="F127" s="84" t="s">
        <v>3504</v>
      </c>
      <c r="G127" s="84" t="b">
        <v>0</v>
      </c>
      <c r="H127" s="84" t="b">
        <v>0</v>
      </c>
      <c r="I127" s="84" t="b">
        <v>0</v>
      </c>
      <c r="J127" s="84" t="b">
        <v>0</v>
      </c>
      <c r="K127" s="84" t="b">
        <v>0</v>
      </c>
      <c r="L127" s="84" t="b">
        <v>0</v>
      </c>
    </row>
    <row r="128" spans="1:12" ht="15">
      <c r="A128" s="84" t="s">
        <v>3266</v>
      </c>
      <c r="B128" s="84" t="s">
        <v>3229</v>
      </c>
      <c r="C128" s="84">
        <v>3</v>
      </c>
      <c r="D128" s="122">
        <v>0.0023904321553601584</v>
      </c>
      <c r="E128" s="122">
        <v>2.152149303407992</v>
      </c>
      <c r="F128" s="84" t="s">
        <v>3504</v>
      </c>
      <c r="G128" s="84" t="b">
        <v>0</v>
      </c>
      <c r="H128" s="84" t="b">
        <v>0</v>
      </c>
      <c r="I128" s="84" t="b">
        <v>0</v>
      </c>
      <c r="J128" s="84" t="b">
        <v>0</v>
      </c>
      <c r="K128" s="84" t="b">
        <v>0</v>
      </c>
      <c r="L128" s="84" t="b">
        <v>0</v>
      </c>
    </row>
    <row r="129" spans="1:12" ht="15">
      <c r="A129" s="84" t="s">
        <v>3229</v>
      </c>
      <c r="B129" s="84" t="s">
        <v>3299</v>
      </c>
      <c r="C129" s="84">
        <v>3</v>
      </c>
      <c r="D129" s="122">
        <v>0.0023904321553601584</v>
      </c>
      <c r="E129" s="122">
        <v>2.152149303407992</v>
      </c>
      <c r="F129" s="84" t="s">
        <v>3504</v>
      </c>
      <c r="G129" s="84" t="b">
        <v>0</v>
      </c>
      <c r="H129" s="84" t="b">
        <v>0</v>
      </c>
      <c r="I129" s="84" t="b">
        <v>0</v>
      </c>
      <c r="J129" s="84" t="b">
        <v>0</v>
      </c>
      <c r="K129" s="84" t="b">
        <v>0</v>
      </c>
      <c r="L129" s="84" t="b">
        <v>0</v>
      </c>
    </row>
    <row r="130" spans="1:12" ht="15">
      <c r="A130" s="84" t="s">
        <v>3299</v>
      </c>
      <c r="B130" s="84" t="s">
        <v>3333</v>
      </c>
      <c r="C130" s="84">
        <v>3</v>
      </c>
      <c r="D130" s="122">
        <v>0.0023904321553601584</v>
      </c>
      <c r="E130" s="122">
        <v>2.716420733846555</v>
      </c>
      <c r="F130" s="84" t="s">
        <v>3504</v>
      </c>
      <c r="G130" s="84" t="b">
        <v>0</v>
      </c>
      <c r="H130" s="84" t="b">
        <v>0</v>
      </c>
      <c r="I130" s="84" t="b">
        <v>0</v>
      </c>
      <c r="J130" s="84" t="b">
        <v>0</v>
      </c>
      <c r="K130" s="84" t="b">
        <v>1</v>
      </c>
      <c r="L130" s="84" t="b">
        <v>0</v>
      </c>
    </row>
    <row r="131" spans="1:12" ht="15">
      <c r="A131" s="84" t="s">
        <v>2741</v>
      </c>
      <c r="B131" s="84" t="s">
        <v>3334</v>
      </c>
      <c r="C131" s="84">
        <v>3</v>
      </c>
      <c r="D131" s="122">
        <v>0.0023904321553601584</v>
      </c>
      <c r="E131" s="122">
        <v>2.5403294747908736</v>
      </c>
      <c r="F131" s="84" t="s">
        <v>3504</v>
      </c>
      <c r="G131" s="84" t="b">
        <v>0</v>
      </c>
      <c r="H131" s="84" t="b">
        <v>0</v>
      </c>
      <c r="I131" s="84" t="b">
        <v>0</v>
      </c>
      <c r="J131" s="84" t="b">
        <v>0</v>
      </c>
      <c r="K131" s="84" t="b">
        <v>0</v>
      </c>
      <c r="L131" s="84" t="b">
        <v>0</v>
      </c>
    </row>
    <row r="132" spans="1:12" ht="15">
      <c r="A132" s="84" t="s">
        <v>3334</v>
      </c>
      <c r="B132" s="84" t="s">
        <v>2735</v>
      </c>
      <c r="C132" s="84">
        <v>3</v>
      </c>
      <c r="D132" s="122">
        <v>0.0023904321553601584</v>
      </c>
      <c r="E132" s="122">
        <v>2.3642382157351927</v>
      </c>
      <c r="F132" s="84" t="s">
        <v>3504</v>
      </c>
      <c r="G132" s="84" t="b">
        <v>0</v>
      </c>
      <c r="H132" s="84" t="b">
        <v>0</v>
      </c>
      <c r="I132" s="84" t="b">
        <v>0</v>
      </c>
      <c r="J132" s="84" t="b">
        <v>0</v>
      </c>
      <c r="K132" s="84" t="b">
        <v>0</v>
      </c>
      <c r="L132" s="84" t="b">
        <v>0</v>
      </c>
    </row>
    <row r="133" spans="1:12" ht="15">
      <c r="A133" s="84" t="s">
        <v>2735</v>
      </c>
      <c r="B133" s="84" t="s">
        <v>3335</v>
      </c>
      <c r="C133" s="84">
        <v>3</v>
      </c>
      <c r="D133" s="122">
        <v>0.0023904321553601584</v>
      </c>
      <c r="E133" s="122">
        <v>2.3642382157351927</v>
      </c>
      <c r="F133" s="84" t="s">
        <v>3504</v>
      </c>
      <c r="G133" s="84" t="b">
        <v>0</v>
      </c>
      <c r="H133" s="84" t="b">
        <v>0</v>
      </c>
      <c r="I133" s="84" t="b">
        <v>0</v>
      </c>
      <c r="J133" s="84" t="b">
        <v>0</v>
      </c>
      <c r="K133" s="84" t="b">
        <v>0</v>
      </c>
      <c r="L133" s="84" t="b">
        <v>0</v>
      </c>
    </row>
    <row r="134" spans="1:12" ht="15">
      <c r="A134" s="84" t="s">
        <v>3335</v>
      </c>
      <c r="B134" s="84" t="s">
        <v>3264</v>
      </c>
      <c r="C134" s="84">
        <v>3</v>
      </c>
      <c r="D134" s="122">
        <v>0.0023904321553601584</v>
      </c>
      <c r="E134" s="122">
        <v>2.716420733846555</v>
      </c>
      <c r="F134" s="84" t="s">
        <v>3504</v>
      </c>
      <c r="G134" s="84" t="b">
        <v>0</v>
      </c>
      <c r="H134" s="84" t="b">
        <v>0</v>
      </c>
      <c r="I134" s="84" t="b">
        <v>0</v>
      </c>
      <c r="J134" s="84" t="b">
        <v>0</v>
      </c>
      <c r="K134" s="84" t="b">
        <v>0</v>
      </c>
      <c r="L134" s="84" t="b">
        <v>0</v>
      </c>
    </row>
    <row r="135" spans="1:12" ht="15">
      <c r="A135" s="84" t="s">
        <v>3264</v>
      </c>
      <c r="B135" s="84" t="s">
        <v>3260</v>
      </c>
      <c r="C135" s="84">
        <v>3</v>
      </c>
      <c r="D135" s="122">
        <v>0.0023904321553601584</v>
      </c>
      <c r="E135" s="122">
        <v>2.4945719842301983</v>
      </c>
      <c r="F135" s="84" t="s">
        <v>3504</v>
      </c>
      <c r="G135" s="84" t="b">
        <v>0</v>
      </c>
      <c r="H135" s="84" t="b">
        <v>0</v>
      </c>
      <c r="I135" s="84" t="b">
        <v>0</v>
      </c>
      <c r="J135" s="84" t="b">
        <v>1</v>
      </c>
      <c r="K135" s="84" t="b">
        <v>0</v>
      </c>
      <c r="L135" s="84" t="b">
        <v>0</v>
      </c>
    </row>
    <row r="136" spans="1:12" ht="15">
      <c r="A136" s="84" t="s">
        <v>3260</v>
      </c>
      <c r="B136" s="84" t="s">
        <v>2741</v>
      </c>
      <c r="C136" s="84">
        <v>3</v>
      </c>
      <c r="D136" s="122">
        <v>0.0023904321553601584</v>
      </c>
      <c r="E136" s="122">
        <v>2.4153907381825737</v>
      </c>
      <c r="F136" s="84" t="s">
        <v>3504</v>
      </c>
      <c r="G136" s="84" t="b">
        <v>1</v>
      </c>
      <c r="H136" s="84" t="b">
        <v>0</v>
      </c>
      <c r="I136" s="84" t="b">
        <v>0</v>
      </c>
      <c r="J136" s="84" t="b">
        <v>0</v>
      </c>
      <c r="K136" s="84" t="b">
        <v>0</v>
      </c>
      <c r="L136" s="84" t="b">
        <v>0</v>
      </c>
    </row>
    <row r="137" spans="1:12" ht="15">
      <c r="A137" s="84" t="s">
        <v>2741</v>
      </c>
      <c r="B137" s="84" t="s">
        <v>3336</v>
      </c>
      <c r="C137" s="84">
        <v>3</v>
      </c>
      <c r="D137" s="122">
        <v>0.0023904321553601584</v>
      </c>
      <c r="E137" s="122">
        <v>2.5403294747908736</v>
      </c>
      <c r="F137" s="84" t="s">
        <v>3504</v>
      </c>
      <c r="G137" s="84" t="b">
        <v>0</v>
      </c>
      <c r="H137" s="84" t="b">
        <v>0</v>
      </c>
      <c r="I137" s="84" t="b">
        <v>0</v>
      </c>
      <c r="J137" s="84" t="b">
        <v>0</v>
      </c>
      <c r="K137" s="84" t="b">
        <v>0</v>
      </c>
      <c r="L137" s="84" t="b">
        <v>0</v>
      </c>
    </row>
    <row r="138" spans="1:12" ht="15">
      <c r="A138" s="84" t="s">
        <v>3336</v>
      </c>
      <c r="B138" s="84" t="s">
        <v>663</v>
      </c>
      <c r="C138" s="84">
        <v>3</v>
      </c>
      <c r="D138" s="122">
        <v>0.0023904321553601584</v>
      </c>
      <c r="E138" s="122">
        <v>1.5191401757209357</v>
      </c>
      <c r="F138" s="84" t="s">
        <v>3504</v>
      </c>
      <c r="G138" s="84" t="b">
        <v>0</v>
      </c>
      <c r="H138" s="84" t="b">
        <v>0</v>
      </c>
      <c r="I138" s="84" t="b">
        <v>0</v>
      </c>
      <c r="J138" s="84" t="b">
        <v>0</v>
      </c>
      <c r="K138" s="84" t="b">
        <v>0</v>
      </c>
      <c r="L138" s="84" t="b">
        <v>0</v>
      </c>
    </row>
    <row r="139" spans="1:12" ht="15">
      <c r="A139" s="84" t="s">
        <v>663</v>
      </c>
      <c r="B139" s="84" t="s">
        <v>2669</v>
      </c>
      <c r="C139" s="84">
        <v>3</v>
      </c>
      <c r="D139" s="122">
        <v>0.0023904321553601584</v>
      </c>
      <c r="E139" s="122">
        <v>1.2392994791268923</v>
      </c>
      <c r="F139" s="84" t="s">
        <v>3504</v>
      </c>
      <c r="G139" s="84" t="b">
        <v>0</v>
      </c>
      <c r="H139" s="84" t="b">
        <v>0</v>
      </c>
      <c r="I139" s="84" t="b">
        <v>0</v>
      </c>
      <c r="J139" s="84" t="b">
        <v>0</v>
      </c>
      <c r="K139" s="84" t="b">
        <v>0</v>
      </c>
      <c r="L139" s="84" t="b">
        <v>0</v>
      </c>
    </row>
    <row r="140" spans="1:12" ht="15">
      <c r="A140" s="84" t="s">
        <v>2669</v>
      </c>
      <c r="B140" s="84" t="s">
        <v>321</v>
      </c>
      <c r="C140" s="84">
        <v>3</v>
      </c>
      <c r="D140" s="122">
        <v>0.0023904321553601584</v>
      </c>
      <c r="E140" s="122">
        <v>1.1328441482126057</v>
      </c>
      <c r="F140" s="84" t="s">
        <v>3504</v>
      </c>
      <c r="G140" s="84" t="b">
        <v>0</v>
      </c>
      <c r="H140" s="84" t="b">
        <v>0</v>
      </c>
      <c r="I140" s="84" t="b">
        <v>0</v>
      </c>
      <c r="J140" s="84" t="b">
        <v>0</v>
      </c>
      <c r="K140" s="84" t="b">
        <v>0</v>
      </c>
      <c r="L140" s="84" t="b">
        <v>0</v>
      </c>
    </row>
    <row r="141" spans="1:12" ht="15">
      <c r="A141" s="84" t="s">
        <v>3303</v>
      </c>
      <c r="B141" s="84" t="s">
        <v>3339</v>
      </c>
      <c r="C141" s="84">
        <v>3</v>
      </c>
      <c r="D141" s="122">
        <v>0.0023904321553601584</v>
      </c>
      <c r="E141" s="122">
        <v>2.716420733846555</v>
      </c>
      <c r="F141" s="84" t="s">
        <v>3504</v>
      </c>
      <c r="G141" s="84" t="b">
        <v>0</v>
      </c>
      <c r="H141" s="84" t="b">
        <v>0</v>
      </c>
      <c r="I141" s="84" t="b">
        <v>0</v>
      </c>
      <c r="J141" s="84" t="b">
        <v>0</v>
      </c>
      <c r="K141" s="84" t="b">
        <v>0</v>
      </c>
      <c r="L141" s="84" t="b">
        <v>0</v>
      </c>
    </row>
    <row r="142" spans="1:12" ht="15">
      <c r="A142" s="84" t="s">
        <v>3339</v>
      </c>
      <c r="B142" s="84" t="s">
        <v>3340</v>
      </c>
      <c r="C142" s="84">
        <v>3</v>
      </c>
      <c r="D142" s="122">
        <v>0.0023904321553601584</v>
      </c>
      <c r="E142" s="122">
        <v>2.841359470454855</v>
      </c>
      <c r="F142" s="84" t="s">
        <v>3504</v>
      </c>
      <c r="G142" s="84" t="b">
        <v>0</v>
      </c>
      <c r="H142" s="84" t="b">
        <v>0</v>
      </c>
      <c r="I142" s="84" t="b">
        <v>0</v>
      </c>
      <c r="J142" s="84" t="b">
        <v>0</v>
      </c>
      <c r="K142" s="84" t="b">
        <v>0</v>
      </c>
      <c r="L142" s="84" t="b">
        <v>0</v>
      </c>
    </row>
    <row r="143" spans="1:12" ht="15">
      <c r="A143" s="84" t="s">
        <v>3340</v>
      </c>
      <c r="B143" s="84" t="s">
        <v>2740</v>
      </c>
      <c r="C143" s="84">
        <v>3</v>
      </c>
      <c r="D143" s="122">
        <v>0.0023904321553601584</v>
      </c>
      <c r="E143" s="122">
        <v>2.5403294747908736</v>
      </c>
      <c r="F143" s="84" t="s">
        <v>3504</v>
      </c>
      <c r="G143" s="84" t="b">
        <v>0</v>
      </c>
      <c r="H143" s="84" t="b">
        <v>0</v>
      </c>
      <c r="I143" s="84" t="b">
        <v>0</v>
      </c>
      <c r="J143" s="84" t="b">
        <v>0</v>
      </c>
      <c r="K143" s="84" t="b">
        <v>0</v>
      </c>
      <c r="L143" s="84" t="b">
        <v>0</v>
      </c>
    </row>
    <row r="144" spans="1:12" ht="15">
      <c r="A144" s="84" t="s">
        <v>2740</v>
      </c>
      <c r="B144" s="84" t="s">
        <v>3341</v>
      </c>
      <c r="C144" s="84">
        <v>3</v>
      </c>
      <c r="D144" s="122">
        <v>0.0023904321553601584</v>
      </c>
      <c r="E144" s="122">
        <v>2.5403294747908736</v>
      </c>
      <c r="F144" s="84" t="s">
        <v>3504</v>
      </c>
      <c r="G144" s="84" t="b">
        <v>0</v>
      </c>
      <c r="H144" s="84" t="b">
        <v>0</v>
      </c>
      <c r="I144" s="84" t="b">
        <v>0</v>
      </c>
      <c r="J144" s="84" t="b">
        <v>0</v>
      </c>
      <c r="K144" s="84" t="b">
        <v>0</v>
      </c>
      <c r="L144" s="84" t="b">
        <v>0</v>
      </c>
    </row>
    <row r="145" spans="1:12" ht="15">
      <c r="A145" s="84" t="s">
        <v>3341</v>
      </c>
      <c r="B145" s="84" t="s">
        <v>3342</v>
      </c>
      <c r="C145" s="84">
        <v>3</v>
      </c>
      <c r="D145" s="122">
        <v>0.0023904321553601584</v>
      </c>
      <c r="E145" s="122">
        <v>2.841359470454855</v>
      </c>
      <c r="F145" s="84" t="s">
        <v>3504</v>
      </c>
      <c r="G145" s="84" t="b">
        <v>0</v>
      </c>
      <c r="H145" s="84" t="b">
        <v>0</v>
      </c>
      <c r="I145" s="84" t="b">
        <v>0</v>
      </c>
      <c r="J145" s="84" t="b">
        <v>0</v>
      </c>
      <c r="K145" s="84" t="b">
        <v>0</v>
      </c>
      <c r="L145" s="84" t="b">
        <v>0</v>
      </c>
    </row>
    <row r="146" spans="1:12" ht="15">
      <c r="A146" s="84" t="s">
        <v>3342</v>
      </c>
      <c r="B146" s="84" t="s">
        <v>3288</v>
      </c>
      <c r="C146" s="84">
        <v>3</v>
      </c>
      <c r="D146" s="122">
        <v>0.0023904321553601584</v>
      </c>
      <c r="E146" s="122">
        <v>2.716420733846555</v>
      </c>
      <c r="F146" s="84" t="s">
        <v>3504</v>
      </c>
      <c r="G146" s="84" t="b">
        <v>0</v>
      </c>
      <c r="H146" s="84" t="b">
        <v>0</v>
      </c>
      <c r="I146" s="84" t="b">
        <v>0</v>
      </c>
      <c r="J146" s="84" t="b">
        <v>0</v>
      </c>
      <c r="K146" s="84" t="b">
        <v>0</v>
      </c>
      <c r="L146" s="84" t="b">
        <v>0</v>
      </c>
    </row>
    <row r="147" spans="1:12" ht="15">
      <c r="A147" s="84" t="s">
        <v>3288</v>
      </c>
      <c r="B147" s="84" t="s">
        <v>3343</v>
      </c>
      <c r="C147" s="84">
        <v>3</v>
      </c>
      <c r="D147" s="122">
        <v>0.0023904321553601584</v>
      </c>
      <c r="E147" s="122">
        <v>2.716420733846555</v>
      </c>
      <c r="F147" s="84" t="s">
        <v>3504</v>
      </c>
      <c r="G147" s="84" t="b">
        <v>0</v>
      </c>
      <c r="H147" s="84" t="b">
        <v>0</v>
      </c>
      <c r="I147" s="84" t="b">
        <v>0</v>
      </c>
      <c r="J147" s="84" t="b">
        <v>0</v>
      </c>
      <c r="K147" s="84" t="b">
        <v>0</v>
      </c>
      <c r="L147" s="84" t="b">
        <v>0</v>
      </c>
    </row>
    <row r="148" spans="1:12" ht="15">
      <c r="A148" s="84" t="s">
        <v>3343</v>
      </c>
      <c r="B148" s="84" t="s">
        <v>2740</v>
      </c>
      <c r="C148" s="84">
        <v>3</v>
      </c>
      <c r="D148" s="122">
        <v>0.0023904321553601584</v>
      </c>
      <c r="E148" s="122">
        <v>2.5403294747908736</v>
      </c>
      <c r="F148" s="84" t="s">
        <v>3504</v>
      </c>
      <c r="G148" s="84" t="b">
        <v>0</v>
      </c>
      <c r="H148" s="84" t="b">
        <v>0</v>
      </c>
      <c r="I148" s="84" t="b">
        <v>0</v>
      </c>
      <c r="J148" s="84" t="b">
        <v>0</v>
      </c>
      <c r="K148" s="84" t="b">
        <v>0</v>
      </c>
      <c r="L148" s="84" t="b">
        <v>0</v>
      </c>
    </row>
    <row r="149" spans="1:12" ht="15">
      <c r="A149" s="84" t="s">
        <v>2740</v>
      </c>
      <c r="B149" s="84" t="s">
        <v>3344</v>
      </c>
      <c r="C149" s="84">
        <v>3</v>
      </c>
      <c r="D149" s="122">
        <v>0.0023904321553601584</v>
      </c>
      <c r="E149" s="122">
        <v>2.5403294747908736</v>
      </c>
      <c r="F149" s="84" t="s">
        <v>3504</v>
      </c>
      <c r="G149" s="84" t="b">
        <v>0</v>
      </c>
      <c r="H149" s="84" t="b">
        <v>0</v>
      </c>
      <c r="I149" s="84" t="b">
        <v>0</v>
      </c>
      <c r="J149" s="84" t="b">
        <v>1</v>
      </c>
      <c r="K149" s="84" t="b">
        <v>0</v>
      </c>
      <c r="L149" s="84" t="b">
        <v>0</v>
      </c>
    </row>
    <row r="150" spans="1:12" ht="15">
      <c r="A150" s="84" t="s">
        <v>3344</v>
      </c>
      <c r="B150" s="84" t="s">
        <v>3345</v>
      </c>
      <c r="C150" s="84">
        <v>3</v>
      </c>
      <c r="D150" s="122">
        <v>0.0023904321553601584</v>
      </c>
      <c r="E150" s="122">
        <v>2.841359470454855</v>
      </c>
      <c r="F150" s="84" t="s">
        <v>3504</v>
      </c>
      <c r="G150" s="84" t="b">
        <v>1</v>
      </c>
      <c r="H150" s="84" t="b">
        <v>0</v>
      </c>
      <c r="I150" s="84" t="b">
        <v>0</v>
      </c>
      <c r="J150" s="84" t="b">
        <v>0</v>
      </c>
      <c r="K150" s="84" t="b">
        <v>0</v>
      </c>
      <c r="L150" s="84" t="b">
        <v>0</v>
      </c>
    </row>
    <row r="151" spans="1:12" ht="15">
      <c r="A151" s="84" t="s">
        <v>3345</v>
      </c>
      <c r="B151" s="84" t="s">
        <v>3346</v>
      </c>
      <c r="C151" s="84">
        <v>3</v>
      </c>
      <c r="D151" s="122">
        <v>0.0023904321553601584</v>
      </c>
      <c r="E151" s="122">
        <v>2.841359470454855</v>
      </c>
      <c r="F151" s="84" t="s">
        <v>3504</v>
      </c>
      <c r="G151" s="84" t="b">
        <v>0</v>
      </c>
      <c r="H151" s="84" t="b">
        <v>0</v>
      </c>
      <c r="I151" s="84" t="b">
        <v>0</v>
      </c>
      <c r="J151" s="84" t="b">
        <v>0</v>
      </c>
      <c r="K151" s="84" t="b">
        <v>0</v>
      </c>
      <c r="L151" s="84" t="b">
        <v>0</v>
      </c>
    </row>
    <row r="152" spans="1:12" ht="15">
      <c r="A152" s="84" t="s">
        <v>3346</v>
      </c>
      <c r="B152" s="84" t="s">
        <v>3347</v>
      </c>
      <c r="C152" s="84">
        <v>3</v>
      </c>
      <c r="D152" s="122">
        <v>0.0023904321553601584</v>
      </c>
      <c r="E152" s="122">
        <v>2.841359470454855</v>
      </c>
      <c r="F152" s="84" t="s">
        <v>3504</v>
      </c>
      <c r="G152" s="84" t="b">
        <v>0</v>
      </c>
      <c r="H152" s="84" t="b">
        <v>0</v>
      </c>
      <c r="I152" s="84" t="b">
        <v>0</v>
      </c>
      <c r="J152" s="84" t="b">
        <v>1</v>
      </c>
      <c r="K152" s="84" t="b">
        <v>0</v>
      </c>
      <c r="L152" s="84" t="b">
        <v>0</v>
      </c>
    </row>
    <row r="153" spans="1:12" ht="15">
      <c r="A153" s="84" t="s">
        <v>3347</v>
      </c>
      <c r="B153" s="84" t="s">
        <v>3348</v>
      </c>
      <c r="C153" s="84">
        <v>3</v>
      </c>
      <c r="D153" s="122">
        <v>0.0023904321553601584</v>
      </c>
      <c r="E153" s="122">
        <v>2.841359470454855</v>
      </c>
      <c r="F153" s="84" t="s">
        <v>3504</v>
      </c>
      <c r="G153" s="84" t="b">
        <v>1</v>
      </c>
      <c r="H153" s="84" t="b">
        <v>0</v>
      </c>
      <c r="I153" s="84" t="b">
        <v>0</v>
      </c>
      <c r="J153" s="84" t="b">
        <v>1</v>
      </c>
      <c r="K153" s="84" t="b">
        <v>0</v>
      </c>
      <c r="L153" s="84" t="b">
        <v>0</v>
      </c>
    </row>
    <row r="154" spans="1:12" ht="15">
      <c r="A154" s="84" t="s">
        <v>3270</v>
      </c>
      <c r="B154" s="84" t="s">
        <v>3351</v>
      </c>
      <c r="C154" s="84">
        <v>3</v>
      </c>
      <c r="D154" s="122">
        <v>0.0023904321553601584</v>
      </c>
      <c r="E154" s="122">
        <v>2.6195107208384987</v>
      </c>
      <c r="F154" s="84" t="s">
        <v>3504</v>
      </c>
      <c r="G154" s="84" t="b">
        <v>0</v>
      </c>
      <c r="H154" s="84" t="b">
        <v>0</v>
      </c>
      <c r="I154" s="84" t="b">
        <v>0</v>
      </c>
      <c r="J154" s="84" t="b">
        <v>0</v>
      </c>
      <c r="K154" s="84" t="b">
        <v>0</v>
      </c>
      <c r="L154" s="84" t="b">
        <v>0</v>
      </c>
    </row>
    <row r="155" spans="1:12" ht="15">
      <c r="A155" s="84" t="s">
        <v>3353</v>
      </c>
      <c r="B155" s="84" t="s">
        <v>3304</v>
      </c>
      <c r="C155" s="84">
        <v>2</v>
      </c>
      <c r="D155" s="122">
        <v>0.0017482230690891087</v>
      </c>
      <c r="E155" s="122">
        <v>2.841359470454855</v>
      </c>
      <c r="F155" s="84" t="s">
        <v>3504</v>
      </c>
      <c r="G155" s="84" t="b">
        <v>0</v>
      </c>
      <c r="H155" s="84" t="b">
        <v>0</v>
      </c>
      <c r="I155" s="84" t="b">
        <v>0</v>
      </c>
      <c r="J155" s="84" t="b">
        <v>0</v>
      </c>
      <c r="K155" s="84" t="b">
        <v>0</v>
      </c>
      <c r="L155" s="84" t="b">
        <v>0</v>
      </c>
    </row>
    <row r="156" spans="1:12" ht="15">
      <c r="A156" s="84" t="s">
        <v>3304</v>
      </c>
      <c r="B156" s="84" t="s">
        <v>3354</v>
      </c>
      <c r="C156" s="84">
        <v>2</v>
      </c>
      <c r="D156" s="122">
        <v>0.0017482230690891087</v>
      </c>
      <c r="E156" s="122">
        <v>2.841359470454855</v>
      </c>
      <c r="F156" s="84" t="s">
        <v>3504</v>
      </c>
      <c r="G156" s="84" t="b">
        <v>0</v>
      </c>
      <c r="H156" s="84" t="b">
        <v>0</v>
      </c>
      <c r="I156" s="84" t="b">
        <v>0</v>
      </c>
      <c r="J156" s="84" t="b">
        <v>0</v>
      </c>
      <c r="K156" s="84" t="b">
        <v>0</v>
      </c>
      <c r="L156" s="84" t="b">
        <v>0</v>
      </c>
    </row>
    <row r="157" spans="1:12" ht="15">
      <c r="A157" s="84" t="s">
        <v>3354</v>
      </c>
      <c r="B157" s="84" t="s">
        <v>2907</v>
      </c>
      <c r="C157" s="84">
        <v>2</v>
      </c>
      <c r="D157" s="122">
        <v>0.0017482230690891087</v>
      </c>
      <c r="E157" s="122">
        <v>3.017450729510536</v>
      </c>
      <c r="F157" s="84" t="s">
        <v>3504</v>
      </c>
      <c r="G157" s="84" t="b">
        <v>0</v>
      </c>
      <c r="H157" s="84" t="b">
        <v>0</v>
      </c>
      <c r="I157" s="84" t="b">
        <v>0</v>
      </c>
      <c r="J157" s="84" t="b">
        <v>0</v>
      </c>
      <c r="K157" s="84" t="b">
        <v>0</v>
      </c>
      <c r="L157" s="84" t="b">
        <v>0</v>
      </c>
    </row>
    <row r="158" spans="1:12" ht="15">
      <c r="A158" s="84" t="s">
        <v>3264</v>
      </c>
      <c r="B158" s="84" t="s">
        <v>3282</v>
      </c>
      <c r="C158" s="84">
        <v>2</v>
      </c>
      <c r="D158" s="122">
        <v>0.0017482230690891087</v>
      </c>
      <c r="E158" s="122">
        <v>2.3184807251745174</v>
      </c>
      <c r="F158" s="84" t="s">
        <v>3504</v>
      </c>
      <c r="G158" s="84" t="b">
        <v>0</v>
      </c>
      <c r="H158" s="84" t="b">
        <v>0</v>
      </c>
      <c r="I158" s="84" t="b">
        <v>0</v>
      </c>
      <c r="J158" s="84" t="b">
        <v>1</v>
      </c>
      <c r="K158" s="84" t="b">
        <v>0</v>
      </c>
      <c r="L158" s="84" t="b">
        <v>0</v>
      </c>
    </row>
    <row r="159" spans="1:12" ht="15">
      <c r="A159" s="84" t="s">
        <v>3282</v>
      </c>
      <c r="B159" s="84" t="s">
        <v>3355</v>
      </c>
      <c r="C159" s="84">
        <v>2</v>
      </c>
      <c r="D159" s="122">
        <v>0.0017482230690891087</v>
      </c>
      <c r="E159" s="122">
        <v>2.716420733846555</v>
      </c>
      <c r="F159" s="84" t="s">
        <v>3504</v>
      </c>
      <c r="G159" s="84" t="b">
        <v>1</v>
      </c>
      <c r="H159" s="84" t="b">
        <v>0</v>
      </c>
      <c r="I159" s="84" t="b">
        <v>0</v>
      </c>
      <c r="J159" s="84" t="b">
        <v>0</v>
      </c>
      <c r="K159" s="84" t="b">
        <v>0</v>
      </c>
      <c r="L159" s="84" t="b">
        <v>0</v>
      </c>
    </row>
    <row r="160" spans="1:12" ht="15">
      <c r="A160" s="84" t="s">
        <v>3355</v>
      </c>
      <c r="B160" s="84" t="s">
        <v>3356</v>
      </c>
      <c r="C160" s="84">
        <v>2</v>
      </c>
      <c r="D160" s="122">
        <v>0.0017482230690891087</v>
      </c>
      <c r="E160" s="122">
        <v>3.017450729510536</v>
      </c>
      <c r="F160" s="84" t="s">
        <v>3504</v>
      </c>
      <c r="G160" s="84" t="b">
        <v>0</v>
      </c>
      <c r="H160" s="84" t="b">
        <v>0</v>
      </c>
      <c r="I160" s="84" t="b">
        <v>0</v>
      </c>
      <c r="J160" s="84" t="b">
        <v>0</v>
      </c>
      <c r="K160" s="84" t="b">
        <v>0</v>
      </c>
      <c r="L160" s="84" t="b">
        <v>0</v>
      </c>
    </row>
    <row r="161" spans="1:12" ht="15">
      <c r="A161" s="84" t="s">
        <v>3356</v>
      </c>
      <c r="B161" s="84" t="s">
        <v>3357</v>
      </c>
      <c r="C161" s="84">
        <v>2</v>
      </c>
      <c r="D161" s="122">
        <v>0.0017482230690891087</v>
      </c>
      <c r="E161" s="122">
        <v>3.017450729510536</v>
      </c>
      <c r="F161" s="84" t="s">
        <v>3504</v>
      </c>
      <c r="G161" s="84" t="b">
        <v>0</v>
      </c>
      <c r="H161" s="84" t="b">
        <v>0</v>
      </c>
      <c r="I161" s="84" t="b">
        <v>0</v>
      </c>
      <c r="J161" s="84" t="b">
        <v>0</v>
      </c>
      <c r="K161" s="84" t="b">
        <v>0</v>
      </c>
      <c r="L161" s="84" t="b">
        <v>0</v>
      </c>
    </row>
    <row r="162" spans="1:12" ht="15">
      <c r="A162" s="84" t="s">
        <v>3357</v>
      </c>
      <c r="B162" s="84" t="s">
        <v>3358</v>
      </c>
      <c r="C162" s="84">
        <v>2</v>
      </c>
      <c r="D162" s="122">
        <v>0.0017482230690891087</v>
      </c>
      <c r="E162" s="122">
        <v>3.017450729510536</v>
      </c>
      <c r="F162" s="84" t="s">
        <v>3504</v>
      </c>
      <c r="G162" s="84" t="b">
        <v>0</v>
      </c>
      <c r="H162" s="84" t="b">
        <v>0</v>
      </c>
      <c r="I162" s="84" t="b">
        <v>0</v>
      </c>
      <c r="J162" s="84" t="b">
        <v>0</v>
      </c>
      <c r="K162" s="84" t="b">
        <v>0</v>
      </c>
      <c r="L162" s="84" t="b">
        <v>0</v>
      </c>
    </row>
    <row r="163" spans="1:12" ht="15">
      <c r="A163" s="84" t="s">
        <v>3358</v>
      </c>
      <c r="B163" s="84" t="s">
        <v>2717</v>
      </c>
      <c r="C163" s="84">
        <v>2</v>
      </c>
      <c r="D163" s="122">
        <v>0.0017482230690891087</v>
      </c>
      <c r="E163" s="122">
        <v>2.017450729510536</v>
      </c>
      <c r="F163" s="84" t="s">
        <v>3504</v>
      </c>
      <c r="G163" s="84" t="b">
        <v>0</v>
      </c>
      <c r="H163" s="84" t="b">
        <v>0</v>
      </c>
      <c r="I163" s="84" t="b">
        <v>0</v>
      </c>
      <c r="J163" s="84" t="b">
        <v>0</v>
      </c>
      <c r="K163" s="84" t="b">
        <v>0</v>
      </c>
      <c r="L163" s="84" t="b">
        <v>0</v>
      </c>
    </row>
    <row r="164" spans="1:12" ht="15">
      <c r="A164" s="84" t="s">
        <v>2717</v>
      </c>
      <c r="B164" s="84" t="s">
        <v>3359</v>
      </c>
      <c r="C164" s="84">
        <v>2</v>
      </c>
      <c r="D164" s="122">
        <v>0.0017482230690891087</v>
      </c>
      <c r="E164" s="122">
        <v>2.017450729510536</v>
      </c>
      <c r="F164" s="84" t="s">
        <v>3504</v>
      </c>
      <c r="G164" s="84" t="b">
        <v>0</v>
      </c>
      <c r="H164" s="84" t="b">
        <v>0</v>
      </c>
      <c r="I164" s="84" t="b">
        <v>0</v>
      </c>
      <c r="J164" s="84" t="b">
        <v>0</v>
      </c>
      <c r="K164" s="84" t="b">
        <v>0</v>
      </c>
      <c r="L164" s="84" t="b">
        <v>0</v>
      </c>
    </row>
    <row r="165" spans="1:12" ht="15">
      <c r="A165" s="84" t="s">
        <v>3359</v>
      </c>
      <c r="B165" s="84" t="s">
        <v>3283</v>
      </c>
      <c r="C165" s="84">
        <v>2</v>
      </c>
      <c r="D165" s="122">
        <v>0.0017482230690891087</v>
      </c>
      <c r="E165" s="122">
        <v>2.716420733846555</v>
      </c>
      <c r="F165" s="84" t="s">
        <v>3504</v>
      </c>
      <c r="G165" s="84" t="b">
        <v>0</v>
      </c>
      <c r="H165" s="84" t="b">
        <v>0</v>
      </c>
      <c r="I165" s="84" t="b">
        <v>0</v>
      </c>
      <c r="J165" s="84" t="b">
        <v>0</v>
      </c>
      <c r="K165" s="84" t="b">
        <v>0</v>
      </c>
      <c r="L165" s="84" t="b">
        <v>0</v>
      </c>
    </row>
    <row r="166" spans="1:12" ht="15">
      <c r="A166" s="84" t="s">
        <v>3283</v>
      </c>
      <c r="B166" s="84" t="s">
        <v>324</v>
      </c>
      <c r="C166" s="84">
        <v>2</v>
      </c>
      <c r="D166" s="122">
        <v>0.0017482230690891087</v>
      </c>
      <c r="E166" s="122">
        <v>2.716420733846555</v>
      </c>
      <c r="F166" s="84" t="s">
        <v>3504</v>
      </c>
      <c r="G166" s="84" t="b">
        <v>0</v>
      </c>
      <c r="H166" s="84" t="b">
        <v>0</v>
      </c>
      <c r="I166" s="84" t="b">
        <v>0</v>
      </c>
      <c r="J166" s="84" t="b">
        <v>0</v>
      </c>
      <c r="K166" s="84" t="b">
        <v>0</v>
      </c>
      <c r="L166" s="84" t="b">
        <v>0</v>
      </c>
    </row>
    <row r="167" spans="1:12" ht="15">
      <c r="A167" s="84" t="s">
        <v>3361</v>
      </c>
      <c r="B167" s="84" t="s">
        <v>3362</v>
      </c>
      <c r="C167" s="84">
        <v>2</v>
      </c>
      <c r="D167" s="122">
        <v>0.0017482230690891087</v>
      </c>
      <c r="E167" s="122">
        <v>3.017450729510536</v>
      </c>
      <c r="F167" s="84" t="s">
        <v>3504</v>
      </c>
      <c r="G167" s="84" t="b">
        <v>0</v>
      </c>
      <c r="H167" s="84" t="b">
        <v>0</v>
      </c>
      <c r="I167" s="84" t="b">
        <v>0</v>
      </c>
      <c r="J167" s="84" t="b">
        <v>0</v>
      </c>
      <c r="K167" s="84" t="b">
        <v>0</v>
      </c>
      <c r="L167" s="84" t="b">
        <v>0</v>
      </c>
    </row>
    <row r="168" spans="1:12" ht="15">
      <c r="A168" s="84" t="s">
        <v>3362</v>
      </c>
      <c r="B168" s="84" t="s">
        <v>3363</v>
      </c>
      <c r="C168" s="84">
        <v>2</v>
      </c>
      <c r="D168" s="122">
        <v>0.0017482230690891087</v>
      </c>
      <c r="E168" s="122">
        <v>3.017450729510536</v>
      </c>
      <c r="F168" s="84" t="s">
        <v>3504</v>
      </c>
      <c r="G168" s="84" t="b">
        <v>0</v>
      </c>
      <c r="H168" s="84" t="b">
        <v>0</v>
      </c>
      <c r="I168" s="84" t="b">
        <v>0</v>
      </c>
      <c r="J168" s="84" t="b">
        <v>0</v>
      </c>
      <c r="K168" s="84" t="b">
        <v>0</v>
      </c>
      <c r="L168" s="84" t="b">
        <v>0</v>
      </c>
    </row>
    <row r="169" spans="1:12" ht="15">
      <c r="A169" s="84" t="s">
        <v>3363</v>
      </c>
      <c r="B169" s="84" t="s">
        <v>3364</v>
      </c>
      <c r="C169" s="84">
        <v>2</v>
      </c>
      <c r="D169" s="122">
        <v>0.0017482230690891087</v>
      </c>
      <c r="E169" s="122">
        <v>3.017450729510536</v>
      </c>
      <c r="F169" s="84" t="s">
        <v>3504</v>
      </c>
      <c r="G169" s="84" t="b">
        <v>0</v>
      </c>
      <c r="H169" s="84" t="b">
        <v>0</v>
      </c>
      <c r="I169" s="84" t="b">
        <v>0</v>
      </c>
      <c r="J169" s="84" t="b">
        <v>0</v>
      </c>
      <c r="K169" s="84" t="b">
        <v>0</v>
      </c>
      <c r="L169" s="84" t="b">
        <v>0</v>
      </c>
    </row>
    <row r="170" spans="1:12" ht="15">
      <c r="A170" s="84" t="s">
        <v>3364</v>
      </c>
      <c r="B170" s="84" t="s">
        <v>3365</v>
      </c>
      <c r="C170" s="84">
        <v>2</v>
      </c>
      <c r="D170" s="122">
        <v>0.0017482230690891087</v>
      </c>
      <c r="E170" s="122">
        <v>3.017450729510536</v>
      </c>
      <c r="F170" s="84" t="s">
        <v>3504</v>
      </c>
      <c r="G170" s="84" t="b">
        <v>0</v>
      </c>
      <c r="H170" s="84" t="b">
        <v>0</v>
      </c>
      <c r="I170" s="84" t="b">
        <v>0</v>
      </c>
      <c r="J170" s="84" t="b">
        <v>0</v>
      </c>
      <c r="K170" s="84" t="b">
        <v>0</v>
      </c>
      <c r="L170" s="84" t="b">
        <v>0</v>
      </c>
    </row>
    <row r="171" spans="1:12" ht="15">
      <c r="A171" s="84" t="s">
        <v>3365</v>
      </c>
      <c r="B171" s="84" t="s">
        <v>3366</v>
      </c>
      <c r="C171" s="84">
        <v>2</v>
      </c>
      <c r="D171" s="122">
        <v>0.0017482230690891087</v>
      </c>
      <c r="E171" s="122">
        <v>3.017450729510536</v>
      </c>
      <c r="F171" s="84" t="s">
        <v>3504</v>
      </c>
      <c r="G171" s="84" t="b">
        <v>0</v>
      </c>
      <c r="H171" s="84" t="b">
        <v>0</v>
      </c>
      <c r="I171" s="84" t="b">
        <v>0</v>
      </c>
      <c r="J171" s="84" t="b">
        <v>0</v>
      </c>
      <c r="K171" s="84" t="b">
        <v>0</v>
      </c>
      <c r="L171" s="84" t="b">
        <v>0</v>
      </c>
    </row>
    <row r="172" spans="1:12" ht="15">
      <c r="A172" s="84" t="s">
        <v>663</v>
      </c>
      <c r="B172" s="84" t="s">
        <v>2689</v>
      </c>
      <c r="C172" s="84">
        <v>2</v>
      </c>
      <c r="D172" s="122">
        <v>0.0017482230690891087</v>
      </c>
      <c r="E172" s="122">
        <v>1.0632082200712112</v>
      </c>
      <c r="F172" s="84" t="s">
        <v>3504</v>
      </c>
      <c r="G172" s="84" t="b">
        <v>0</v>
      </c>
      <c r="H172" s="84" t="b">
        <v>0</v>
      </c>
      <c r="I172" s="84" t="b">
        <v>0</v>
      </c>
      <c r="J172" s="84" t="b">
        <v>0</v>
      </c>
      <c r="K172" s="84" t="b">
        <v>0</v>
      </c>
      <c r="L172" s="84" t="b">
        <v>0</v>
      </c>
    </row>
    <row r="173" spans="1:12" ht="15">
      <c r="A173" s="84" t="s">
        <v>2689</v>
      </c>
      <c r="B173" s="84" t="s">
        <v>3241</v>
      </c>
      <c r="C173" s="84">
        <v>2</v>
      </c>
      <c r="D173" s="122">
        <v>0.0017482230690891087</v>
      </c>
      <c r="E173" s="122">
        <v>2.017450729510536</v>
      </c>
      <c r="F173" s="84" t="s">
        <v>3504</v>
      </c>
      <c r="G173" s="84" t="b">
        <v>0</v>
      </c>
      <c r="H173" s="84" t="b">
        <v>0</v>
      </c>
      <c r="I173" s="84" t="b">
        <v>0</v>
      </c>
      <c r="J173" s="84" t="b">
        <v>0</v>
      </c>
      <c r="K173" s="84" t="b">
        <v>0</v>
      </c>
      <c r="L173" s="84" t="b">
        <v>0</v>
      </c>
    </row>
    <row r="174" spans="1:12" ht="15">
      <c r="A174" s="84" t="s">
        <v>3241</v>
      </c>
      <c r="B174" s="84" t="s">
        <v>3367</v>
      </c>
      <c r="C174" s="84">
        <v>2</v>
      </c>
      <c r="D174" s="122">
        <v>0.0017482230690891087</v>
      </c>
      <c r="E174" s="122">
        <v>2.4153907381825737</v>
      </c>
      <c r="F174" s="84" t="s">
        <v>3504</v>
      </c>
      <c r="G174" s="84" t="b">
        <v>0</v>
      </c>
      <c r="H174" s="84" t="b">
        <v>0</v>
      </c>
      <c r="I174" s="84" t="b">
        <v>0</v>
      </c>
      <c r="J174" s="84" t="b">
        <v>1</v>
      </c>
      <c r="K174" s="84" t="b">
        <v>0</v>
      </c>
      <c r="L174" s="84" t="b">
        <v>0</v>
      </c>
    </row>
    <row r="175" spans="1:12" ht="15">
      <c r="A175" s="84" t="s">
        <v>3367</v>
      </c>
      <c r="B175" s="84" t="s">
        <v>2750</v>
      </c>
      <c r="C175" s="84">
        <v>2</v>
      </c>
      <c r="D175" s="122">
        <v>0.0017482230690891087</v>
      </c>
      <c r="E175" s="122">
        <v>2.3184807251745174</v>
      </c>
      <c r="F175" s="84" t="s">
        <v>3504</v>
      </c>
      <c r="G175" s="84" t="b">
        <v>1</v>
      </c>
      <c r="H175" s="84" t="b">
        <v>0</v>
      </c>
      <c r="I175" s="84" t="b">
        <v>0</v>
      </c>
      <c r="J175" s="84" t="b">
        <v>0</v>
      </c>
      <c r="K175" s="84" t="b">
        <v>0</v>
      </c>
      <c r="L175" s="84" t="b">
        <v>0</v>
      </c>
    </row>
    <row r="176" spans="1:12" ht="15">
      <c r="A176" s="84" t="s">
        <v>3237</v>
      </c>
      <c r="B176" s="84" t="s">
        <v>3368</v>
      </c>
      <c r="C176" s="84">
        <v>2</v>
      </c>
      <c r="D176" s="122">
        <v>0.0017482230690891087</v>
      </c>
      <c r="E176" s="122">
        <v>2.4153907381825737</v>
      </c>
      <c r="F176" s="84" t="s">
        <v>3504</v>
      </c>
      <c r="G176" s="84" t="b">
        <v>0</v>
      </c>
      <c r="H176" s="84" t="b">
        <v>0</v>
      </c>
      <c r="I176" s="84" t="b">
        <v>0</v>
      </c>
      <c r="J176" s="84" t="b">
        <v>1</v>
      </c>
      <c r="K176" s="84" t="b">
        <v>0</v>
      </c>
      <c r="L176" s="84" t="b">
        <v>0</v>
      </c>
    </row>
    <row r="177" spans="1:12" ht="15">
      <c r="A177" s="84" t="s">
        <v>3368</v>
      </c>
      <c r="B177" s="84" t="s">
        <v>3369</v>
      </c>
      <c r="C177" s="84">
        <v>2</v>
      </c>
      <c r="D177" s="122">
        <v>0.0017482230690891087</v>
      </c>
      <c r="E177" s="122">
        <v>3.017450729510536</v>
      </c>
      <c r="F177" s="84" t="s">
        <v>3504</v>
      </c>
      <c r="G177" s="84" t="b">
        <v>1</v>
      </c>
      <c r="H177" s="84" t="b">
        <v>0</v>
      </c>
      <c r="I177" s="84" t="b">
        <v>0</v>
      </c>
      <c r="J177" s="84" t="b">
        <v>0</v>
      </c>
      <c r="K177" s="84" t="b">
        <v>0</v>
      </c>
      <c r="L177" s="84" t="b">
        <v>0</v>
      </c>
    </row>
    <row r="178" spans="1:12" ht="15">
      <c r="A178" s="84" t="s">
        <v>3369</v>
      </c>
      <c r="B178" s="84" t="s">
        <v>3370</v>
      </c>
      <c r="C178" s="84">
        <v>2</v>
      </c>
      <c r="D178" s="122">
        <v>0.0017482230690891087</v>
      </c>
      <c r="E178" s="122">
        <v>3.017450729510536</v>
      </c>
      <c r="F178" s="84" t="s">
        <v>3504</v>
      </c>
      <c r="G178" s="84" t="b">
        <v>0</v>
      </c>
      <c r="H178" s="84" t="b">
        <v>0</v>
      </c>
      <c r="I178" s="84" t="b">
        <v>0</v>
      </c>
      <c r="J178" s="84" t="b">
        <v>0</v>
      </c>
      <c r="K178" s="84" t="b">
        <v>0</v>
      </c>
      <c r="L178" s="84" t="b">
        <v>0</v>
      </c>
    </row>
    <row r="179" spans="1:12" ht="15">
      <c r="A179" s="84" t="s">
        <v>3375</v>
      </c>
      <c r="B179" s="84" t="s">
        <v>3376</v>
      </c>
      <c r="C179" s="84">
        <v>2</v>
      </c>
      <c r="D179" s="122">
        <v>0.0017482230690891087</v>
      </c>
      <c r="E179" s="122">
        <v>3.017450729510536</v>
      </c>
      <c r="F179" s="84" t="s">
        <v>3504</v>
      </c>
      <c r="G179" s="84" t="b">
        <v>1</v>
      </c>
      <c r="H179" s="84" t="b">
        <v>0</v>
      </c>
      <c r="I179" s="84" t="b">
        <v>0</v>
      </c>
      <c r="J179" s="84" t="b">
        <v>0</v>
      </c>
      <c r="K179" s="84" t="b">
        <v>0</v>
      </c>
      <c r="L179" s="84" t="b">
        <v>0</v>
      </c>
    </row>
    <row r="180" spans="1:12" ht="15">
      <c r="A180" s="84" t="s">
        <v>3376</v>
      </c>
      <c r="B180" s="84" t="s">
        <v>2753</v>
      </c>
      <c r="C180" s="84">
        <v>2</v>
      </c>
      <c r="D180" s="122">
        <v>0.0017482230690891087</v>
      </c>
      <c r="E180" s="122">
        <v>2.3642382157351927</v>
      </c>
      <c r="F180" s="84" t="s">
        <v>3504</v>
      </c>
      <c r="G180" s="84" t="b">
        <v>0</v>
      </c>
      <c r="H180" s="84" t="b">
        <v>0</v>
      </c>
      <c r="I180" s="84" t="b">
        <v>0</v>
      </c>
      <c r="J180" s="84" t="b">
        <v>0</v>
      </c>
      <c r="K180" s="84" t="b">
        <v>0</v>
      </c>
      <c r="L180" s="84" t="b">
        <v>0</v>
      </c>
    </row>
    <row r="181" spans="1:12" ht="15">
      <c r="A181" s="84" t="s">
        <v>2753</v>
      </c>
      <c r="B181" s="84" t="s">
        <v>2731</v>
      </c>
      <c r="C181" s="84">
        <v>2</v>
      </c>
      <c r="D181" s="122">
        <v>0.0017482230690891087</v>
      </c>
      <c r="E181" s="122">
        <v>1.461148228743249</v>
      </c>
      <c r="F181" s="84" t="s">
        <v>3504</v>
      </c>
      <c r="G181" s="84" t="b">
        <v>0</v>
      </c>
      <c r="H181" s="84" t="b">
        <v>0</v>
      </c>
      <c r="I181" s="84" t="b">
        <v>0</v>
      </c>
      <c r="J181" s="84" t="b">
        <v>0</v>
      </c>
      <c r="K181" s="84" t="b">
        <v>0</v>
      </c>
      <c r="L181" s="84" t="b">
        <v>0</v>
      </c>
    </row>
    <row r="182" spans="1:12" ht="15">
      <c r="A182" s="84" t="s">
        <v>2731</v>
      </c>
      <c r="B182" s="84" t="s">
        <v>3377</v>
      </c>
      <c r="C182" s="84">
        <v>2</v>
      </c>
      <c r="D182" s="122">
        <v>0.0017482230690891087</v>
      </c>
      <c r="E182" s="122">
        <v>2.1143607425185924</v>
      </c>
      <c r="F182" s="84" t="s">
        <v>3504</v>
      </c>
      <c r="G182" s="84" t="b">
        <v>0</v>
      </c>
      <c r="H182" s="84" t="b">
        <v>0</v>
      </c>
      <c r="I182" s="84" t="b">
        <v>0</v>
      </c>
      <c r="J182" s="84" t="b">
        <v>0</v>
      </c>
      <c r="K182" s="84" t="b">
        <v>0</v>
      </c>
      <c r="L182" s="84" t="b">
        <v>0</v>
      </c>
    </row>
    <row r="183" spans="1:12" ht="15">
      <c r="A183" s="84" t="s">
        <v>3377</v>
      </c>
      <c r="B183" s="84" t="s">
        <v>3309</v>
      </c>
      <c r="C183" s="84">
        <v>2</v>
      </c>
      <c r="D183" s="122">
        <v>0.0017482230690891087</v>
      </c>
      <c r="E183" s="122">
        <v>2.841359470454855</v>
      </c>
      <c r="F183" s="84" t="s">
        <v>3504</v>
      </c>
      <c r="G183" s="84" t="b">
        <v>0</v>
      </c>
      <c r="H183" s="84" t="b">
        <v>0</v>
      </c>
      <c r="I183" s="84" t="b">
        <v>0</v>
      </c>
      <c r="J183" s="84" t="b">
        <v>0</v>
      </c>
      <c r="K183" s="84" t="b">
        <v>0</v>
      </c>
      <c r="L183" s="84" t="b">
        <v>0</v>
      </c>
    </row>
    <row r="184" spans="1:12" ht="15">
      <c r="A184" s="84" t="s">
        <v>321</v>
      </c>
      <c r="B184" s="84" t="s">
        <v>2759</v>
      </c>
      <c r="C184" s="84">
        <v>2</v>
      </c>
      <c r="D184" s="122">
        <v>0.0017482230690891087</v>
      </c>
      <c r="E184" s="122">
        <v>0.336209492134949</v>
      </c>
      <c r="F184" s="84" t="s">
        <v>3504</v>
      </c>
      <c r="G184" s="84" t="b">
        <v>0</v>
      </c>
      <c r="H184" s="84" t="b">
        <v>0</v>
      </c>
      <c r="I184" s="84" t="b">
        <v>0</v>
      </c>
      <c r="J184" s="84" t="b">
        <v>0</v>
      </c>
      <c r="K184" s="84" t="b">
        <v>0</v>
      </c>
      <c r="L184" s="84" t="b">
        <v>0</v>
      </c>
    </row>
    <row r="185" spans="1:12" ht="15">
      <c r="A185" s="84" t="s">
        <v>3268</v>
      </c>
      <c r="B185" s="84" t="s">
        <v>3231</v>
      </c>
      <c r="C185" s="84">
        <v>2</v>
      </c>
      <c r="D185" s="122">
        <v>0.0017482230690891087</v>
      </c>
      <c r="E185" s="122">
        <v>1.9205407165024797</v>
      </c>
      <c r="F185" s="84" t="s">
        <v>3504</v>
      </c>
      <c r="G185" s="84" t="b">
        <v>0</v>
      </c>
      <c r="H185" s="84" t="b">
        <v>0</v>
      </c>
      <c r="I185" s="84" t="b">
        <v>0</v>
      </c>
      <c r="J185" s="84" t="b">
        <v>0</v>
      </c>
      <c r="K185" s="84" t="b">
        <v>0</v>
      </c>
      <c r="L185" s="84" t="b">
        <v>0</v>
      </c>
    </row>
    <row r="186" spans="1:12" ht="15">
      <c r="A186" s="84" t="s">
        <v>3381</v>
      </c>
      <c r="B186" s="84" t="s">
        <v>3259</v>
      </c>
      <c r="C186" s="84">
        <v>2</v>
      </c>
      <c r="D186" s="122">
        <v>0.0017482230690891087</v>
      </c>
      <c r="E186" s="122">
        <v>2.5403294747908736</v>
      </c>
      <c r="F186" s="84" t="s">
        <v>3504</v>
      </c>
      <c r="G186" s="84" t="b">
        <v>0</v>
      </c>
      <c r="H186" s="84" t="b">
        <v>0</v>
      </c>
      <c r="I186" s="84" t="b">
        <v>0</v>
      </c>
      <c r="J186" s="84" t="b">
        <v>0</v>
      </c>
      <c r="K186" s="84" t="b">
        <v>0</v>
      </c>
      <c r="L186" s="84" t="b">
        <v>0</v>
      </c>
    </row>
    <row r="187" spans="1:12" ht="15">
      <c r="A187" s="84" t="s">
        <v>663</v>
      </c>
      <c r="B187" s="84" t="s">
        <v>3312</v>
      </c>
      <c r="C187" s="84">
        <v>2</v>
      </c>
      <c r="D187" s="122">
        <v>0.0017482230690891087</v>
      </c>
      <c r="E187" s="122">
        <v>1.2850569696875678</v>
      </c>
      <c r="F187" s="84" t="s">
        <v>3504</v>
      </c>
      <c r="G187" s="84" t="b">
        <v>0</v>
      </c>
      <c r="H187" s="84" t="b">
        <v>0</v>
      </c>
      <c r="I187" s="84" t="b">
        <v>0</v>
      </c>
      <c r="J187" s="84" t="b">
        <v>0</v>
      </c>
      <c r="K187" s="84" t="b">
        <v>0</v>
      </c>
      <c r="L187" s="84" t="b">
        <v>0</v>
      </c>
    </row>
    <row r="188" spans="1:12" ht="15">
      <c r="A188" s="84" t="s">
        <v>3312</v>
      </c>
      <c r="B188" s="84" t="s">
        <v>3382</v>
      </c>
      <c r="C188" s="84">
        <v>2</v>
      </c>
      <c r="D188" s="122">
        <v>0.0017482230690891087</v>
      </c>
      <c r="E188" s="122">
        <v>2.841359470454855</v>
      </c>
      <c r="F188" s="84" t="s">
        <v>3504</v>
      </c>
      <c r="G188" s="84" t="b">
        <v>0</v>
      </c>
      <c r="H188" s="84" t="b">
        <v>0</v>
      </c>
      <c r="I188" s="84" t="b">
        <v>0</v>
      </c>
      <c r="J188" s="84" t="b">
        <v>0</v>
      </c>
      <c r="K188" s="84" t="b">
        <v>0</v>
      </c>
      <c r="L188" s="84" t="b">
        <v>0</v>
      </c>
    </row>
    <row r="189" spans="1:12" ht="15">
      <c r="A189" s="84" t="s">
        <v>3382</v>
      </c>
      <c r="B189" s="84" t="s">
        <v>3383</v>
      </c>
      <c r="C189" s="84">
        <v>2</v>
      </c>
      <c r="D189" s="122">
        <v>0.0017482230690891087</v>
      </c>
      <c r="E189" s="122">
        <v>3.017450729510536</v>
      </c>
      <c r="F189" s="84" t="s">
        <v>3504</v>
      </c>
      <c r="G189" s="84" t="b">
        <v>0</v>
      </c>
      <c r="H189" s="84" t="b">
        <v>0</v>
      </c>
      <c r="I189" s="84" t="b">
        <v>0</v>
      </c>
      <c r="J189" s="84" t="b">
        <v>0</v>
      </c>
      <c r="K189" s="84" t="b">
        <v>0</v>
      </c>
      <c r="L189" s="84" t="b">
        <v>0</v>
      </c>
    </row>
    <row r="190" spans="1:12" ht="15">
      <c r="A190" s="84" t="s">
        <v>3383</v>
      </c>
      <c r="B190" s="84" t="s">
        <v>358</v>
      </c>
      <c r="C190" s="84">
        <v>2</v>
      </c>
      <c r="D190" s="122">
        <v>0.0017482230690891087</v>
      </c>
      <c r="E190" s="122">
        <v>2.841359470454855</v>
      </c>
      <c r="F190" s="84" t="s">
        <v>3504</v>
      </c>
      <c r="G190" s="84" t="b">
        <v>0</v>
      </c>
      <c r="H190" s="84" t="b">
        <v>0</v>
      </c>
      <c r="I190" s="84" t="b">
        <v>0</v>
      </c>
      <c r="J190" s="84" t="b">
        <v>0</v>
      </c>
      <c r="K190" s="84" t="b">
        <v>0</v>
      </c>
      <c r="L190" s="84" t="b">
        <v>0</v>
      </c>
    </row>
    <row r="191" spans="1:12" ht="15">
      <c r="A191" s="84" t="s">
        <v>3260</v>
      </c>
      <c r="B191" s="84" t="s">
        <v>3313</v>
      </c>
      <c r="C191" s="84">
        <v>2</v>
      </c>
      <c r="D191" s="122">
        <v>0.0017482230690891087</v>
      </c>
      <c r="E191" s="122">
        <v>2.3642382157351927</v>
      </c>
      <c r="F191" s="84" t="s">
        <v>3504</v>
      </c>
      <c r="G191" s="84" t="b">
        <v>1</v>
      </c>
      <c r="H191" s="84" t="b">
        <v>0</v>
      </c>
      <c r="I191" s="84" t="b">
        <v>0</v>
      </c>
      <c r="J191" s="84" t="b">
        <v>0</v>
      </c>
      <c r="K191" s="84" t="b">
        <v>0</v>
      </c>
      <c r="L191" s="84" t="b">
        <v>0</v>
      </c>
    </row>
    <row r="192" spans="1:12" ht="15">
      <c r="A192" s="84" t="s">
        <v>3384</v>
      </c>
      <c r="B192" s="84" t="s">
        <v>682</v>
      </c>
      <c r="C192" s="84">
        <v>2</v>
      </c>
      <c r="D192" s="122">
        <v>0.0017482230690891087</v>
      </c>
      <c r="E192" s="122">
        <v>3.017450729510536</v>
      </c>
      <c r="F192" s="84" t="s">
        <v>3504</v>
      </c>
      <c r="G192" s="84" t="b">
        <v>0</v>
      </c>
      <c r="H192" s="84" t="b">
        <v>0</v>
      </c>
      <c r="I192" s="84" t="b">
        <v>0</v>
      </c>
      <c r="J192" s="84" t="b">
        <v>0</v>
      </c>
      <c r="K192" s="84" t="b">
        <v>0</v>
      </c>
      <c r="L192" s="84" t="b">
        <v>0</v>
      </c>
    </row>
    <row r="193" spans="1:12" ht="15">
      <c r="A193" s="84" t="s">
        <v>682</v>
      </c>
      <c r="B193" s="84" t="s">
        <v>3385</v>
      </c>
      <c r="C193" s="84">
        <v>2</v>
      </c>
      <c r="D193" s="122">
        <v>0.0017482230690891087</v>
      </c>
      <c r="E193" s="122">
        <v>3.017450729510536</v>
      </c>
      <c r="F193" s="84" t="s">
        <v>3504</v>
      </c>
      <c r="G193" s="84" t="b">
        <v>0</v>
      </c>
      <c r="H193" s="84" t="b">
        <v>0</v>
      </c>
      <c r="I193" s="84" t="b">
        <v>0</v>
      </c>
      <c r="J193" s="84" t="b">
        <v>0</v>
      </c>
      <c r="K193" s="84" t="b">
        <v>0</v>
      </c>
      <c r="L193" s="84" t="b">
        <v>0</v>
      </c>
    </row>
    <row r="194" spans="1:12" ht="15">
      <c r="A194" s="84" t="s">
        <v>3385</v>
      </c>
      <c r="B194" s="84" t="s">
        <v>3386</v>
      </c>
      <c r="C194" s="84">
        <v>2</v>
      </c>
      <c r="D194" s="122">
        <v>0.0017482230690891087</v>
      </c>
      <c r="E194" s="122">
        <v>3.017450729510536</v>
      </c>
      <c r="F194" s="84" t="s">
        <v>3504</v>
      </c>
      <c r="G194" s="84" t="b">
        <v>0</v>
      </c>
      <c r="H194" s="84" t="b">
        <v>0</v>
      </c>
      <c r="I194" s="84" t="b">
        <v>0</v>
      </c>
      <c r="J194" s="84" t="b">
        <v>0</v>
      </c>
      <c r="K194" s="84" t="b">
        <v>0</v>
      </c>
      <c r="L194" s="84" t="b">
        <v>0</v>
      </c>
    </row>
    <row r="195" spans="1:12" ht="15">
      <c r="A195" s="84" t="s">
        <v>3386</v>
      </c>
      <c r="B195" s="84" t="s">
        <v>3286</v>
      </c>
      <c r="C195" s="84">
        <v>2</v>
      </c>
      <c r="D195" s="122">
        <v>0.0017482230690891087</v>
      </c>
      <c r="E195" s="122">
        <v>2.716420733846555</v>
      </c>
      <c r="F195" s="84" t="s">
        <v>3504</v>
      </c>
      <c r="G195" s="84" t="b">
        <v>0</v>
      </c>
      <c r="H195" s="84" t="b">
        <v>0</v>
      </c>
      <c r="I195" s="84" t="b">
        <v>0</v>
      </c>
      <c r="J195" s="84" t="b">
        <v>0</v>
      </c>
      <c r="K195" s="84" t="b">
        <v>0</v>
      </c>
      <c r="L195" s="84" t="b">
        <v>0</v>
      </c>
    </row>
    <row r="196" spans="1:12" ht="15">
      <c r="A196" s="84" t="s">
        <v>3286</v>
      </c>
      <c r="B196" s="84" t="s">
        <v>3387</v>
      </c>
      <c r="C196" s="84">
        <v>2</v>
      </c>
      <c r="D196" s="122">
        <v>0.0017482230690891087</v>
      </c>
      <c r="E196" s="122">
        <v>2.716420733846555</v>
      </c>
      <c r="F196" s="84" t="s">
        <v>3504</v>
      </c>
      <c r="G196" s="84" t="b">
        <v>0</v>
      </c>
      <c r="H196" s="84" t="b">
        <v>0</v>
      </c>
      <c r="I196" s="84" t="b">
        <v>0</v>
      </c>
      <c r="J196" s="84" t="b">
        <v>0</v>
      </c>
      <c r="K196" s="84" t="b">
        <v>0</v>
      </c>
      <c r="L196" s="84" t="b">
        <v>0</v>
      </c>
    </row>
    <row r="197" spans="1:12" ht="15">
      <c r="A197" s="84" t="s">
        <v>3387</v>
      </c>
      <c r="B197" s="84" t="s">
        <v>3388</v>
      </c>
      <c r="C197" s="84">
        <v>2</v>
      </c>
      <c r="D197" s="122">
        <v>0.0017482230690891087</v>
      </c>
      <c r="E197" s="122">
        <v>3.017450729510536</v>
      </c>
      <c r="F197" s="84" t="s">
        <v>3504</v>
      </c>
      <c r="G197" s="84" t="b">
        <v>0</v>
      </c>
      <c r="H197" s="84" t="b">
        <v>0</v>
      </c>
      <c r="I197" s="84" t="b">
        <v>0</v>
      </c>
      <c r="J197" s="84" t="b">
        <v>0</v>
      </c>
      <c r="K197" s="84" t="b">
        <v>0</v>
      </c>
      <c r="L197" s="84" t="b">
        <v>0</v>
      </c>
    </row>
    <row r="198" spans="1:12" ht="15">
      <c r="A198" s="84" t="s">
        <v>3388</v>
      </c>
      <c r="B198" s="84" t="s">
        <v>3389</v>
      </c>
      <c r="C198" s="84">
        <v>2</v>
      </c>
      <c r="D198" s="122">
        <v>0.0017482230690891087</v>
      </c>
      <c r="E198" s="122">
        <v>3.017450729510536</v>
      </c>
      <c r="F198" s="84" t="s">
        <v>3504</v>
      </c>
      <c r="G198" s="84" t="b">
        <v>0</v>
      </c>
      <c r="H198" s="84" t="b">
        <v>0</v>
      </c>
      <c r="I198" s="84" t="b">
        <v>0</v>
      </c>
      <c r="J198" s="84" t="b">
        <v>0</v>
      </c>
      <c r="K198" s="84" t="b">
        <v>0</v>
      </c>
      <c r="L198" s="84" t="b">
        <v>0</v>
      </c>
    </row>
    <row r="199" spans="1:12" ht="15">
      <c r="A199" s="84" t="s">
        <v>3389</v>
      </c>
      <c r="B199" s="84" t="s">
        <v>3287</v>
      </c>
      <c r="C199" s="84">
        <v>2</v>
      </c>
      <c r="D199" s="122">
        <v>0.0017482230690891087</v>
      </c>
      <c r="E199" s="122">
        <v>2.716420733846555</v>
      </c>
      <c r="F199" s="84" t="s">
        <v>3504</v>
      </c>
      <c r="G199" s="84" t="b">
        <v>0</v>
      </c>
      <c r="H199" s="84" t="b">
        <v>0</v>
      </c>
      <c r="I199" s="84" t="b">
        <v>0</v>
      </c>
      <c r="J199" s="84" t="b">
        <v>0</v>
      </c>
      <c r="K199" s="84" t="b">
        <v>0</v>
      </c>
      <c r="L199" s="84" t="b">
        <v>0</v>
      </c>
    </row>
    <row r="200" spans="1:12" ht="15">
      <c r="A200" s="84" t="s">
        <v>3287</v>
      </c>
      <c r="B200" s="84" t="s">
        <v>3314</v>
      </c>
      <c r="C200" s="84">
        <v>2</v>
      </c>
      <c r="D200" s="122">
        <v>0.0017482230690891087</v>
      </c>
      <c r="E200" s="122">
        <v>2.5403294747908736</v>
      </c>
      <c r="F200" s="84" t="s">
        <v>3504</v>
      </c>
      <c r="G200" s="84" t="b">
        <v>0</v>
      </c>
      <c r="H200" s="84" t="b">
        <v>0</v>
      </c>
      <c r="I200" s="84" t="b">
        <v>0</v>
      </c>
      <c r="J200" s="84" t="b">
        <v>0</v>
      </c>
      <c r="K200" s="84" t="b">
        <v>0</v>
      </c>
      <c r="L200" s="84" t="b">
        <v>0</v>
      </c>
    </row>
    <row r="201" spans="1:12" ht="15">
      <c r="A201" s="84" t="s">
        <v>3314</v>
      </c>
      <c r="B201" s="84" t="s">
        <v>3287</v>
      </c>
      <c r="C201" s="84">
        <v>2</v>
      </c>
      <c r="D201" s="122">
        <v>0.0017482230690891087</v>
      </c>
      <c r="E201" s="122">
        <v>2.5403294747908736</v>
      </c>
      <c r="F201" s="84" t="s">
        <v>3504</v>
      </c>
      <c r="G201" s="84" t="b">
        <v>0</v>
      </c>
      <c r="H201" s="84" t="b">
        <v>0</v>
      </c>
      <c r="I201" s="84" t="b">
        <v>0</v>
      </c>
      <c r="J201" s="84" t="b">
        <v>0</v>
      </c>
      <c r="K201" s="84" t="b">
        <v>0</v>
      </c>
      <c r="L201" s="84" t="b">
        <v>0</v>
      </c>
    </row>
    <row r="202" spans="1:12" ht="15">
      <c r="A202" s="84" t="s">
        <v>3287</v>
      </c>
      <c r="B202" s="84" t="s">
        <v>3390</v>
      </c>
      <c r="C202" s="84">
        <v>2</v>
      </c>
      <c r="D202" s="122">
        <v>0.0017482230690891087</v>
      </c>
      <c r="E202" s="122">
        <v>2.716420733846555</v>
      </c>
      <c r="F202" s="84" t="s">
        <v>3504</v>
      </c>
      <c r="G202" s="84" t="b">
        <v>0</v>
      </c>
      <c r="H202" s="84" t="b">
        <v>0</v>
      </c>
      <c r="I202" s="84" t="b">
        <v>0</v>
      </c>
      <c r="J202" s="84" t="b">
        <v>0</v>
      </c>
      <c r="K202" s="84" t="b">
        <v>0</v>
      </c>
      <c r="L202" s="84" t="b">
        <v>0</v>
      </c>
    </row>
    <row r="203" spans="1:12" ht="15">
      <c r="A203" s="84" t="s">
        <v>3391</v>
      </c>
      <c r="B203" s="84" t="s">
        <v>3392</v>
      </c>
      <c r="C203" s="84">
        <v>2</v>
      </c>
      <c r="D203" s="122">
        <v>0.0017482230690891087</v>
      </c>
      <c r="E203" s="122">
        <v>3.017450729510536</v>
      </c>
      <c r="F203" s="84" t="s">
        <v>3504</v>
      </c>
      <c r="G203" s="84" t="b">
        <v>1</v>
      </c>
      <c r="H203" s="84" t="b">
        <v>0</v>
      </c>
      <c r="I203" s="84" t="b">
        <v>0</v>
      </c>
      <c r="J203" s="84" t="b">
        <v>0</v>
      </c>
      <c r="K203" s="84" t="b">
        <v>0</v>
      </c>
      <c r="L203" s="84" t="b">
        <v>0</v>
      </c>
    </row>
    <row r="204" spans="1:12" ht="15">
      <c r="A204" s="84" t="s">
        <v>3392</v>
      </c>
      <c r="B204" s="84" t="s">
        <v>3393</v>
      </c>
      <c r="C204" s="84">
        <v>2</v>
      </c>
      <c r="D204" s="122">
        <v>0.0017482230690891087</v>
      </c>
      <c r="E204" s="122">
        <v>3.017450729510536</v>
      </c>
      <c r="F204" s="84" t="s">
        <v>3504</v>
      </c>
      <c r="G204" s="84" t="b">
        <v>0</v>
      </c>
      <c r="H204" s="84" t="b">
        <v>0</v>
      </c>
      <c r="I204" s="84" t="b">
        <v>0</v>
      </c>
      <c r="J204" s="84" t="b">
        <v>0</v>
      </c>
      <c r="K204" s="84" t="b">
        <v>0</v>
      </c>
      <c r="L204" s="84" t="b">
        <v>0</v>
      </c>
    </row>
    <row r="205" spans="1:12" ht="15">
      <c r="A205" s="84" t="s">
        <v>3393</v>
      </c>
      <c r="B205" s="84" t="s">
        <v>3394</v>
      </c>
      <c r="C205" s="84">
        <v>2</v>
      </c>
      <c r="D205" s="122">
        <v>0.0017482230690891087</v>
      </c>
      <c r="E205" s="122">
        <v>3.017450729510536</v>
      </c>
      <c r="F205" s="84" t="s">
        <v>3504</v>
      </c>
      <c r="G205" s="84" t="b">
        <v>0</v>
      </c>
      <c r="H205" s="84" t="b">
        <v>0</v>
      </c>
      <c r="I205" s="84" t="b">
        <v>0</v>
      </c>
      <c r="J205" s="84" t="b">
        <v>0</v>
      </c>
      <c r="K205" s="84" t="b">
        <v>0</v>
      </c>
      <c r="L205" s="84" t="b">
        <v>0</v>
      </c>
    </row>
    <row r="206" spans="1:12" ht="15">
      <c r="A206" s="84" t="s">
        <v>3394</v>
      </c>
      <c r="B206" s="84" t="s">
        <v>3395</v>
      </c>
      <c r="C206" s="84">
        <v>2</v>
      </c>
      <c r="D206" s="122">
        <v>0.0017482230690891087</v>
      </c>
      <c r="E206" s="122">
        <v>3.017450729510536</v>
      </c>
      <c r="F206" s="84" t="s">
        <v>3504</v>
      </c>
      <c r="G206" s="84" t="b">
        <v>0</v>
      </c>
      <c r="H206" s="84" t="b">
        <v>0</v>
      </c>
      <c r="I206" s="84" t="b">
        <v>0</v>
      </c>
      <c r="J206" s="84" t="b">
        <v>0</v>
      </c>
      <c r="K206" s="84" t="b">
        <v>0</v>
      </c>
      <c r="L206" s="84" t="b">
        <v>0</v>
      </c>
    </row>
    <row r="207" spans="1:12" ht="15">
      <c r="A207" s="84" t="s">
        <v>3395</v>
      </c>
      <c r="B207" s="84" t="s">
        <v>3396</v>
      </c>
      <c r="C207" s="84">
        <v>2</v>
      </c>
      <c r="D207" s="122">
        <v>0.0017482230690891087</v>
      </c>
      <c r="E207" s="122">
        <v>3.017450729510536</v>
      </c>
      <c r="F207" s="84" t="s">
        <v>3504</v>
      </c>
      <c r="G207" s="84" t="b">
        <v>0</v>
      </c>
      <c r="H207" s="84" t="b">
        <v>0</v>
      </c>
      <c r="I207" s="84" t="b">
        <v>0</v>
      </c>
      <c r="J207" s="84" t="b">
        <v>0</v>
      </c>
      <c r="K207" s="84" t="b">
        <v>0</v>
      </c>
      <c r="L207" s="84" t="b">
        <v>0</v>
      </c>
    </row>
    <row r="208" spans="1:12" ht="15">
      <c r="A208" s="84" t="s">
        <v>3396</v>
      </c>
      <c r="B208" s="84" t="s">
        <v>3397</v>
      </c>
      <c r="C208" s="84">
        <v>2</v>
      </c>
      <c r="D208" s="122">
        <v>0.0017482230690891087</v>
      </c>
      <c r="E208" s="122">
        <v>3.017450729510536</v>
      </c>
      <c r="F208" s="84" t="s">
        <v>3504</v>
      </c>
      <c r="G208" s="84" t="b">
        <v>0</v>
      </c>
      <c r="H208" s="84" t="b">
        <v>0</v>
      </c>
      <c r="I208" s="84" t="b">
        <v>0</v>
      </c>
      <c r="J208" s="84" t="b">
        <v>0</v>
      </c>
      <c r="K208" s="84" t="b">
        <v>0</v>
      </c>
      <c r="L208" s="84" t="b">
        <v>0</v>
      </c>
    </row>
    <row r="209" spans="1:12" ht="15">
      <c r="A209" s="84" t="s">
        <v>3397</v>
      </c>
      <c r="B209" s="84" t="s">
        <v>3398</v>
      </c>
      <c r="C209" s="84">
        <v>2</v>
      </c>
      <c r="D209" s="122">
        <v>0.0017482230690891087</v>
      </c>
      <c r="E209" s="122">
        <v>3.017450729510536</v>
      </c>
      <c r="F209" s="84" t="s">
        <v>3504</v>
      </c>
      <c r="G209" s="84" t="b">
        <v>0</v>
      </c>
      <c r="H209" s="84" t="b">
        <v>0</v>
      </c>
      <c r="I209" s="84" t="b">
        <v>0</v>
      </c>
      <c r="J209" s="84" t="b">
        <v>0</v>
      </c>
      <c r="K209" s="84" t="b">
        <v>0</v>
      </c>
      <c r="L209" s="84" t="b">
        <v>0</v>
      </c>
    </row>
    <row r="210" spans="1:12" ht="15">
      <c r="A210" s="84" t="s">
        <v>3398</v>
      </c>
      <c r="B210" s="84" t="s">
        <v>663</v>
      </c>
      <c r="C210" s="84">
        <v>2</v>
      </c>
      <c r="D210" s="122">
        <v>0.0017482230690891087</v>
      </c>
      <c r="E210" s="122">
        <v>1.5191401757209355</v>
      </c>
      <c r="F210" s="84" t="s">
        <v>3504</v>
      </c>
      <c r="G210" s="84" t="b">
        <v>0</v>
      </c>
      <c r="H210" s="84" t="b">
        <v>0</v>
      </c>
      <c r="I210" s="84" t="b">
        <v>0</v>
      </c>
      <c r="J210" s="84" t="b">
        <v>0</v>
      </c>
      <c r="K210" s="84" t="b">
        <v>0</v>
      </c>
      <c r="L210" s="84" t="b">
        <v>0</v>
      </c>
    </row>
    <row r="211" spans="1:12" ht="15">
      <c r="A211" s="84" t="s">
        <v>663</v>
      </c>
      <c r="B211" s="84" t="s">
        <v>3399</v>
      </c>
      <c r="C211" s="84">
        <v>2</v>
      </c>
      <c r="D211" s="122">
        <v>0.0017482230690891087</v>
      </c>
      <c r="E211" s="122">
        <v>1.461148228743249</v>
      </c>
      <c r="F211" s="84" t="s">
        <v>3504</v>
      </c>
      <c r="G211" s="84" t="b">
        <v>0</v>
      </c>
      <c r="H211" s="84" t="b">
        <v>0</v>
      </c>
      <c r="I211" s="84" t="b">
        <v>0</v>
      </c>
      <c r="J211" s="84" t="b">
        <v>0</v>
      </c>
      <c r="K211" s="84" t="b">
        <v>0</v>
      </c>
      <c r="L211" s="84" t="b">
        <v>0</v>
      </c>
    </row>
    <row r="212" spans="1:12" ht="15">
      <c r="A212" s="84" t="s">
        <v>3399</v>
      </c>
      <c r="B212" s="84" t="s">
        <v>2777</v>
      </c>
      <c r="C212" s="84">
        <v>2</v>
      </c>
      <c r="D212" s="122">
        <v>0.0017482230690891087</v>
      </c>
      <c r="E212" s="122">
        <v>2.6195107208384987</v>
      </c>
      <c r="F212" s="84" t="s">
        <v>3504</v>
      </c>
      <c r="G212" s="84" t="b">
        <v>0</v>
      </c>
      <c r="H212" s="84" t="b">
        <v>0</v>
      </c>
      <c r="I212" s="84" t="b">
        <v>0</v>
      </c>
      <c r="J212" s="84" t="b">
        <v>0</v>
      </c>
      <c r="K212" s="84" t="b">
        <v>0</v>
      </c>
      <c r="L212" s="84" t="b">
        <v>0</v>
      </c>
    </row>
    <row r="213" spans="1:12" ht="15">
      <c r="A213" s="84" t="s">
        <v>321</v>
      </c>
      <c r="B213" s="84" t="s">
        <v>380</v>
      </c>
      <c r="C213" s="84">
        <v>2</v>
      </c>
      <c r="D213" s="122">
        <v>0.0017482230690891087</v>
      </c>
      <c r="E213" s="122">
        <v>1.0632082200712114</v>
      </c>
      <c r="F213" s="84" t="s">
        <v>3504</v>
      </c>
      <c r="G213" s="84" t="b">
        <v>0</v>
      </c>
      <c r="H213" s="84" t="b">
        <v>0</v>
      </c>
      <c r="I213" s="84" t="b">
        <v>0</v>
      </c>
      <c r="J213" s="84" t="b">
        <v>0</v>
      </c>
      <c r="K213" s="84" t="b">
        <v>0</v>
      </c>
      <c r="L213" s="84" t="b">
        <v>0</v>
      </c>
    </row>
    <row r="214" spans="1:12" ht="15">
      <c r="A214" s="84" t="s">
        <v>380</v>
      </c>
      <c r="B214" s="84" t="s">
        <v>322</v>
      </c>
      <c r="C214" s="84">
        <v>2</v>
      </c>
      <c r="D214" s="122">
        <v>0.0017482230690891087</v>
      </c>
      <c r="E214" s="122">
        <v>1.966298207063155</v>
      </c>
      <c r="F214" s="84" t="s">
        <v>3504</v>
      </c>
      <c r="G214" s="84" t="b">
        <v>0</v>
      </c>
      <c r="H214" s="84" t="b">
        <v>0</v>
      </c>
      <c r="I214" s="84" t="b">
        <v>0</v>
      </c>
      <c r="J214" s="84" t="b">
        <v>0</v>
      </c>
      <c r="K214" s="84" t="b">
        <v>0</v>
      </c>
      <c r="L214" s="84" t="b">
        <v>0</v>
      </c>
    </row>
    <row r="215" spans="1:12" ht="15">
      <c r="A215" s="84" t="s">
        <v>322</v>
      </c>
      <c r="B215" s="84" t="s">
        <v>384</v>
      </c>
      <c r="C215" s="84">
        <v>2</v>
      </c>
      <c r="D215" s="122">
        <v>0.0017482230690891087</v>
      </c>
      <c r="E215" s="122">
        <v>2.0632082200712114</v>
      </c>
      <c r="F215" s="84" t="s">
        <v>3504</v>
      </c>
      <c r="G215" s="84" t="b">
        <v>0</v>
      </c>
      <c r="H215" s="84" t="b">
        <v>0</v>
      </c>
      <c r="I215" s="84" t="b">
        <v>0</v>
      </c>
      <c r="J215" s="84" t="b">
        <v>0</v>
      </c>
      <c r="K215" s="84" t="b">
        <v>0</v>
      </c>
      <c r="L215" s="84" t="b">
        <v>0</v>
      </c>
    </row>
    <row r="216" spans="1:12" ht="15">
      <c r="A216" s="84" t="s">
        <v>384</v>
      </c>
      <c r="B216" s="84" t="s">
        <v>371</v>
      </c>
      <c r="C216" s="84">
        <v>2</v>
      </c>
      <c r="D216" s="122">
        <v>0.0017482230690891087</v>
      </c>
      <c r="E216" s="122">
        <v>2.841359470454855</v>
      </c>
      <c r="F216" s="84" t="s">
        <v>3504</v>
      </c>
      <c r="G216" s="84" t="b">
        <v>0</v>
      </c>
      <c r="H216" s="84" t="b">
        <v>0</v>
      </c>
      <c r="I216" s="84" t="b">
        <v>0</v>
      </c>
      <c r="J216" s="84" t="b">
        <v>0</v>
      </c>
      <c r="K216" s="84" t="b">
        <v>0</v>
      </c>
      <c r="L216" s="84" t="b">
        <v>0</v>
      </c>
    </row>
    <row r="217" spans="1:12" ht="15">
      <c r="A217" s="84" t="s">
        <v>371</v>
      </c>
      <c r="B217" s="84" t="s">
        <v>326</v>
      </c>
      <c r="C217" s="84">
        <v>2</v>
      </c>
      <c r="D217" s="122">
        <v>0.0017482230690891087</v>
      </c>
      <c r="E217" s="122">
        <v>2.841359470454855</v>
      </c>
      <c r="F217" s="84" t="s">
        <v>3504</v>
      </c>
      <c r="G217" s="84" t="b">
        <v>0</v>
      </c>
      <c r="H217" s="84" t="b">
        <v>0</v>
      </c>
      <c r="I217" s="84" t="b">
        <v>0</v>
      </c>
      <c r="J217" s="84" t="b">
        <v>0</v>
      </c>
      <c r="K217" s="84" t="b">
        <v>0</v>
      </c>
      <c r="L217" s="84" t="b">
        <v>0</v>
      </c>
    </row>
    <row r="218" spans="1:12" ht="15">
      <c r="A218" s="84" t="s">
        <v>326</v>
      </c>
      <c r="B218" s="84" t="s">
        <v>383</v>
      </c>
      <c r="C218" s="84">
        <v>2</v>
      </c>
      <c r="D218" s="122">
        <v>0.0017482230690891087</v>
      </c>
      <c r="E218" s="122">
        <v>2.716420733846555</v>
      </c>
      <c r="F218" s="84" t="s">
        <v>3504</v>
      </c>
      <c r="G218" s="84" t="b">
        <v>0</v>
      </c>
      <c r="H218" s="84" t="b">
        <v>0</v>
      </c>
      <c r="I218" s="84" t="b">
        <v>0</v>
      </c>
      <c r="J218" s="84" t="b">
        <v>0</v>
      </c>
      <c r="K218" s="84" t="b">
        <v>0</v>
      </c>
      <c r="L218" s="84" t="b">
        <v>0</v>
      </c>
    </row>
    <row r="219" spans="1:12" ht="15">
      <c r="A219" s="84" t="s">
        <v>3315</v>
      </c>
      <c r="B219" s="84" t="s">
        <v>2759</v>
      </c>
      <c r="C219" s="84">
        <v>2</v>
      </c>
      <c r="D219" s="122">
        <v>0.0017482230690891087</v>
      </c>
      <c r="E219" s="122">
        <v>1.9382694834629113</v>
      </c>
      <c r="F219" s="84" t="s">
        <v>3504</v>
      </c>
      <c r="G219" s="84" t="b">
        <v>0</v>
      </c>
      <c r="H219" s="84" t="b">
        <v>0</v>
      </c>
      <c r="I219" s="84" t="b">
        <v>0</v>
      </c>
      <c r="J219" s="84" t="b">
        <v>0</v>
      </c>
      <c r="K219" s="84" t="b">
        <v>0</v>
      </c>
      <c r="L219" s="84" t="b">
        <v>0</v>
      </c>
    </row>
    <row r="220" spans="1:12" ht="15">
      <c r="A220" s="84" t="s">
        <v>2716</v>
      </c>
      <c r="B220" s="84" t="s">
        <v>3402</v>
      </c>
      <c r="C220" s="84">
        <v>2</v>
      </c>
      <c r="D220" s="122">
        <v>0.0017482230690891087</v>
      </c>
      <c r="E220" s="122">
        <v>2.017450729510536</v>
      </c>
      <c r="F220" s="84" t="s">
        <v>3504</v>
      </c>
      <c r="G220" s="84" t="b">
        <v>0</v>
      </c>
      <c r="H220" s="84" t="b">
        <v>0</v>
      </c>
      <c r="I220" s="84" t="b">
        <v>0</v>
      </c>
      <c r="J220" s="84" t="b">
        <v>0</v>
      </c>
      <c r="K220" s="84" t="b">
        <v>0</v>
      </c>
      <c r="L220" s="84" t="b">
        <v>0</v>
      </c>
    </row>
    <row r="221" spans="1:12" ht="15">
      <c r="A221" s="84" t="s">
        <v>3402</v>
      </c>
      <c r="B221" s="84" t="s">
        <v>3403</v>
      </c>
      <c r="C221" s="84">
        <v>2</v>
      </c>
      <c r="D221" s="122">
        <v>0.0017482230690891087</v>
      </c>
      <c r="E221" s="122">
        <v>3.017450729510536</v>
      </c>
      <c r="F221" s="84" t="s">
        <v>3504</v>
      </c>
      <c r="G221" s="84" t="b">
        <v>0</v>
      </c>
      <c r="H221" s="84" t="b">
        <v>0</v>
      </c>
      <c r="I221" s="84" t="b">
        <v>0</v>
      </c>
      <c r="J221" s="84" t="b">
        <v>0</v>
      </c>
      <c r="K221" s="84" t="b">
        <v>0</v>
      </c>
      <c r="L221" s="84" t="b">
        <v>0</v>
      </c>
    </row>
    <row r="222" spans="1:12" ht="15">
      <c r="A222" s="84" t="s">
        <v>3403</v>
      </c>
      <c r="B222" s="84" t="s">
        <v>3404</v>
      </c>
      <c r="C222" s="84">
        <v>2</v>
      </c>
      <c r="D222" s="122">
        <v>0.0017482230690891087</v>
      </c>
      <c r="E222" s="122">
        <v>3.017450729510536</v>
      </c>
      <c r="F222" s="84" t="s">
        <v>3504</v>
      </c>
      <c r="G222" s="84" t="b">
        <v>0</v>
      </c>
      <c r="H222" s="84" t="b">
        <v>0</v>
      </c>
      <c r="I222" s="84" t="b">
        <v>0</v>
      </c>
      <c r="J222" s="84" t="b">
        <v>0</v>
      </c>
      <c r="K222" s="84" t="b">
        <v>0</v>
      </c>
      <c r="L222" s="84" t="b">
        <v>0</v>
      </c>
    </row>
    <row r="223" spans="1:12" ht="15">
      <c r="A223" s="84" t="s">
        <v>3404</v>
      </c>
      <c r="B223" s="84" t="s">
        <v>3405</v>
      </c>
      <c r="C223" s="84">
        <v>2</v>
      </c>
      <c r="D223" s="122">
        <v>0.0017482230690891087</v>
      </c>
      <c r="E223" s="122">
        <v>3.017450729510536</v>
      </c>
      <c r="F223" s="84" t="s">
        <v>3504</v>
      </c>
      <c r="G223" s="84" t="b">
        <v>0</v>
      </c>
      <c r="H223" s="84" t="b">
        <v>0</v>
      </c>
      <c r="I223" s="84" t="b">
        <v>0</v>
      </c>
      <c r="J223" s="84" t="b">
        <v>0</v>
      </c>
      <c r="K223" s="84" t="b">
        <v>0</v>
      </c>
      <c r="L223" s="84" t="b">
        <v>0</v>
      </c>
    </row>
    <row r="224" spans="1:12" ht="15">
      <c r="A224" s="84" t="s">
        <v>3405</v>
      </c>
      <c r="B224" s="84" t="s">
        <v>2723</v>
      </c>
      <c r="C224" s="84">
        <v>2</v>
      </c>
      <c r="D224" s="122">
        <v>0.0017482230690891087</v>
      </c>
      <c r="E224" s="122">
        <v>2.2770880400162925</v>
      </c>
      <c r="F224" s="84" t="s">
        <v>3504</v>
      </c>
      <c r="G224" s="84" t="b">
        <v>0</v>
      </c>
      <c r="H224" s="84" t="b">
        <v>0</v>
      </c>
      <c r="I224" s="84" t="b">
        <v>0</v>
      </c>
      <c r="J224" s="84" t="b">
        <v>0</v>
      </c>
      <c r="K224" s="84" t="b">
        <v>0</v>
      </c>
      <c r="L224" s="84" t="b">
        <v>0</v>
      </c>
    </row>
    <row r="225" spans="1:12" ht="15">
      <c r="A225" s="84" t="s">
        <v>2723</v>
      </c>
      <c r="B225" s="84" t="s">
        <v>3244</v>
      </c>
      <c r="C225" s="84">
        <v>2</v>
      </c>
      <c r="D225" s="122">
        <v>0.0017482230690891087</v>
      </c>
      <c r="E225" s="122">
        <v>2.2392994791268923</v>
      </c>
      <c r="F225" s="84" t="s">
        <v>3504</v>
      </c>
      <c r="G225" s="84" t="b">
        <v>0</v>
      </c>
      <c r="H225" s="84" t="b">
        <v>0</v>
      </c>
      <c r="I225" s="84" t="b">
        <v>0</v>
      </c>
      <c r="J225" s="84" t="b">
        <v>0</v>
      </c>
      <c r="K225" s="84" t="b">
        <v>0</v>
      </c>
      <c r="L225" s="84" t="b">
        <v>0</v>
      </c>
    </row>
    <row r="226" spans="1:12" ht="15">
      <c r="A226" s="84" t="s">
        <v>663</v>
      </c>
      <c r="B226" s="84" t="s">
        <v>3406</v>
      </c>
      <c r="C226" s="84">
        <v>2</v>
      </c>
      <c r="D226" s="122">
        <v>0.0017482230690891087</v>
      </c>
      <c r="E226" s="122">
        <v>1.461148228743249</v>
      </c>
      <c r="F226" s="84" t="s">
        <v>3504</v>
      </c>
      <c r="G226" s="84" t="b">
        <v>0</v>
      </c>
      <c r="H226" s="84" t="b">
        <v>0</v>
      </c>
      <c r="I226" s="84" t="b">
        <v>0</v>
      </c>
      <c r="J226" s="84" t="b">
        <v>1</v>
      </c>
      <c r="K226" s="84" t="b">
        <v>0</v>
      </c>
      <c r="L226" s="84" t="b">
        <v>0</v>
      </c>
    </row>
    <row r="227" spans="1:12" ht="15">
      <c r="A227" s="84" t="s">
        <v>3406</v>
      </c>
      <c r="B227" s="84" t="s">
        <v>3269</v>
      </c>
      <c r="C227" s="84">
        <v>2</v>
      </c>
      <c r="D227" s="122">
        <v>0.0017482230690891087</v>
      </c>
      <c r="E227" s="122">
        <v>2.6195107208384987</v>
      </c>
      <c r="F227" s="84" t="s">
        <v>3504</v>
      </c>
      <c r="G227" s="84" t="b">
        <v>1</v>
      </c>
      <c r="H227" s="84" t="b">
        <v>0</v>
      </c>
      <c r="I227" s="84" t="b">
        <v>0</v>
      </c>
      <c r="J227" s="84" t="b">
        <v>0</v>
      </c>
      <c r="K227" s="84" t="b">
        <v>0</v>
      </c>
      <c r="L227" s="84" t="b">
        <v>0</v>
      </c>
    </row>
    <row r="228" spans="1:12" ht="15">
      <c r="A228" s="84" t="s">
        <v>3269</v>
      </c>
      <c r="B228" s="84" t="s">
        <v>3231</v>
      </c>
      <c r="C228" s="84">
        <v>2</v>
      </c>
      <c r="D228" s="122">
        <v>0.0017482230690891087</v>
      </c>
      <c r="E228" s="122">
        <v>2.3184807251745174</v>
      </c>
      <c r="F228" s="84" t="s">
        <v>3504</v>
      </c>
      <c r="G228" s="84" t="b">
        <v>0</v>
      </c>
      <c r="H228" s="84" t="b">
        <v>0</v>
      </c>
      <c r="I228" s="84" t="b">
        <v>0</v>
      </c>
      <c r="J228" s="84" t="b">
        <v>0</v>
      </c>
      <c r="K228" s="84" t="b">
        <v>0</v>
      </c>
      <c r="L228" s="84" t="b">
        <v>0</v>
      </c>
    </row>
    <row r="229" spans="1:12" ht="15">
      <c r="A229" s="84" t="s">
        <v>3231</v>
      </c>
      <c r="B229" s="84" t="s">
        <v>3307</v>
      </c>
      <c r="C229" s="84">
        <v>2</v>
      </c>
      <c r="D229" s="122">
        <v>0.0017482230690891087</v>
      </c>
      <c r="E229" s="122">
        <v>2.1881469566795113</v>
      </c>
      <c r="F229" s="84" t="s">
        <v>3504</v>
      </c>
      <c r="G229" s="84" t="b">
        <v>0</v>
      </c>
      <c r="H229" s="84" t="b">
        <v>0</v>
      </c>
      <c r="I229" s="84" t="b">
        <v>0</v>
      </c>
      <c r="J229" s="84" t="b">
        <v>0</v>
      </c>
      <c r="K229" s="84" t="b">
        <v>0</v>
      </c>
      <c r="L229" s="84" t="b">
        <v>0</v>
      </c>
    </row>
    <row r="230" spans="1:12" ht="15">
      <c r="A230" s="84" t="s">
        <v>3307</v>
      </c>
      <c r="B230" s="84" t="s">
        <v>3270</v>
      </c>
      <c r="C230" s="84">
        <v>2</v>
      </c>
      <c r="D230" s="122">
        <v>0.0017482230690891087</v>
      </c>
      <c r="E230" s="122">
        <v>2.4434194617828173</v>
      </c>
      <c r="F230" s="84" t="s">
        <v>3504</v>
      </c>
      <c r="G230" s="84" t="b">
        <v>0</v>
      </c>
      <c r="H230" s="84" t="b">
        <v>0</v>
      </c>
      <c r="I230" s="84" t="b">
        <v>0</v>
      </c>
      <c r="J230" s="84" t="b">
        <v>0</v>
      </c>
      <c r="K230" s="84" t="b">
        <v>0</v>
      </c>
      <c r="L230" s="84" t="b">
        <v>0</v>
      </c>
    </row>
    <row r="231" spans="1:12" ht="15">
      <c r="A231" s="84" t="s">
        <v>3270</v>
      </c>
      <c r="B231" s="84" t="s">
        <v>3289</v>
      </c>
      <c r="C231" s="84">
        <v>2</v>
      </c>
      <c r="D231" s="122">
        <v>0.0017482230690891087</v>
      </c>
      <c r="E231" s="122">
        <v>2.4434194617828173</v>
      </c>
      <c r="F231" s="84" t="s">
        <v>3504</v>
      </c>
      <c r="G231" s="84" t="b">
        <v>0</v>
      </c>
      <c r="H231" s="84" t="b">
        <v>0</v>
      </c>
      <c r="I231" s="84" t="b">
        <v>0</v>
      </c>
      <c r="J231" s="84" t="b">
        <v>0</v>
      </c>
      <c r="K231" s="84" t="b">
        <v>0</v>
      </c>
      <c r="L231" s="84" t="b">
        <v>0</v>
      </c>
    </row>
    <row r="232" spans="1:12" ht="15">
      <c r="A232" s="84" t="s">
        <v>3261</v>
      </c>
      <c r="B232" s="84" t="s">
        <v>663</v>
      </c>
      <c r="C232" s="84">
        <v>2</v>
      </c>
      <c r="D232" s="122">
        <v>0.0017482230690891087</v>
      </c>
      <c r="E232" s="122">
        <v>1.0420189210012734</v>
      </c>
      <c r="F232" s="84" t="s">
        <v>3504</v>
      </c>
      <c r="G232" s="84" t="b">
        <v>1</v>
      </c>
      <c r="H232" s="84" t="b">
        <v>0</v>
      </c>
      <c r="I232" s="84" t="b">
        <v>0</v>
      </c>
      <c r="J232" s="84" t="b">
        <v>0</v>
      </c>
      <c r="K232" s="84" t="b">
        <v>0</v>
      </c>
      <c r="L232" s="84" t="b">
        <v>0</v>
      </c>
    </row>
    <row r="233" spans="1:12" ht="15">
      <c r="A233" s="84" t="s">
        <v>2677</v>
      </c>
      <c r="B233" s="84" t="s">
        <v>3407</v>
      </c>
      <c r="C233" s="84">
        <v>2</v>
      </c>
      <c r="D233" s="122">
        <v>0.0017482230690891087</v>
      </c>
      <c r="E233" s="122">
        <v>2.4733826851602605</v>
      </c>
      <c r="F233" s="84" t="s">
        <v>3504</v>
      </c>
      <c r="G233" s="84" t="b">
        <v>0</v>
      </c>
      <c r="H233" s="84" t="b">
        <v>0</v>
      </c>
      <c r="I233" s="84" t="b">
        <v>0</v>
      </c>
      <c r="J233" s="84" t="b">
        <v>0</v>
      </c>
      <c r="K233" s="84" t="b">
        <v>0</v>
      </c>
      <c r="L233" s="84" t="b">
        <v>0</v>
      </c>
    </row>
    <row r="234" spans="1:12" ht="15">
      <c r="A234" s="84" t="s">
        <v>3407</v>
      </c>
      <c r="B234" s="84" t="s">
        <v>3262</v>
      </c>
      <c r="C234" s="84">
        <v>2</v>
      </c>
      <c r="D234" s="122">
        <v>0.0017482230690891087</v>
      </c>
      <c r="E234" s="122">
        <v>2.5403294747908736</v>
      </c>
      <c r="F234" s="84" t="s">
        <v>3504</v>
      </c>
      <c r="G234" s="84" t="b">
        <v>0</v>
      </c>
      <c r="H234" s="84" t="b">
        <v>0</v>
      </c>
      <c r="I234" s="84" t="b">
        <v>0</v>
      </c>
      <c r="J234" s="84" t="b">
        <v>0</v>
      </c>
      <c r="K234" s="84" t="b">
        <v>0</v>
      </c>
      <c r="L234" s="84" t="b">
        <v>0</v>
      </c>
    </row>
    <row r="235" spans="1:12" ht="15">
      <c r="A235" s="84" t="s">
        <v>3262</v>
      </c>
      <c r="B235" s="84" t="s">
        <v>3259</v>
      </c>
      <c r="C235" s="84">
        <v>2</v>
      </c>
      <c r="D235" s="122">
        <v>0.0017482230690891087</v>
      </c>
      <c r="E235" s="122">
        <v>2.2392994791268923</v>
      </c>
      <c r="F235" s="84" t="s">
        <v>3504</v>
      </c>
      <c r="G235" s="84" t="b">
        <v>0</v>
      </c>
      <c r="H235" s="84" t="b">
        <v>0</v>
      </c>
      <c r="I235" s="84" t="b">
        <v>0</v>
      </c>
      <c r="J235" s="84" t="b">
        <v>0</v>
      </c>
      <c r="K235" s="84" t="b">
        <v>0</v>
      </c>
      <c r="L235" s="84" t="b">
        <v>0</v>
      </c>
    </row>
    <row r="236" spans="1:12" ht="15">
      <c r="A236" s="84" t="s">
        <v>3409</v>
      </c>
      <c r="B236" s="84" t="s">
        <v>3290</v>
      </c>
      <c r="C236" s="84">
        <v>2</v>
      </c>
      <c r="D236" s="122">
        <v>0.0017482230690891087</v>
      </c>
      <c r="E236" s="122">
        <v>2.716420733846555</v>
      </c>
      <c r="F236" s="84" t="s">
        <v>3504</v>
      </c>
      <c r="G236" s="84" t="b">
        <v>0</v>
      </c>
      <c r="H236" s="84" t="b">
        <v>0</v>
      </c>
      <c r="I236" s="84" t="b">
        <v>0</v>
      </c>
      <c r="J236" s="84" t="b">
        <v>0</v>
      </c>
      <c r="K236" s="84" t="b">
        <v>0</v>
      </c>
      <c r="L236" s="84" t="b">
        <v>0</v>
      </c>
    </row>
    <row r="237" spans="1:12" ht="15">
      <c r="A237" s="84" t="s">
        <v>3290</v>
      </c>
      <c r="B237" s="84" t="s">
        <v>3319</v>
      </c>
      <c r="C237" s="84">
        <v>2</v>
      </c>
      <c r="D237" s="122">
        <v>0.0017482230690891087</v>
      </c>
      <c r="E237" s="122">
        <v>2.5403294747908736</v>
      </c>
      <c r="F237" s="84" t="s">
        <v>3504</v>
      </c>
      <c r="G237" s="84" t="b">
        <v>0</v>
      </c>
      <c r="H237" s="84" t="b">
        <v>0</v>
      </c>
      <c r="I237" s="84" t="b">
        <v>0</v>
      </c>
      <c r="J237" s="84" t="b">
        <v>0</v>
      </c>
      <c r="K237" s="84" t="b">
        <v>0</v>
      </c>
      <c r="L237" s="84" t="b">
        <v>0</v>
      </c>
    </row>
    <row r="238" spans="1:12" ht="15">
      <c r="A238" s="84" t="s">
        <v>3291</v>
      </c>
      <c r="B238" s="84" t="s">
        <v>3410</v>
      </c>
      <c r="C238" s="84">
        <v>2</v>
      </c>
      <c r="D238" s="122">
        <v>0.0017482230690891087</v>
      </c>
      <c r="E238" s="122">
        <v>2.716420733846555</v>
      </c>
      <c r="F238" s="84" t="s">
        <v>3504</v>
      </c>
      <c r="G238" s="84" t="b">
        <v>0</v>
      </c>
      <c r="H238" s="84" t="b">
        <v>0</v>
      </c>
      <c r="I238" s="84" t="b">
        <v>0</v>
      </c>
      <c r="J238" s="84" t="b">
        <v>0</v>
      </c>
      <c r="K238" s="84" t="b">
        <v>0</v>
      </c>
      <c r="L238" s="84" t="b">
        <v>0</v>
      </c>
    </row>
    <row r="239" spans="1:12" ht="15">
      <c r="A239" s="84" t="s">
        <v>2735</v>
      </c>
      <c r="B239" s="84" t="s">
        <v>3411</v>
      </c>
      <c r="C239" s="84">
        <v>2</v>
      </c>
      <c r="D239" s="122">
        <v>0.0017482230690891087</v>
      </c>
      <c r="E239" s="122">
        <v>2.3642382157351927</v>
      </c>
      <c r="F239" s="84" t="s">
        <v>3504</v>
      </c>
      <c r="G239" s="84" t="b">
        <v>0</v>
      </c>
      <c r="H239" s="84" t="b">
        <v>0</v>
      </c>
      <c r="I239" s="84" t="b">
        <v>0</v>
      </c>
      <c r="J239" s="84" t="b">
        <v>0</v>
      </c>
      <c r="K239" s="84" t="b">
        <v>0</v>
      </c>
      <c r="L239" s="84" t="b">
        <v>0</v>
      </c>
    </row>
    <row r="240" spans="1:12" ht="15">
      <c r="A240" s="84" t="s">
        <v>3411</v>
      </c>
      <c r="B240" s="84" t="s">
        <v>2734</v>
      </c>
      <c r="C240" s="84">
        <v>2</v>
      </c>
      <c r="D240" s="122">
        <v>0.0017482230690891087</v>
      </c>
      <c r="E240" s="122">
        <v>2.716420733846555</v>
      </c>
      <c r="F240" s="84" t="s">
        <v>3504</v>
      </c>
      <c r="G240" s="84" t="b">
        <v>0</v>
      </c>
      <c r="H240" s="84" t="b">
        <v>0</v>
      </c>
      <c r="I240" s="84" t="b">
        <v>0</v>
      </c>
      <c r="J240" s="84" t="b">
        <v>0</v>
      </c>
      <c r="K240" s="84" t="b">
        <v>1</v>
      </c>
      <c r="L240" s="84" t="b">
        <v>0</v>
      </c>
    </row>
    <row r="241" spans="1:12" ht="15">
      <c r="A241" s="84" t="s">
        <v>2734</v>
      </c>
      <c r="B241" s="84" t="s">
        <v>2738</v>
      </c>
      <c r="C241" s="84">
        <v>2</v>
      </c>
      <c r="D241" s="122">
        <v>0.0017482230690891087</v>
      </c>
      <c r="E241" s="122">
        <v>2.3184807251745174</v>
      </c>
      <c r="F241" s="84" t="s">
        <v>3504</v>
      </c>
      <c r="G241" s="84" t="b">
        <v>0</v>
      </c>
      <c r="H241" s="84" t="b">
        <v>1</v>
      </c>
      <c r="I241" s="84" t="b">
        <v>0</v>
      </c>
      <c r="J241" s="84" t="b">
        <v>0</v>
      </c>
      <c r="K241" s="84" t="b">
        <v>0</v>
      </c>
      <c r="L241" s="84" t="b">
        <v>0</v>
      </c>
    </row>
    <row r="242" spans="1:12" ht="15">
      <c r="A242" s="84" t="s">
        <v>3414</v>
      </c>
      <c r="B242" s="84" t="s">
        <v>3415</v>
      </c>
      <c r="C242" s="84">
        <v>2</v>
      </c>
      <c r="D242" s="122">
        <v>0.0017482230690891087</v>
      </c>
      <c r="E242" s="122">
        <v>3.017450729510536</v>
      </c>
      <c r="F242" s="84" t="s">
        <v>3504</v>
      </c>
      <c r="G242" s="84" t="b">
        <v>0</v>
      </c>
      <c r="H242" s="84" t="b">
        <v>0</v>
      </c>
      <c r="I242" s="84" t="b">
        <v>0</v>
      </c>
      <c r="J242" s="84" t="b">
        <v>0</v>
      </c>
      <c r="K242" s="84" t="b">
        <v>0</v>
      </c>
      <c r="L242" s="84" t="b">
        <v>0</v>
      </c>
    </row>
    <row r="243" spans="1:12" ht="15">
      <c r="A243" s="84" t="s">
        <v>3415</v>
      </c>
      <c r="B243" s="84" t="s">
        <v>3271</v>
      </c>
      <c r="C243" s="84">
        <v>2</v>
      </c>
      <c r="D243" s="122">
        <v>0.0017482230690891087</v>
      </c>
      <c r="E243" s="122">
        <v>2.6195107208384987</v>
      </c>
      <c r="F243" s="84" t="s">
        <v>3504</v>
      </c>
      <c r="G243" s="84" t="b">
        <v>0</v>
      </c>
      <c r="H243" s="84" t="b">
        <v>0</v>
      </c>
      <c r="I243" s="84" t="b">
        <v>0</v>
      </c>
      <c r="J243" s="84" t="b">
        <v>0</v>
      </c>
      <c r="K243" s="84" t="b">
        <v>0</v>
      </c>
      <c r="L243" s="84" t="b">
        <v>0</v>
      </c>
    </row>
    <row r="244" spans="1:12" ht="15">
      <c r="A244" s="84" t="s">
        <v>3271</v>
      </c>
      <c r="B244" s="84" t="s">
        <v>3272</v>
      </c>
      <c r="C244" s="84">
        <v>2</v>
      </c>
      <c r="D244" s="122">
        <v>0.0017482230690891087</v>
      </c>
      <c r="E244" s="122">
        <v>2.2215707121664607</v>
      </c>
      <c r="F244" s="84" t="s">
        <v>3504</v>
      </c>
      <c r="G244" s="84" t="b">
        <v>0</v>
      </c>
      <c r="H244" s="84" t="b">
        <v>0</v>
      </c>
      <c r="I244" s="84" t="b">
        <v>0</v>
      </c>
      <c r="J244" s="84" t="b">
        <v>0</v>
      </c>
      <c r="K244" s="84" t="b">
        <v>0</v>
      </c>
      <c r="L244" s="84" t="b">
        <v>0</v>
      </c>
    </row>
    <row r="245" spans="1:12" ht="15">
      <c r="A245" s="84" t="s">
        <v>3272</v>
      </c>
      <c r="B245" s="84" t="s">
        <v>3321</v>
      </c>
      <c r="C245" s="84">
        <v>2</v>
      </c>
      <c r="D245" s="122">
        <v>0.0017482230690891087</v>
      </c>
      <c r="E245" s="122">
        <v>2.4434194617828173</v>
      </c>
      <c r="F245" s="84" t="s">
        <v>3504</v>
      </c>
      <c r="G245" s="84" t="b">
        <v>0</v>
      </c>
      <c r="H245" s="84" t="b">
        <v>0</v>
      </c>
      <c r="I245" s="84" t="b">
        <v>0</v>
      </c>
      <c r="J245" s="84" t="b">
        <v>0</v>
      </c>
      <c r="K245" s="84" t="b">
        <v>0</v>
      </c>
      <c r="L245" s="84" t="b">
        <v>0</v>
      </c>
    </row>
    <row r="246" spans="1:12" ht="15">
      <c r="A246" s="84" t="s">
        <v>3321</v>
      </c>
      <c r="B246" s="84" t="s">
        <v>3416</v>
      </c>
      <c r="C246" s="84">
        <v>2</v>
      </c>
      <c r="D246" s="122">
        <v>0.0017482230690891087</v>
      </c>
      <c r="E246" s="122">
        <v>2.841359470454855</v>
      </c>
      <c r="F246" s="84" t="s">
        <v>3504</v>
      </c>
      <c r="G246" s="84" t="b">
        <v>0</v>
      </c>
      <c r="H246" s="84" t="b">
        <v>0</v>
      </c>
      <c r="I246" s="84" t="b">
        <v>0</v>
      </c>
      <c r="J246" s="84" t="b">
        <v>0</v>
      </c>
      <c r="K246" s="84" t="b">
        <v>0</v>
      </c>
      <c r="L246" s="84" t="b">
        <v>0</v>
      </c>
    </row>
    <row r="247" spans="1:12" ht="15">
      <c r="A247" s="84" t="s">
        <v>3416</v>
      </c>
      <c r="B247" s="84" t="s">
        <v>3417</v>
      </c>
      <c r="C247" s="84">
        <v>2</v>
      </c>
      <c r="D247" s="122">
        <v>0.0017482230690891087</v>
      </c>
      <c r="E247" s="122">
        <v>3.017450729510536</v>
      </c>
      <c r="F247" s="84" t="s">
        <v>3504</v>
      </c>
      <c r="G247" s="84" t="b">
        <v>0</v>
      </c>
      <c r="H247" s="84" t="b">
        <v>0</v>
      </c>
      <c r="I247" s="84" t="b">
        <v>0</v>
      </c>
      <c r="J247" s="84" t="b">
        <v>0</v>
      </c>
      <c r="K247" s="84" t="b">
        <v>0</v>
      </c>
      <c r="L247" s="84" t="b">
        <v>0</v>
      </c>
    </row>
    <row r="248" spans="1:12" ht="15">
      <c r="A248" s="84" t="s">
        <v>3417</v>
      </c>
      <c r="B248" s="84" t="s">
        <v>2717</v>
      </c>
      <c r="C248" s="84">
        <v>2</v>
      </c>
      <c r="D248" s="122">
        <v>0.0017482230690891087</v>
      </c>
      <c r="E248" s="122">
        <v>2.017450729510536</v>
      </c>
      <c r="F248" s="84" t="s">
        <v>3504</v>
      </c>
      <c r="G248" s="84" t="b">
        <v>0</v>
      </c>
      <c r="H248" s="84" t="b">
        <v>0</v>
      </c>
      <c r="I248" s="84" t="b">
        <v>0</v>
      </c>
      <c r="J248" s="84" t="b">
        <v>0</v>
      </c>
      <c r="K248" s="84" t="b">
        <v>0</v>
      </c>
      <c r="L248" s="84" t="b">
        <v>0</v>
      </c>
    </row>
    <row r="249" spans="1:12" ht="15">
      <c r="A249" s="84" t="s">
        <v>2717</v>
      </c>
      <c r="B249" s="84" t="s">
        <v>3292</v>
      </c>
      <c r="C249" s="84">
        <v>2</v>
      </c>
      <c r="D249" s="122">
        <v>0.0017482230690891087</v>
      </c>
      <c r="E249" s="122">
        <v>1.716420733846555</v>
      </c>
      <c r="F249" s="84" t="s">
        <v>3504</v>
      </c>
      <c r="G249" s="84" t="b">
        <v>0</v>
      </c>
      <c r="H249" s="84" t="b">
        <v>0</v>
      </c>
      <c r="I249" s="84" t="b">
        <v>0</v>
      </c>
      <c r="J249" s="84" t="b">
        <v>0</v>
      </c>
      <c r="K249" s="84" t="b">
        <v>0</v>
      </c>
      <c r="L249" s="84" t="b">
        <v>0</v>
      </c>
    </row>
    <row r="250" spans="1:12" ht="15">
      <c r="A250" s="84" t="s">
        <v>3292</v>
      </c>
      <c r="B250" s="84" t="s">
        <v>3271</v>
      </c>
      <c r="C250" s="84">
        <v>2</v>
      </c>
      <c r="D250" s="122">
        <v>0.0017482230690891087</v>
      </c>
      <c r="E250" s="122">
        <v>2.3184807251745174</v>
      </c>
      <c r="F250" s="84" t="s">
        <v>3504</v>
      </c>
      <c r="G250" s="84" t="b">
        <v>0</v>
      </c>
      <c r="H250" s="84" t="b">
        <v>0</v>
      </c>
      <c r="I250" s="84" t="b">
        <v>0</v>
      </c>
      <c r="J250" s="84" t="b">
        <v>0</v>
      </c>
      <c r="K250" s="84" t="b">
        <v>0</v>
      </c>
      <c r="L250" s="84" t="b">
        <v>0</v>
      </c>
    </row>
    <row r="251" spans="1:12" ht="15">
      <c r="A251" s="84" t="s">
        <v>3271</v>
      </c>
      <c r="B251" s="84" t="s">
        <v>3293</v>
      </c>
      <c r="C251" s="84">
        <v>2</v>
      </c>
      <c r="D251" s="122">
        <v>0.0017482230690891087</v>
      </c>
      <c r="E251" s="122">
        <v>2.3184807251745174</v>
      </c>
      <c r="F251" s="84" t="s">
        <v>3504</v>
      </c>
      <c r="G251" s="84" t="b">
        <v>0</v>
      </c>
      <c r="H251" s="84" t="b">
        <v>0</v>
      </c>
      <c r="I251" s="84" t="b">
        <v>0</v>
      </c>
      <c r="J251" s="84" t="b">
        <v>0</v>
      </c>
      <c r="K251" s="84" t="b">
        <v>0</v>
      </c>
      <c r="L251" s="84" t="b">
        <v>0</v>
      </c>
    </row>
    <row r="252" spans="1:12" ht="15">
      <c r="A252" s="84" t="s">
        <v>3293</v>
      </c>
      <c r="B252" s="84" t="s">
        <v>3322</v>
      </c>
      <c r="C252" s="84">
        <v>2</v>
      </c>
      <c r="D252" s="122">
        <v>0.0017482230690891087</v>
      </c>
      <c r="E252" s="122">
        <v>2.5403294747908736</v>
      </c>
      <c r="F252" s="84" t="s">
        <v>3504</v>
      </c>
      <c r="G252" s="84" t="b">
        <v>0</v>
      </c>
      <c r="H252" s="84" t="b">
        <v>0</v>
      </c>
      <c r="I252" s="84" t="b">
        <v>0</v>
      </c>
      <c r="J252" s="84" t="b">
        <v>0</v>
      </c>
      <c r="K252" s="84" t="b">
        <v>0</v>
      </c>
      <c r="L252" s="84" t="b">
        <v>0</v>
      </c>
    </row>
    <row r="253" spans="1:12" ht="15">
      <c r="A253" s="84" t="s">
        <v>3322</v>
      </c>
      <c r="B253" s="84" t="s">
        <v>663</v>
      </c>
      <c r="C253" s="84">
        <v>2</v>
      </c>
      <c r="D253" s="122">
        <v>0.0017482230690891087</v>
      </c>
      <c r="E253" s="122">
        <v>1.3430489166652544</v>
      </c>
      <c r="F253" s="84" t="s">
        <v>3504</v>
      </c>
      <c r="G253" s="84" t="b">
        <v>0</v>
      </c>
      <c r="H253" s="84" t="b">
        <v>0</v>
      </c>
      <c r="I253" s="84" t="b">
        <v>0</v>
      </c>
      <c r="J253" s="84" t="b">
        <v>0</v>
      </c>
      <c r="K253" s="84" t="b">
        <v>0</v>
      </c>
      <c r="L253" s="84" t="b">
        <v>0</v>
      </c>
    </row>
    <row r="254" spans="1:12" ht="15">
      <c r="A254" s="84" t="s">
        <v>663</v>
      </c>
      <c r="B254" s="84" t="s">
        <v>3418</v>
      </c>
      <c r="C254" s="84">
        <v>2</v>
      </c>
      <c r="D254" s="122">
        <v>0.0017482230690891087</v>
      </c>
      <c r="E254" s="122">
        <v>1.461148228743249</v>
      </c>
      <c r="F254" s="84" t="s">
        <v>3504</v>
      </c>
      <c r="G254" s="84" t="b">
        <v>0</v>
      </c>
      <c r="H254" s="84" t="b">
        <v>0</v>
      </c>
      <c r="I254" s="84" t="b">
        <v>0</v>
      </c>
      <c r="J254" s="84" t="b">
        <v>0</v>
      </c>
      <c r="K254" s="84" t="b">
        <v>0</v>
      </c>
      <c r="L254" s="84" t="b">
        <v>0</v>
      </c>
    </row>
    <row r="255" spans="1:12" ht="15">
      <c r="A255" s="84" t="s">
        <v>3418</v>
      </c>
      <c r="B255" s="84" t="s">
        <v>3419</v>
      </c>
      <c r="C255" s="84">
        <v>2</v>
      </c>
      <c r="D255" s="122">
        <v>0.0017482230690891087</v>
      </c>
      <c r="E255" s="122">
        <v>3.017450729510536</v>
      </c>
      <c r="F255" s="84" t="s">
        <v>3504</v>
      </c>
      <c r="G255" s="84" t="b">
        <v>0</v>
      </c>
      <c r="H255" s="84" t="b">
        <v>0</v>
      </c>
      <c r="I255" s="84" t="b">
        <v>0</v>
      </c>
      <c r="J255" s="84" t="b">
        <v>0</v>
      </c>
      <c r="K255" s="84" t="b">
        <v>0</v>
      </c>
      <c r="L255" s="84" t="b">
        <v>0</v>
      </c>
    </row>
    <row r="256" spans="1:12" ht="15">
      <c r="A256" s="84" t="s">
        <v>321</v>
      </c>
      <c r="B256" s="84" t="s">
        <v>3327</v>
      </c>
      <c r="C256" s="84">
        <v>2</v>
      </c>
      <c r="D256" s="122">
        <v>0.0017482230690891087</v>
      </c>
      <c r="E256" s="122">
        <v>1.2392994791268925</v>
      </c>
      <c r="F256" s="84" t="s">
        <v>3504</v>
      </c>
      <c r="G256" s="84" t="b">
        <v>0</v>
      </c>
      <c r="H256" s="84" t="b">
        <v>0</v>
      </c>
      <c r="I256" s="84" t="b">
        <v>0</v>
      </c>
      <c r="J256" s="84" t="b">
        <v>0</v>
      </c>
      <c r="K256" s="84" t="b">
        <v>0</v>
      </c>
      <c r="L256" s="84" t="b">
        <v>0</v>
      </c>
    </row>
    <row r="257" spans="1:12" ht="15">
      <c r="A257" s="84" t="s">
        <v>3331</v>
      </c>
      <c r="B257" s="84" t="s">
        <v>3427</v>
      </c>
      <c r="C257" s="84">
        <v>2</v>
      </c>
      <c r="D257" s="122">
        <v>0.0017482230690891087</v>
      </c>
      <c r="E257" s="122">
        <v>3.017450729510536</v>
      </c>
      <c r="F257" s="84" t="s">
        <v>3504</v>
      </c>
      <c r="G257" s="84" t="b">
        <v>1</v>
      </c>
      <c r="H257" s="84" t="b">
        <v>0</v>
      </c>
      <c r="I257" s="84" t="b">
        <v>0</v>
      </c>
      <c r="J257" s="84" t="b">
        <v>0</v>
      </c>
      <c r="K257" s="84" t="b">
        <v>0</v>
      </c>
      <c r="L257" s="84" t="b">
        <v>0</v>
      </c>
    </row>
    <row r="258" spans="1:12" ht="15">
      <c r="A258" s="84" t="s">
        <v>283</v>
      </c>
      <c r="B258" s="84" t="s">
        <v>284</v>
      </c>
      <c r="C258" s="84">
        <v>2</v>
      </c>
      <c r="D258" s="122">
        <v>0.0017482230690891087</v>
      </c>
      <c r="E258" s="122">
        <v>2.6195107208384987</v>
      </c>
      <c r="F258" s="84" t="s">
        <v>3504</v>
      </c>
      <c r="G258" s="84" t="b">
        <v>0</v>
      </c>
      <c r="H258" s="84" t="b">
        <v>0</v>
      </c>
      <c r="I258" s="84" t="b">
        <v>0</v>
      </c>
      <c r="J258" s="84" t="b">
        <v>0</v>
      </c>
      <c r="K258" s="84" t="b">
        <v>0</v>
      </c>
      <c r="L258" s="84" t="b">
        <v>0</v>
      </c>
    </row>
    <row r="259" spans="1:12" ht="15">
      <c r="A259" s="84" t="s">
        <v>276</v>
      </c>
      <c r="B259" s="84" t="s">
        <v>2767</v>
      </c>
      <c r="C259" s="84">
        <v>2</v>
      </c>
      <c r="D259" s="122">
        <v>0.0017482230690891087</v>
      </c>
      <c r="E259" s="122">
        <v>2.841359470454855</v>
      </c>
      <c r="F259" s="84" t="s">
        <v>3504</v>
      </c>
      <c r="G259" s="84" t="b">
        <v>0</v>
      </c>
      <c r="H259" s="84" t="b">
        <v>0</v>
      </c>
      <c r="I259" s="84" t="b">
        <v>0</v>
      </c>
      <c r="J259" s="84" t="b">
        <v>1</v>
      </c>
      <c r="K259" s="84" t="b">
        <v>0</v>
      </c>
      <c r="L259" s="84" t="b">
        <v>0</v>
      </c>
    </row>
    <row r="260" spans="1:12" ht="15">
      <c r="A260" s="84" t="s">
        <v>2767</v>
      </c>
      <c r="B260" s="84" t="s">
        <v>2768</v>
      </c>
      <c r="C260" s="84">
        <v>2</v>
      </c>
      <c r="D260" s="122">
        <v>0.0017482230690891087</v>
      </c>
      <c r="E260" s="122">
        <v>2.5403294747908736</v>
      </c>
      <c r="F260" s="84" t="s">
        <v>3504</v>
      </c>
      <c r="G260" s="84" t="b">
        <v>1</v>
      </c>
      <c r="H260" s="84" t="b">
        <v>0</v>
      </c>
      <c r="I260" s="84" t="b">
        <v>0</v>
      </c>
      <c r="J260" s="84" t="b">
        <v>0</v>
      </c>
      <c r="K260" s="84" t="b">
        <v>0</v>
      </c>
      <c r="L260" s="84" t="b">
        <v>0</v>
      </c>
    </row>
    <row r="261" spans="1:12" ht="15">
      <c r="A261" s="84" t="s">
        <v>2768</v>
      </c>
      <c r="B261" s="84" t="s">
        <v>2769</v>
      </c>
      <c r="C261" s="84">
        <v>2</v>
      </c>
      <c r="D261" s="122">
        <v>0.0017482230690891087</v>
      </c>
      <c r="E261" s="122">
        <v>2.841359470454855</v>
      </c>
      <c r="F261" s="84" t="s">
        <v>3504</v>
      </c>
      <c r="G261" s="84" t="b">
        <v>0</v>
      </c>
      <c r="H261" s="84" t="b">
        <v>0</v>
      </c>
      <c r="I261" s="84" t="b">
        <v>0</v>
      </c>
      <c r="J261" s="84" t="b">
        <v>0</v>
      </c>
      <c r="K261" s="84" t="b">
        <v>0</v>
      </c>
      <c r="L261" s="84" t="b">
        <v>0</v>
      </c>
    </row>
    <row r="262" spans="1:12" ht="15">
      <c r="A262" s="84" t="s">
        <v>2769</v>
      </c>
      <c r="B262" s="84" t="s">
        <v>2770</v>
      </c>
      <c r="C262" s="84">
        <v>2</v>
      </c>
      <c r="D262" s="122">
        <v>0.0017482230690891087</v>
      </c>
      <c r="E262" s="122">
        <v>3.017450729510536</v>
      </c>
      <c r="F262" s="84" t="s">
        <v>3504</v>
      </c>
      <c r="G262" s="84" t="b">
        <v>0</v>
      </c>
      <c r="H262" s="84" t="b">
        <v>0</v>
      </c>
      <c r="I262" s="84" t="b">
        <v>0</v>
      </c>
      <c r="J262" s="84" t="b">
        <v>0</v>
      </c>
      <c r="K262" s="84" t="b">
        <v>0</v>
      </c>
      <c r="L262" s="84" t="b">
        <v>0</v>
      </c>
    </row>
    <row r="263" spans="1:12" ht="15">
      <c r="A263" s="84" t="s">
        <v>2770</v>
      </c>
      <c r="B263" s="84" t="s">
        <v>2771</v>
      </c>
      <c r="C263" s="84">
        <v>2</v>
      </c>
      <c r="D263" s="122">
        <v>0.0017482230690891087</v>
      </c>
      <c r="E263" s="122">
        <v>2.6195107208384987</v>
      </c>
      <c r="F263" s="84" t="s">
        <v>3504</v>
      </c>
      <c r="G263" s="84" t="b">
        <v>0</v>
      </c>
      <c r="H263" s="84" t="b">
        <v>0</v>
      </c>
      <c r="I263" s="84" t="b">
        <v>0</v>
      </c>
      <c r="J263" s="84" t="b">
        <v>0</v>
      </c>
      <c r="K263" s="84" t="b">
        <v>0</v>
      </c>
      <c r="L263" s="84" t="b">
        <v>0</v>
      </c>
    </row>
    <row r="264" spans="1:12" ht="15">
      <c r="A264" s="84" t="s">
        <v>2771</v>
      </c>
      <c r="B264" s="84" t="s">
        <v>377</v>
      </c>
      <c r="C264" s="84">
        <v>2</v>
      </c>
      <c r="D264" s="122">
        <v>0.0017482230690891087</v>
      </c>
      <c r="E264" s="122">
        <v>2.4434194617828173</v>
      </c>
      <c r="F264" s="84" t="s">
        <v>3504</v>
      </c>
      <c r="G264" s="84" t="b">
        <v>0</v>
      </c>
      <c r="H264" s="84" t="b">
        <v>0</v>
      </c>
      <c r="I264" s="84" t="b">
        <v>0</v>
      </c>
      <c r="J264" s="84" t="b">
        <v>0</v>
      </c>
      <c r="K264" s="84" t="b">
        <v>0</v>
      </c>
      <c r="L264" s="84" t="b">
        <v>0</v>
      </c>
    </row>
    <row r="265" spans="1:12" ht="15">
      <c r="A265" s="84" t="s">
        <v>321</v>
      </c>
      <c r="B265" s="84" t="s">
        <v>2772</v>
      </c>
      <c r="C265" s="84">
        <v>2</v>
      </c>
      <c r="D265" s="122">
        <v>0.0017482230690891087</v>
      </c>
      <c r="E265" s="122">
        <v>1.0632082200712114</v>
      </c>
      <c r="F265" s="84" t="s">
        <v>3504</v>
      </c>
      <c r="G265" s="84" t="b">
        <v>0</v>
      </c>
      <c r="H265" s="84" t="b">
        <v>0</v>
      </c>
      <c r="I265" s="84" t="b">
        <v>0</v>
      </c>
      <c r="J265" s="84" t="b">
        <v>0</v>
      </c>
      <c r="K265" s="84" t="b">
        <v>0</v>
      </c>
      <c r="L265" s="84" t="b">
        <v>0</v>
      </c>
    </row>
    <row r="266" spans="1:12" ht="15">
      <c r="A266" s="84" t="s">
        <v>3432</v>
      </c>
      <c r="B266" s="84" t="s">
        <v>663</v>
      </c>
      <c r="C266" s="84">
        <v>2</v>
      </c>
      <c r="D266" s="122">
        <v>0.0017482230690891087</v>
      </c>
      <c r="E266" s="122">
        <v>1.5191401757209355</v>
      </c>
      <c r="F266" s="84" t="s">
        <v>3504</v>
      </c>
      <c r="G266" s="84" t="b">
        <v>0</v>
      </c>
      <c r="H266" s="84" t="b">
        <v>0</v>
      </c>
      <c r="I266" s="84" t="b">
        <v>0</v>
      </c>
      <c r="J266" s="84" t="b">
        <v>0</v>
      </c>
      <c r="K266" s="84" t="b">
        <v>0</v>
      </c>
      <c r="L266" s="84" t="b">
        <v>0</v>
      </c>
    </row>
    <row r="267" spans="1:12" ht="15">
      <c r="A267" s="84" t="s">
        <v>663</v>
      </c>
      <c r="B267" s="84" t="s">
        <v>3298</v>
      </c>
      <c r="C267" s="84">
        <v>2</v>
      </c>
      <c r="D267" s="122">
        <v>0.0017482230690891087</v>
      </c>
      <c r="E267" s="122">
        <v>1.1601182330792676</v>
      </c>
      <c r="F267" s="84" t="s">
        <v>3504</v>
      </c>
      <c r="G267" s="84" t="b">
        <v>0</v>
      </c>
      <c r="H267" s="84" t="b">
        <v>0</v>
      </c>
      <c r="I267" s="84" t="b">
        <v>0</v>
      </c>
      <c r="J267" s="84" t="b">
        <v>0</v>
      </c>
      <c r="K267" s="84" t="b">
        <v>0</v>
      </c>
      <c r="L267" s="84" t="b">
        <v>0</v>
      </c>
    </row>
    <row r="268" spans="1:12" ht="15">
      <c r="A268" s="84" t="s">
        <v>3298</v>
      </c>
      <c r="B268" s="84" t="s">
        <v>3255</v>
      </c>
      <c r="C268" s="84">
        <v>2</v>
      </c>
      <c r="D268" s="122">
        <v>0.0017482230690891087</v>
      </c>
      <c r="E268" s="122">
        <v>2.1723526894962792</v>
      </c>
      <c r="F268" s="84" t="s">
        <v>3504</v>
      </c>
      <c r="G268" s="84" t="b">
        <v>0</v>
      </c>
      <c r="H268" s="84" t="b">
        <v>0</v>
      </c>
      <c r="I268" s="84" t="b">
        <v>0</v>
      </c>
      <c r="J268" s="84" t="b">
        <v>0</v>
      </c>
      <c r="K268" s="84" t="b">
        <v>0</v>
      </c>
      <c r="L268" s="84" t="b">
        <v>0</v>
      </c>
    </row>
    <row r="269" spans="1:12" ht="15">
      <c r="A269" s="84" t="s">
        <v>3255</v>
      </c>
      <c r="B269" s="84" t="s">
        <v>3433</v>
      </c>
      <c r="C269" s="84">
        <v>2</v>
      </c>
      <c r="D269" s="122">
        <v>0.0017482230690891087</v>
      </c>
      <c r="E269" s="122">
        <v>2.4733826851602605</v>
      </c>
      <c r="F269" s="84" t="s">
        <v>3504</v>
      </c>
      <c r="G269" s="84" t="b">
        <v>0</v>
      </c>
      <c r="H269" s="84" t="b">
        <v>0</v>
      </c>
      <c r="I269" s="84" t="b">
        <v>0</v>
      </c>
      <c r="J269" s="84" t="b">
        <v>0</v>
      </c>
      <c r="K269" s="84" t="b">
        <v>0</v>
      </c>
      <c r="L269" s="84" t="b">
        <v>0</v>
      </c>
    </row>
    <row r="270" spans="1:12" ht="15">
      <c r="A270" s="84" t="s">
        <v>3433</v>
      </c>
      <c r="B270" s="84" t="s">
        <v>3434</v>
      </c>
      <c r="C270" s="84">
        <v>2</v>
      </c>
      <c r="D270" s="122">
        <v>0.0017482230690891087</v>
      </c>
      <c r="E270" s="122">
        <v>3.017450729510536</v>
      </c>
      <c r="F270" s="84" t="s">
        <v>3504</v>
      </c>
      <c r="G270" s="84" t="b">
        <v>0</v>
      </c>
      <c r="H270" s="84" t="b">
        <v>0</v>
      </c>
      <c r="I270" s="84" t="b">
        <v>0</v>
      </c>
      <c r="J270" s="84" t="b">
        <v>1</v>
      </c>
      <c r="K270" s="84" t="b">
        <v>0</v>
      </c>
      <c r="L270" s="84" t="b">
        <v>0</v>
      </c>
    </row>
    <row r="271" spans="1:12" ht="15">
      <c r="A271" s="84" t="s">
        <v>3434</v>
      </c>
      <c r="B271" s="84" t="s">
        <v>3435</v>
      </c>
      <c r="C271" s="84">
        <v>2</v>
      </c>
      <c r="D271" s="122">
        <v>0.0017482230690891087</v>
      </c>
      <c r="E271" s="122">
        <v>3.017450729510536</v>
      </c>
      <c r="F271" s="84" t="s">
        <v>3504</v>
      </c>
      <c r="G271" s="84" t="b">
        <v>1</v>
      </c>
      <c r="H271" s="84" t="b">
        <v>0</v>
      </c>
      <c r="I271" s="84" t="b">
        <v>0</v>
      </c>
      <c r="J271" s="84" t="b">
        <v>1</v>
      </c>
      <c r="K271" s="84" t="b">
        <v>0</v>
      </c>
      <c r="L271" s="84" t="b">
        <v>0</v>
      </c>
    </row>
    <row r="272" spans="1:12" ht="15">
      <c r="A272" s="84" t="s">
        <v>3435</v>
      </c>
      <c r="B272" s="84" t="s">
        <v>3255</v>
      </c>
      <c r="C272" s="84">
        <v>2</v>
      </c>
      <c r="D272" s="122">
        <v>0.0017482230690891087</v>
      </c>
      <c r="E272" s="122">
        <v>2.4733826851602605</v>
      </c>
      <c r="F272" s="84" t="s">
        <v>3504</v>
      </c>
      <c r="G272" s="84" t="b">
        <v>1</v>
      </c>
      <c r="H272" s="84" t="b">
        <v>0</v>
      </c>
      <c r="I272" s="84" t="b">
        <v>0</v>
      </c>
      <c r="J272" s="84" t="b">
        <v>0</v>
      </c>
      <c r="K272" s="84" t="b">
        <v>0</v>
      </c>
      <c r="L272" s="84" t="b">
        <v>0</v>
      </c>
    </row>
    <row r="273" spans="1:12" ht="15">
      <c r="A273" s="84" t="s">
        <v>3255</v>
      </c>
      <c r="B273" s="84" t="s">
        <v>3436</v>
      </c>
      <c r="C273" s="84">
        <v>2</v>
      </c>
      <c r="D273" s="122">
        <v>0.0017482230690891087</v>
      </c>
      <c r="E273" s="122">
        <v>2.4733826851602605</v>
      </c>
      <c r="F273" s="84" t="s">
        <v>3504</v>
      </c>
      <c r="G273" s="84" t="b">
        <v>0</v>
      </c>
      <c r="H273" s="84" t="b">
        <v>0</v>
      </c>
      <c r="I273" s="84" t="b">
        <v>0</v>
      </c>
      <c r="J273" s="84" t="b">
        <v>1</v>
      </c>
      <c r="K273" s="84" t="b">
        <v>0</v>
      </c>
      <c r="L273" s="84" t="b">
        <v>0</v>
      </c>
    </row>
    <row r="274" spans="1:12" ht="15">
      <c r="A274" s="84" t="s">
        <v>3436</v>
      </c>
      <c r="B274" s="84" t="s">
        <v>3437</v>
      </c>
      <c r="C274" s="84">
        <v>2</v>
      </c>
      <c r="D274" s="122">
        <v>0.0017482230690891087</v>
      </c>
      <c r="E274" s="122">
        <v>3.017450729510536</v>
      </c>
      <c r="F274" s="84" t="s">
        <v>3504</v>
      </c>
      <c r="G274" s="84" t="b">
        <v>1</v>
      </c>
      <c r="H274" s="84" t="b">
        <v>0</v>
      </c>
      <c r="I274" s="84" t="b">
        <v>0</v>
      </c>
      <c r="J274" s="84" t="b">
        <v>0</v>
      </c>
      <c r="K274" s="84" t="b">
        <v>0</v>
      </c>
      <c r="L274" s="84" t="b">
        <v>0</v>
      </c>
    </row>
    <row r="275" spans="1:12" ht="15">
      <c r="A275" s="84" t="s">
        <v>3437</v>
      </c>
      <c r="B275" s="84" t="s">
        <v>3438</v>
      </c>
      <c r="C275" s="84">
        <v>2</v>
      </c>
      <c r="D275" s="122">
        <v>0.0017482230690891087</v>
      </c>
      <c r="E275" s="122">
        <v>3.017450729510536</v>
      </c>
      <c r="F275" s="84" t="s">
        <v>3504</v>
      </c>
      <c r="G275" s="84" t="b">
        <v>0</v>
      </c>
      <c r="H275" s="84" t="b">
        <v>0</v>
      </c>
      <c r="I275" s="84" t="b">
        <v>0</v>
      </c>
      <c r="J275" s="84" t="b">
        <v>0</v>
      </c>
      <c r="K275" s="84" t="b">
        <v>0</v>
      </c>
      <c r="L275" s="84" t="b">
        <v>0</v>
      </c>
    </row>
    <row r="276" spans="1:12" ht="15">
      <c r="A276" s="84" t="s">
        <v>3438</v>
      </c>
      <c r="B276" s="84" t="s">
        <v>3439</v>
      </c>
      <c r="C276" s="84">
        <v>2</v>
      </c>
      <c r="D276" s="122">
        <v>0.0017482230690891087</v>
      </c>
      <c r="E276" s="122">
        <v>3.017450729510536</v>
      </c>
      <c r="F276" s="84" t="s">
        <v>3504</v>
      </c>
      <c r="G276" s="84" t="b">
        <v>0</v>
      </c>
      <c r="H276" s="84" t="b">
        <v>0</v>
      </c>
      <c r="I276" s="84" t="b">
        <v>0</v>
      </c>
      <c r="J276" s="84" t="b">
        <v>0</v>
      </c>
      <c r="K276" s="84" t="b">
        <v>0</v>
      </c>
      <c r="L276" s="84" t="b">
        <v>0</v>
      </c>
    </row>
    <row r="277" spans="1:12" ht="15">
      <c r="A277" s="84" t="s">
        <v>3439</v>
      </c>
      <c r="B277" s="84" t="s">
        <v>3440</v>
      </c>
      <c r="C277" s="84">
        <v>2</v>
      </c>
      <c r="D277" s="122">
        <v>0.0017482230690891087</v>
      </c>
      <c r="E277" s="122">
        <v>3.017450729510536</v>
      </c>
      <c r="F277" s="84" t="s">
        <v>3504</v>
      </c>
      <c r="G277" s="84" t="b">
        <v>0</v>
      </c>
      <c r="H277" s="84" t="b">
        <v>0</v>
      </c>
      <c r="I277" s="84" t="b">
        <v>0</v>
      </c>
      <c r="J277" s="84" t="b">
        <v>0</v>
      </c>
      <c r="K277" s="84" t="b">
        <v>0</v>
      </c>
      <c r="L277" s="84" t="b">
        <v>0</v>
      </c>
    </row>
    <row r="278" spans="1:12" ht="15">
      <c r="A278" s="84" t="s">
        <v>3440</v>
      </c>
      <c r="B278" s="84" t="s">
        <v>3441</v>
      </c>
      <c r="C278" s="84">
        <v>2</v>
      </c>
      <c r="D278" s="122">
        <v>0.0017482230690891087</v>
      </c>
      <c r="E278" s="122">
        <v>3.017450729510536</v>
      </c>
      <c r="F278" s="84" t="s">
        <v>3504</v>
      </c>
      <c r="G278" s="84" t="b">
        <v>0</v>
      </c>
      <c r="H278" s="84" t="b">
        <v>0</v>
      </c>
      <c r="I278" s="84" t="b">
        <v>0</v>
      </c>
      <c r="J278" s="84" t="b">
        <v>0</v>
      </c>
      <c r="K278" s="84" t="b">
        <v>0</v>
      </c>
      <c r="L278" s="84" t="b">
        <v>0</v>
      </c>
    </row>
    <row r="279" spans="1:12" ht="15">
      <c r="A279" s="84" t="s">
        <v>3441</v>
      </c>
      <c r="B279" s="84" t="s">
        <v>3442</v>
      </c>
      <c r="C279" s="84">
        <v>2</v>
      </c>
      <c r="D279" s="122">
        <v>0.0017482230690891087</v>
      </c>
      <c r="E279" s="122">
        <v>3.017450729510536</v>
      </c>
      <c r="F279" s="84" t="s">
        <v>3504</v>
      </c>
      <c r="G279" s="84" t="b">
        <v>0</v>
      </c>
      <c r="H279" s="84" t="b">
        <v>0</v>
      </c>
      <c r="I279" s="84" t="b">
        <v>0</v>
      </c>
      <c r="J279" s="84" t="b">
        <v>0</v>
      </c>
      <c r="K279" s="84" t="b">
        <v>0</v>
      </c>
      <c r="L279" s="84" t="b">
        <v>0</v>
      </c>
    </row>
    <row r="280" spans="1:12" ht="15">
      <c r="A280" s="84" t="s">
        <v>3442</v>
      </c>
      <c r="B280" s="84" t="s">
        <v>3443</v>
      </c>
      <c r="C280" s="84">
        <v>2</v>
      </c>
      <c r="D280" s="122">
        <v>0.0017482230690891087</v>
      </c>
      <c r="E280" s="122">
        <v>3.017450729510536</v>
      </c>
      <c r="F280" s="84" t="s">
        <v>3504</v>
      </c>
      <c r="G280" s="84" t="b">
        <v>0</v>
      </c>
      <c r="H280" s="84" t="b">
        <v>0</v>
      </c>
      <c r="I280" s="84" t="b">
        <v>0</v>
      </c>
      <c r="J280" s="84" t="b">
        <v>0</v>
      </c>
      <c r="K280" s="84" t="b">
        <v>0</v>
      </c>
      <c r="L280" s="84" t="b">
        <v>0</v>
      </c>
    </row>
    <row r="281" spans="1:12" ht="15">
      <c r="A281" s="84" t="s">
        <v>3443</v>
      </c>
      <c r="B281" s="84" t="s">
        <v>3326</v>
      </c>
      <c r="C281" s="84">
        <v>2</v>
      </c>
      <c r="D281" s="122">
        <v>0.0017482230690891087</v>
      </c>
      <c r="E281" s="122">
        <v>2.841359470454855</v>
      </c>
      <c r="F281" s="84" t="s">
        <v>3504</v>
      </c>
      <c r="G281" s="84" t="b">
        <v>0</v>
      </c>
      <c r="H281" s="84" t="b">
        <v>0</v>
      </c>
      <c r="I281" s="84" t="b">
        <v>0</v>
      </c>
      <c r="J281" s="84" t="b">
        <v>0</v>
      </c>
      <c r="K281" s="84" t="b">
        <v>0</v>
      </c>
      <c r="L281" s="84" t="b">
        <v>0</v>
      </c>
    </row>
    <row r="282" spans="1:12" ht="15">
      <c r="A282" s="84" t="s">
        <v>3326</v>
      </c>
      <c r="B282" s="84" t="s">
        <v>3444</v>
      </c>
      <c r="C282" s="84">
        <v>2</v>
      </c>
      <c r="D282" s="122">
        <v>0.0017482230690891087</v>
      </c>
      <c r="E282" s="122">
        <v>2.841359470454855</v>
      </c>
      <c r="F282" s="84" t="s">
        <v>3504</v>
      </c>
      <c r="G282" s="84" t="b">
        <v>0</v>
      </c>
      <c r="H282" s="84" t="b">
        <v>0</v>
      </c>
      <c r="I282" s="84" t="b">
        <v>0</v>
      </c>
      <c r="J282" s="84" t="b">
        <v>0</v>
      </c>
      <c r="K282" s="84" t="b">
        <v>0</v>
      </c>
      <c r="L282" s="84" t="b">
        <v>0</v>
      </c>
    </row>
    <row r="283" spans="1:12" ht="15">
      <c r="A283" s="84" t="s">
        <v>3444</v>
      </c>
      <c r="B283" s="84" t="s">
        <v>3445</v>
      </c>
      <c r="C283" s="84">
        <v>2</v>
      </c>
      <c r="D283" s="122">
        <v>0.0017482230690891087</v>
      </c>
      <c r="E283" s="122">
        <v>3.017450729510536</v>
      </c>
      <c r="F283" s="84" t="s">
        <v>3504</v>
      </c>
      <c r="G283" s="84" t="b">
        <v>0</v>
      </c>
      <c r="H283" s="84" t="b">
        <v>0</v>
      </c>
      <c r="I283" s="84" t="b">
        <v>0</v>
      </c>
      <c r="J283" s="84" t="b">
        <v>0</v>
      </c>
      <c r="K283" s="84" t="b">
        <v>0</v>
      </c>
      <c r="L283" s="84" t="b">
        <v>0</v>
      </c>
    </row>
    <row r="284" spans="1:12" ht="15">
      <c r="A284" s="84" t="s">
        <v>3445</v>
      </c>
      <c r="B284" s="84" t="s">
        <v>372</v>
      </c>
      <c r="C284" s="84">
        <v>2</v>
      </c>
      <c r="D284" s="122">
        <v>0.0017482230690891087</v>
      </c>
      <c r="E284" s="122">
        <v>3.017450729510536</v>
      </c>
      <c r="F284" s="84" t="s">
        <v>3504</v>
      </c>
      <c r="G284" s="84" t="b">
        <v>0</v>
      </c>
      <c r="H284" s="84" t="b">
        <v>0</v>
      </c>
      <c r="I284" s="84" t="b">
        <v>0</v>
      </c>
      <c r="J284" s="84" t="b">
        <v>0</v>
      </c>
      <c r="K284" s="84" t="b">
        <v>0</v>
      </c>
      <c r="L284" s="84" t="b">
        <v>0</v>
      </c>
    </row>
    <row r="285" spans="1:12" ht="15">
      <c r="A285" s="84" t="s">
        <v>372</v>
      </c>
      <c r="B285" s="84" t="s">
        <v>321</v>
      </c>
      <c r="C285" s="84">
        <v>2</v>
      </c>
      <c r="D285" s="122">
        <v>0.0017482230690891087</v>
      </c>
      <c r="E285" s="122">
        <v>1.354692897828962</v>
      </c>
      <c r="F285" s="84" t="s">
        <v>3504</v>
      </c>
      <c r="G285" s="84" t="b">
        <v>0</v>
      </c>
      <c r="H285" s="84" t="b">
        <v>0</v>
      </c>
      <c r="I285" s="84" t="b">
        <v>0</v>
      </c>
      <c r="J285" s="84" t="b">
        <v>0</v>
      </c>
      <c r="K285" s="84" t="b">
        <v>0</v>
      </c>
      <c r="L285" s="84" t="b">
        <v>0</v>
      </c>
    </row>
    <row r="286" spans="1:12" ht="15">
      <c r="A286" s="84" t="s">
        <v>321</v>
      </c>
      <c r="B286" s="84" t="s">
        <v>2776</v>
      </c>
      <c r="C286" s="84">
        <v>2</v>
      </c>
      <c r="D286" s="122">
        <v>0.0017482230690891087</v>
      </c>
      <c r="E286" s="122">
        <v>1.2392994791268925</v>
      </c>
      <c r="F286" s="84" t="s">
        <v>3504</v>
      </c>
      <c r="G286" s="84" t="b">
        <v>0</v>
      </c>
      <c r="H286" s="84" t="b">
        <v>0</v>
      </c>
      <c r="I286" s="84" t="b">
        <v>0</v>
      </c>
      <c r="J286" s="84" t="b">
        <v>0</v>
      </c>
      <c r="K286" s="84" t="b">
        <v>0</v>
      </c>
      <c r="L286" s="84" t="b">
        <v>0</v>
      </c>
    </row>
    <row r="287" spans="1:12" ht="15">
      <c r="A287" s="84" t="s">
        <v>3447</v>
      </c>
      <c r="B287" s="84" t="s">
        <v>321</v>
      </c>
      <c r="C287" s="84">
        <v>2</v>
      </c>
      <c r="D287" s="122">
        <v>0.0017482230690891087</v>
      </c>
      <c r="E287" s="122">
        <v>1.354692897828962</v>
      </c>
      <c r="F287" s="84" t="s">
        <v>3504</v>
      </c>
      <c r="G287" s="84" t="b">
        <v>0</v>
      </c>
      <c r="H287" s="84" t="b">
        <v>0</v>
      </c>
      <c r="I287" s="84" t="b">
        <v>0</v>
      </c>
      <c r="J287" s="84" t="b">
        <v>0</v>
      </c>
      <c r="K287" s="84" t="b">
        <v>0</v>
      </c>
      <c r="L287" s="84" t="b">
        <v>0</v>
      </c>
    </row>
    <row r="288" spans="1:12" ht="15">
      <c r="A288" s="84" t="s">
        <v>321</v>
      </c>
      <c r="B288" s="84" t="s">
        <v>3448</v>
      </c>
      <c r="C288" s="84">
        <v>2</v>
      </c>
      <c r="D288" s="122">
        <v>0.0017482230690891087</v>
      </c>
      <c r="E288" s="122">
        <v>1.2392994791268925</v>
      </c>
      <c r="F288" s="84" t="s">
        <v>3504</v>
      </c>
      <c r="G288" s="84" t="b">
        <v>0</v>
      </c>
      <c r="H288" s="84" t="b">
        <v>0</v>
      </c>
      <c r="I288" s="84" t="b">
        <v>0</v>
      </c>
      <c r="J288" s="84" t="b">
        <v>0</v>
      </c>
      <c r="K288" s="84" t="b">
        <v>0</v>
      </c>
      <c r="L288" s="84" t="b">
        <v>0</v>
      </c>
    </row>
    <row r="289" spans="1:12" ht="15">
      <c r="A289" s="84" t="s">
        <v>3448</v>
      </c>
      <c r="B289" s="84" t="s">
        <v>3300</v>
      </c>
      <c r="C289" s="84">
        <v>2</v>
      </c>
      <c r="D289" s="122">
        <v>0.0017482230690891087</v>
      </c>
      <c r="E289" s="122">
        <v>2.716420733846555</v>
      </c>
      <c r="F289" s="84" t="s">
        <v>3504</v>
      </c>
      <c r="G289" s="84" t="b">
        <v>0</v>
      </c>
      <c r="H289" s="84" t="b">
        <v>0</v>
      </c>
      <c r="I289" s="84" t="b">
        <v>0</v>
      </c>
      <c r="J289" s="84" t="b">
        <v>0</v>
      </c>
      <c r="K289" s="84" t="b">
        <v>0</v>
      </c>
      <c r="L289" s="84" t="b">
        <v>0</v>
      </c>
    </row>
    <row r="290" spans="1:12" ht="15">
      <c r="A290" s="84" t="s">
        <v>3300</v>
      </c>
      <c r="B290" s="84" t="s">
        <v>3301</v>
      </c>
      <c r="C290" s="84">
        <v>2</v>
      </c>
      <c r="D290" s="122">
        <v>0.0017482230690891087</v>
      </c>
      <c r="E290" s="122">
        <v>2.5403294747908736</v>
      </c>
      <c r="F290" s="84" t="s">
        <v>3504</v>
      </c>
      <c r="G290" s="84" t="b">
        <v>0</v>
      </c>
      <c r="H290" s="84" t="b">
        <v>0</v>
      </c>
      <c r="I290" s="84" t="b">
        <v>0</v>
      </c>
      <c r="J290" s="84" t="b">
        <v>1</v>
      </c>
      <c r="K290" s="84" t="b">
        <v>0</v>
      </c>
      <c r="L290" s="84" t="b">
        <v>0</v>
      </c>
    </row>
    <row r="291" spans="1:12" ht="15">
      <c r="A291" s="84" t="s">
        <v>3301</v>
      </c>
      <c r="B291" s="84" t="s">
        <v>3449</v>
      </c>
      <c r="C291" s="84">
        <v>2</v>
      </c>
      <c r="D291" s="122">
        <v>0.0017482230690891087</v>
      </c>
      <c r="E291" s="122">
        <v>2.716420733846555</v>
      </c>
      <c r="F291" s="84" t="s">
        <v>3504</v>
      </c>
      <c r="G291" s="84" t="b">
        <v>1</v>
      </c>
      <c r="H291" s="84" t="b">
        <v>0</v>
      </c>
      <c r="I291" s="84" t="b">
        <v>0</v>
      </c>
      <c r="J291" s="84" t="b">
        <v>0</v>
      </c>
      <c r="K291" s="84" t="b">
        <v>0</v>
      </c>
      <c r="L291" s="84" t="b">
        <v>0</v>
      </c>
    </row>
    <row r="292" spans="1:12" ht="15">
      <c r="A292" s="84" t="s">
        <v>3449</v>
      </c>
      <c r="B292" s="84" t="s">
        <v>3450</v>
      </c>
      <c r="C292" s="84">
        <v>2</v>
      </c>
      <c r="D292" s="122">
        <v>0.0017482230690891087</v>
      </c>
      <c r="E292" s="122">
        <v>3.017450729510536</v>
      </c>
      <c r="F292" s="84" t="s">
        <v>3504</v>
      </c>
      <c r="G292" s="84" t="b">
        <v>0</v>
      </c>
      <c r="H292" s="84" t="b">
        <v>0</v>
      </c>
      <c r="I292" s="84" t="b">
        <v>0</v>
      </c>
      <c r="J292" s="84" t="b">
        <v>0</v>
      </c>
      <c r="K292" s="84" t="b">
        <v>1</v>
      </c>
      <c r="L292" s="84" t="b">
        <v>0</v>
      </c>
    </row>
    <row r="293" spans="1:12" ht="15">
      <c r="A293" s="84" t="s">
        <v>3450</v>
      </c>
      <c r="B293" s="84" t="s">
        <v>3451</v>
      </c>
      <c r="C293" s="84">
        <v>2</v>
      </c>
      <c r="D293" s="122">
        <v>0.0017482230690891087</v>
      </c>
      <c r="E293" s="122">
        <v>3.017450729510536</v>
      </c>
      <c r="F293" s="84" t="s">
        <v>3504</v>
      </c>
      <c r="G293" s="84" t="b">
        <v>0</v>
      </c>
      <c r="H293" s="84" t="b">
        <v>1</v>
      </c>
      <c r="I293" s="84" t="b">
        <v>0</v>
      </c>
      <c r="J293" s="84" t="b">
        <v>0</v>
      </c>
      <c r="K293" s="84" t="b">
        <v>0</v>
      </c>
      <c r="L293" s="84" t="b">
        <v>0</v>
      </c>
    </row>
    <row r="294" spans="1:12" ht="15">
      <c r="A294" s="84" t="s">
        <v>3301</v>
      </c>
      <c r="B294" s="84" t="s">
        <v>3256</v>
      </c>
      <c r="C294" s="84">
        <v>2</v>
      </c>
      <c r="D294" s="122">
        <v>0.0017482230690891087</v>
      </c>
      <c r="E294" s="122">
        <v>2.1723526894962792</v>
      </c>
      <c r="F294" s="84" t="s">
        <v>3504</v>
      </c>
      <c r="G294" s="84" t="b">
        <v>1</v>
      </c>
      <c r="H294" s="84" t="b">
        <v>0</v>
      </c>
      <c r="I294" s="84" t="b">
        <v>0</v>
      </c>
      <c r="J294" s="84" t="b">
        <v>0</v>
      </c>
      <c r="K294" s="84" t="b">
        <v>0</v>
      </c>
      <c r="L294" s="84" t="b">
        <v>0</v>
      </c>
    </row>
    <row r="295" spans="1:12" ht="15">
      <c r="A295" s="84" t="s">
        <v>3256</v>
      </c>
      <c r="B295" s="84" t="s">
        <v>3452</v>
      </c>
      <c r="C295" s="84">
        <v>2</v>
      </c>
      <c r="D295" s="122">
        <v>0.0017482230690891087</v>
      </c>
      <c r="E295" s="122">
        <v>2.4733826851602605</v>
      </c>
      <c r="F295" s="84" t="s">
        <v>3504</v>
      </c>
      <c r="G295" s="84" t="b">
        <v>0</v>
      </c>
      <c r="H295" s="84" t="b">
        <v>0</v>
      </c>
      <c r="I295" s="84" t="b">
        <v>0</v>
      </c>
      <c r="J295" s="84" t="b">
        <v>0</v>
      </c>
      <c r="K295" s="84" t="b">
        <v>0</v>
      </c>
      <c r="L295" s="84" t="b">
        <v>0</v>
      </c>
    </row>
    <row r="296" spans="1:12" ht="15">
      <c r="A296" s="84" t="s">
        <v>3452</v>
      </c>
      <c r="B296" s="84" t="s">
        <v>3453</v>
      </c>
      <c r="C296" s="84">
        <v>2</v>
      </c>
      <c r="D296" s="122">
        <v>0.0017482230690891087</v>
      </c>
      <c r="E296" s="122">
        <v>3.017450729510536</v>
      </c>
      <c r="F296" s="84" t="s">
        <v>3504</v>
      </c>
      <c r="G296" s="84" t="b">
        <v>0</v>
      </c>
      <c r="H296" s="84" t="b">
        <v>0</v>
      </c>
      <c r="I296" s="84" t="b">
        <v>0</v>
      </c>
      <c r="J296" s="84" t="b">
        <v>0</v>
      </c>
      <c r="K296" s="84" t="b">
        <v>0</v>
      </c>
      <c r="L296" s="84" t="b">
        <v>0</v>
      </c>
    </row>
    <row r="297" spans="1:12" ht="15">
      <c r="A297" s="84" t="s">
        <v>3453</v>
      </c>
      <c r="B297" s="84" t="s">
        <v>3237</v>
      </c>
      <c r="C297" s="84">
        <v>2</v>
      </c>
      <c r="D297" s="122">
        <v>0.0017482230690891087</v>
      </c>
      <c r="E297" s="122">
        <v>2.4153907381825737</v>
      </c>
      <c r="F297" s="84" t="s">
        <v>3504</v>
      </c>
      <c r="G297" s="84" t="b">
        <v>0</v>
      </c>
      <c r="H297" s="84" t="b">
        <v>0</v>
      </c>
      <c r="I297" s="84" t="b">
        <v>0</v>
      </c>
      <c r="J297" s="84" t="b">
        <v>0</v>
      </c>
      <c r="K297" s="84" t="b">
        <v>0</v>
      </c>
      <c r="L297" s="84" t="b">
        <v>0</v>
      </c>
    </row>
    <row r="298" spans="1:12" ht="15">
      <c r="A298" s="84" t="s">
        <v>3237</v>
      </c>
      <c r="B298" s="84" t="s">
        <v>3454</v>
      </c>
      <c r="C298" s="84">
        <v>2</v>
      </c>
      <c r="D298" s="122">
        <v>0.0017482230690891087</v>
      </c>
      <c r="E298" s="122">
        <v>2.4153907381825737</v>
      </c>
      <c r="F298" s="84" t="s">
        <v>3504</v>
      </c>
      <c r="G298" s="84" t="b">
        <v>0</v>
      </c>
      <c r="H298" s="84" t="b">
        <v>0</v>
      </c>
      <c r="I298" s="84" t="b">
        <v>0</v>
      </c>
      <c r="J298" s="84" t="b">
        <v>0</v>
      </c>
      <c r="K298" s="84" t="b">
        <v>0</v>
      </c>
      <c r="L298" s="84" t="b">
        <v>0</v>
      </c>
    </row>
    <row r="299" spans="1:12" ht="15">
      <c r="A299" s="84" t="s">
        <v>3454</v>
      </c>
      <c r="B299" s="84" t="s">
        <v>3300</v>
      </c>
      <c r="C299" s="84">
        <v>2</v>
      </c>
      <c r="D299" s="122">
        <v>0.0017482230690891087</v>
      </c>
      <c r="E299" s="122">
        <v>2.716420733846555</v>
      </c>
      <c r="F299" s="84" t="s">
        <v>3504</v>
      </c>
      <c r="G299" s="84" t="b">
        <v>0</v>
      </c>
      <c r="H299" s="84" t="b">
        <v>0</v>
      </c>
      <c r="I299" s="84" t="b">
        <v>0</v>
      </c>
      <c r="J299" s="84" t="b">
        <v>0</v>
      </c>
      <c r="K299" s="84" t="b">
        <v>0</v>
      </c>
      <c r="L299" s="84" t="b">
        <v>0</v>
      </c>
    </row>
    <row r="300" spans="1:12" ht="15">
      <c r="A300" s="84" t="s">
        <v>3300</v>
      </c>
      <c r="B300" s="84" t="s">
        <v>321</v>
      </c>
      <c r="C300" s="84">
        <v>2</v>
      </c>
      <c r="D300" s="122">
        <v>0.0017482230690891087</v>
      </c>
      <c r="E300" s="122">
        <v>1.0536629021649808</v>
      </c>
      <c r="F300" s="84" t="s">
        <v>3504</v>
      </c>
      <c r="G300" s="84" t="b">
        <v>0</v>
      </c>
      <c r="H300" s="84" t="b">
        <v>0</v>
      </c>
      <c r="I300" s="84" t="b">
        <v>0</v>
      </c>
      <c r="J300" s="84" t="b">
        <v>0</v>
      </c>
      <c r="K300" s="84" t="b">
        <v>0</v>
      </c>
      <c r="L300" s="84" t="b">
        <v>0</v>
      </c>
    </row>
    <row r="301" spans="1:12" ht="15">
      <c r="A301" s="84" t="s">
        <v>2671</v>
      </c>
      <c r="B301" s="84" t="s">
        <v>3242</v>
      </c>
      <c r="C301" s="84">
        <v>2</v>
      </c>
      <c r="D301" s="122">
        <v>0.0017482230690891087</v>
      </c>
      <c r="E301" s="122">
        <v>1.8201701713849168</v>
      </c>
      <c r="F301" s="84" t="s">
        <v>3504</v>
      </c>
      <c r="G301" s="84" t="b">
        <v>0</v>
      </c>
      <c r="H301" s="84" t="b">
        <v>0</v>
      </c>
      <c r="I301" s="84" t="b">
        <v>0</v>
      </c>
      <c r="J301" s="84" t="b">
        <v>0</v>
      </c>
      <c r="K301" s="84" t="b">
        <v>0</v>
      </c>
      <c r="L301" s="84" t="b">
        <v>0</v>
      </c>
    </row>
    <row r="302" spans="1:12" ht="15">
      <c r="A302" s="84" t="s">
        <v>367</v>
      </c>
      <c r="B302" s="84" t="s">
        <v>321</v>
      </c>
      <c r="C302" s="84">
        <v>2</v>
      </c>
      <c r="D302" s="122">
        <v>0.0017482230690891087</v>
      </c>
      <c r="E302" s="122">
        <v>1.1786016387732807</v>
      </c>
      <c r="F302" s="84" t="s">
        <v>3504</v>
      </c>
      <c r="G302" s="84" t="b">
        <v>0</v>
      </c>
      <c r="H302" s="84" t="b">
        <v>0</v>
      </c>
      <c r="I302" s="84" t="b">
        <v>0</v>
      </c>
      <c r="J302" s="84" t="b">
        <v>0</v>
      </c>
      <c r="K302" s="84" t="b">
        <v>0</v>
      </c>
      <c r="L302" s="84" t="b">
        <v>0</v>
      </c>
    </row>
    <row r="303" spans="1:12" ht="15">
      <c r="A303" s="84" t="s">
        <v>3456</v>
      </c>
      <c r="B303" s="84" t="s">
        <v>3265</v>
      </c>
      <c r="C303" s="84">
        <v>2</v>
      </c>
      <c r="D303" s="122">
        <v>0.0017482230690891087</v>
      </c>
      <c r="E303" s="122">
        <v>2.716420733846555</v>
      </c>
      <c r="F303" s="84" t="s">
        <v>3504</v>
      </c>
      <c r="G303" s="84" t="b">
        <v>0</v>
      </c>
      <c r="H303" s="84" t="b">
        <v>0</v>
      </c>
      <c r="I303" s="84" t="b">
        <v>0</v>
      </c>
      <c r="J303" s="84" t="b">
        <v>1</v>
      </c>
      <c r="K303" s="84" t="b">
        <v>0</v>
      </c>
      <c r="L303" s="84" t="b">
        <v>0</v>
      </c>
    </row>
    <row r="304" spans="1:12" ht="15">
      <c r="A304" s="84" t="s">
        <v>3265</v>
      </c>
      <c r="B304" s="84" t="s">
        <v>3457</v>
      </c>
      <c r="C304" s="84">
        <v>2</v>
      </c>
      <c r="D304" s="122">
        <v>0.0017482230690891087</v>
      </c>
      <c r="E304" s="122">
        <v>2.6195107208384987</v>
      </c>
      <c r="F304" s="84" t="s">
        <v>3504</v>
      </c>
      <c r="G304" s="84" t="b">
        <v>1</v>
      </c>
      <c r="H304" s="84" t="b">
        <v>0</v>
      </c>
      <c r="I304" s="84" t="b">
        <v>0</v>
      </c>
      <c r="J304" s="84" t="b">
        <v>0</v>
      </c>
      <c r="K304" s="84" t="b">
        <v>0</v>
      </c>
      <c r="L304" s="84" t="b">
        <v>0</v>
      </c>
    </row>
    <row r="305" spans="1:12" ht="15">
      <c r="A305" s="84" t="s">
        <v>3457</v>
      </c>
      <c r="B305" s="84" t="s">
        <v>321</v>
      </c>
      <c r="C305" s="84">
        <v>2</v>
      </c>
      <c r="D305" s="122">
        <v>0.0017482230690891087</v>
      </c>
      <c r="E305" s="122">
        <v>1.354692897828962</v>
      </c>
      <c r="F305" s="84" t="s">
        <v>3504</v>
      </c>
      <c r="G305" s="84" t="b">
        <v>0</v>
      </c>
      <c r="H305" s="84" t="b">
        <v>0</v>
      </c>
      <c r="I305" s="84" t="b">
        <v>0</v>
      </c>
      <c r="J305" s="84" t="b">
        <v>0</v>
      </c>
      <c r="K305" s="84" t="b">
        <v>0</v>
      </c>
      <c r="L305" s="84" t="b">
        <v>0</v>
      </c>
    </row>
    <row r="306" spans="1:12" ht="15">
      <c r="A306" s="84" t="s">
        <v>335</v>
      </c>
      <c r="B306" s="84" t="s">
        <v>334</v>
      </c>
      <c r="C306" s="84">
        <v>2</v>
      </c>
      <c r="D306" s="122">
        <v>0.0017482230690891087</v>
      </c>
      <c r="E306" s="122">
        <v>3.017450729510536</v>
      </c>
      <c r="F306" s="84" t="s">
        <v>3504</v>
      </c>
      <c r="G306" s="84" t="b">
        <v>0</v>
      </c>
      <c r="H306" s="84" t="b">
        <v>0</v>
      </c>
      <c r="I306" s="84" t="b">
        <v>0</v>
      </c>
      <c r="J306" s="84" t="b">
        <v>0</v>
      </c>
      <c r="K306" s="84" t="b">
        <v>0</v>
      </c>
      <c r="L306" s="84" t="b">
        <v>0</v>
      </c>
    </row>
    <row r="307" spans="1:12" ht="15">
      <c r="A307" s="84" t="s">
        <v>334</v>
      </c>
      <c r="B307" s="84" t="s">
        <v>333</v>
      </c>
      <c r="C307" s="84">
        <v>2</v>
      </c>
      <c r="D307" s="122">
        <v>0.0017482230690891087</v>
      </c>
      <c r="E307" s="122">
        <v>3.017450729510536</v>
      </c>
      <c r="F307" s="84" t="s">
        <v>3504</v>
      </c>
      <c r="G307" s="84" t="b">
        <v>0</v>
      </c>
      <c r="H307" s="84" t="b">
        <v>0</v>
      </c>
      <c r="I307" s="84" t="b">
        <v>0</v>
      </c>
      <c r="J307" s="84" t="b">
        <v>0</v>
      </c>
      <c r="K307" s="84" t="b">
        <v>0</v>
      </c>
      <c r="L307" s="84" t="b">
        <v>0</v>
      </c>
    </row>
    <row r="308" spans="1:12" ht="15">
      <c r="A308" s="84" t="s">
        <v>333</v>
      </c>
      <c r="B308" s="84" t="s">
        <v>332</v>
      </c>
      <c r="C308" s="84">
        <v>2</v>
      </c>
      <c r="D308" s="122">
        <v>0.0017482230690891087</v>
      </c>
      <c r="E308" s="122">
        <v>3.017450729510536</v>
      </c>
      <c r="F308" s="84" t="s">
        <v>3504</v>
      </c>
      <c r="G308" s="84" t="b">
        <v>0</v>
      </c>
      <c r="H308" s="84" t="b">
        <v>0</v>
      </c>
      <c r="I308" s="84" t="b">
        <v>0</v>
      </c>
      <c r="J308" s="84" t="b">
        <v>0</v>
      </c>
      <c r="K308" s="84" t="b">
        <v>0</v>
      </c>
      <c r="L308" s="84" t="b">
        <v>0</v>
      </c>
    </row>
    <row r="309" spans="1:12" ht="15">
      <c r="A309" s="84" t="s">
        <v>332</v>
      </c>
      <c r="B309" s="84" t="s">
        <v>331</v>
      </c>
      <c r="C309" s="84">
        <v>2</v>
      </c>
      <c r="D309" s="122">
        <v>0.0017482230690891087</v>
      </c>
      <c r="E309" s="122">
        <v>3.017450729510536</v>
      </c>
      <c r="F309" s="84" t="s">
        <v>3504</v>
      </c>
      <c r="G309" s="84" t="b">
        <v>0</v>
      </c>
      <c r="H309" s="84" t="b">
        <v>0</v>
      </c>
      <c r="I309" s="84" t="b">
        <v>0</v>
      </c>
      <c r="J309" s="84" t="b">
        <v>0</v>
      </c>
      <c r="K309" s="84" t="b">
        <v>0</v>
      </c>
      <c r="L309" s="84" t="b">
        <v>0</v>
      </c>
    </row>
    <row r="310" spans="1:12" ht="15">
      <c r="A310" s="84" t="s">
        <v>331</v>
      </c>
      <c r="B310" s="84" t="s">
        <v>330</v>
      </c>
      <c r="C310" s="84">
        <v>2</v>
      </c>
      <c r="D310" s="122">
        <v>0.0017482230690891087</v>
      </c>
      <c r="E310" s="122">
        <v>3.017450729510536</v>
      </c>
      <c r="F310" s="84" t="s">
        <v>3504</v>
      </c>
      <c r="G310" s="84" t="b">
        <v>0</v>
      </c>
      <c r="H310" s="84" t="b">
        <v>0</v>
      </c>
      <c r="I310" s="84" t="b">
        <v>0</v>
      </c>
      <c r="J310" s="84" t="b">
        <v>0</v>
      </c>
      <c r="K310" s="84" t="b">
        <v>0</v>
      </c>
      <c r="L310" s="84" t="b">
        <v>0</v>
      </c>
    </row>
    <row r="311" spans="1:12" ht="15">
      <c r="A311" s="84" t="s">
        <v>330</v>
      </c>
      <c r="B311" s="84" t="s">
        <v>329</v>
      </c>
      <c r="C311" s="84">
        <v>2</v>
      </c>
      <c r="D311" s="122">
        <v>0.0017482230690891087</v>
      </c>
      <c r="E311" s="122">
        <v>3.017450729510536</v>
      </c>
      <c r="F311" s="84" t="s">
        <v>3504</v>
      </c>
      <c r="G311" s="84" t="b">
        <v>0</v>
      </c>
      <c r="H311" s="84" t="b">
        <v>0</v>
      </c>
      <c r="I311" s="84" t="b">
        <v>0</v>
      </c>
      <c r="J311" s="84" t="b">
        <v>0</v>
      </c>
      <c r="K311" s="84" t="b">
        <v>0</v>
      </c>
      <c r="L311" s="84" t="b">
        <v>0</v>
      </c>
    </row>
    <row r="312" spans="1:12" ht="15">
      <c r="A312" s="84" t="s">
        <v>329</v>
      </c>
      <c r="B312" s="84" t="s">
        <v>328</v>
      </c>
      <c r="C312" s="84">
        <v>2</v>
      </c>
      <c r="D312" s="122">
        <v>0.0017482230690891087</v>
      </c>
      <c r="E312" s="122">
        <v>3.017450729510536</v>
      </c>
      <c r="F312" s="84" t="s">
        <v>3504</v>
      </c>
      <c r="G312" s="84" t="b">
        <v>0</v>
      </c>
      <c r="H312" s="84" t="b">
        <v>0</v>
      </c>
      <c r="I312" s="84" t="b">
        <v>0</v>
      </c>
      <c r="J312" s="84" t="b">
        <v>0</v>
      </c>
      <c r="K312" s="84" t="b">
        <v>0</v>
      </c>
      <c r="L312" s="84" t="b">
        <v>0</v>
      </c>
    </row>
    <row r="313" spans="1:12" ht="15">
      <c r="A313" s="84" t="s">
        <v>320</v>
      </c>
      <c r="B313" s="84" t="s">
        <v>321</v>
      </c>
      <c r="C313" s="84">
        <v>2</v>
      </c>
      <c r="D313" s="122">
        <v>0.0017482230690891087</v>
      </c>
      <c r="E313" s="122">
        <v>1.354692897828962</v>
      </c>
      <c r="F313" s="84" t="s">
        <v>3504</v>
      </c>
      <c r="G313" s="84" t="b">
        <v>0</v>
      </c>
      <c r="H313" s="84" t="b">
        <v>0</v>
      </c>
      <c r="I313" s="84" t="b">
        <v>0</v>
      </c>
      <c r="J313" s="84" t="b">
        <v>0</v>
      </c>
      <c r="K313" s="84" t="b">
        <v>0</v>
      </c>
      <c r="L313" s="84" t="b">
        <v>0</v>
      </c>
    </row>
    <row r="314" spans="1:12" ht="15">
      <c r="A314" s="84" t="s">
        <v>3459</v>
      </c>
      <c r="B314" s="84" t="s">
        <v>2671</v>
      </c>
      <c r="C314" s="84">
        <v>2</v>
      </c>
      <c r="D314" s="122">
        <v>0.0017482230690891087</v>
      </c>
      <c r="E314" s="122">
        <v>2.3642382157351927</v>
      </c>
      <c r="F314" s="84" t="s">
        <v>3504</v>
      </c>
      <c r="G314" s="84" t="b">
        <v>0</v>
      </c>
      <c r="H314" s="84" t="b">
        <v>0</v>
      </c>
      <c r="I314" s="84" t="b">
        <v>0</v>
      </c>
      <c r="J314" s="84" t="b">
        <v>0</v>
      </c>
      <c r="K314" s="84" t="b">
        <v>0</v>
      </c>
      <c r="L314" s="84" t="b">
        <v>0</v>
      </c>
    </row>
    <row r="315" spans="1:12" ht="15">
      <c r="A315" s="84" t="s">
        <v>321</v>
      </c>
      <c r="B315" s="84" t="s">
        <v>3460</v>
      </c>
      <c r="C315" s="84">
        <v>2</v>
      </c>
      <c r="D315" s="122">
        <v>0.0017482230690891087</v>
      </c>
      <c r="E315" s="122">
        <v>1.2392994791268925</v>
      </c>
      <c r="F315" s="84" t="s">
        <v>3504</v>
      </c>
      <c r="G315" s="84" t="b">
        <v>0</v>
      </c>
      <c r="H315" s="84" t="b">
        <v>0</v>
      </c>
      <c r="I315" s="84" t="b">
        <v>0</v>
      </c>
      <c r="J315" s="84" t="b">
        <v>0</v>
      </c>
      <c r="K315" s="84" t="b">
        <v>0</v>
      </c>
      <c r="L315" s="84" t="b">
        <v>0</v>
      </c>
    </row>
    <row r="316" spans="1:12" ht="15">
      <c r="A316" s="84" t="s">
        <v>3460</v>
      </c>
      <c r="B316" s="84" t="s">
        <v>3231</v>
      </c>
      <c r="C316" s="84">
        <v>2</v>
      </c>
      <c r="D316" s="122">
        <v>0.0017482230690891087</v>
      </c>
      <c r="E316" s="122">
        <v>2.3184807251745174</v>
      </c>
      <c r="F316" s="84" t="s">
        <v>3504</v>
      </c>
      <c r="G316" s="84" t="b">
        <v>0</v>
      </c>
      <c r="H316" s="84" t="b">
        <v>0</v>
      </c>
      <c r="I316" s="84" t="b">
        <v>0</v>
      </c>
      <c r="J316" s="84" t="b">
        <v>0</v>
      </c>
      <c r="K316" s="84" t="b">
        <v>0</v>
      </c>
      <c r="L316" s="84" t="b">
        <v>0</v>
      </c>
    </row>
    <row r="317" spans="1:12" ht="15">
      <c r="A317" s="84" t="s">
        <v>3231</v>
      </c>
      <c r="B317" s="84" t="s">
        <v>3461</v>
      </c>
      <c r="C317" s="84">
        <v>2</v>
      </c>
      <c r="D317" s="122">
        <v>0.0017482230690891087</v>
      </c>
      <c r="E317" s="122">
        <v>2.3642382157351927</v>
      </c>
      <c r="F317" s="84" t="s">
        <v>3504</v>
      </c>
      <c r="G317" s="84" t="b">
        <v>0</v>
      </c>
      <c r="H317" s="84" t="b">
        <v>0</v>
      </c>
      <c r="I317" s="84" t="b">
        <v>0</v>
      </c>
      <c r="J317" s="84" t="b">
        <v>0</v>
      </c>
      <c r="K317" s="84" t="b">
        <v>0</v>
      </c>
      <c r="L317" s="84" t="b">
        <v>0</v>
      </c>
    </row>
    <row r="318" spans="1:12" ht="15">
      <c r="A318" s="84" t="s">
        <v>3461</v>
      </c>
      <c r="B318" s="84" t="s">
        <v>663</v>
      </c>
      <c r="C318" s="84">
        <v>2</v>
      </c>
      <c r="D318" s="122">
        <v>0.0017482230690891087</v>
      </c>
      <c r="E318" s="122">
        <v>1.5191401757209355</v>
      </c>
      <c r="F318" s="84" t="s">
        <v>3504</v>
      </c>
      <c r="G318" s="84" t="b">
        <v>0</v>
      </c>
      <c r="H318" s="84" t="b">
        <v>0</v>
      </c>
      <c r="I318" s="84" t="b">
        <v>0</v>
      </c>
      <c r="J318" s="84" t="b">
        <v>0</v>
      </c>
      <c r="K318" s="84" t="b">
        <v>0</v>
      </c>
      <c r="L318" s="84" t="b">
        <v>0</v>
      </c>
    </row>
    <row r="319" spans="1:12" ht="15">
      <c r="A319" s="84" t="s">
        <v>663</v>
      </c>
      <c r="B319" s="84" t="s">
        <v>3462</v>
      </c>
      <c r="C319" s="84">
        <v>2</v>
      </c>
      <c r="D319" s="122">
        <v>0.0017482230690891087</v>
      </c>
      <c r="E319" s="122">
        <v>1.461148228743249</v>
      </c>
      <c r="F319" s="84" t="s">
        <v>3504</v>
      </c>
      <c r="G319" s="84" t="b">
        <v>0</v>
      </c>
      <c r="H319" s="84" t="b">
        <v>0</v>
      </c>
      <c r="I319" s="84" t="b">
        <v>0</v>
      </c>
      <c r="J319" s="84" t="b">
        <v>0</v>
      </c>
      <c r="K319" s="84" t="b">
        <v>0</v>
      </c>
      <c r="L319" s="84" t="b">
        <v>0</v>
      </c>
    </row>
    <row r="320" spans="1:12" ht="15">
      <c r="A320" s="84" t="s">
        <v>3462</v>
      </c>
      <c r="B320" s="84" t="s">
        <v>3463</v>
      </c>
      <c r="C320" s="84">
        <v>2</v>
      </c>
      <c r="D320" s="122">
        <v>0.0017482230690891087</v>
      </c>
      <c r="E320" s="122">
        <v>3.017450729510536</v>
      </c>
      <c r="F320" s="84" t="s">
        <v>3504</v>
      </c>
      <c r="G320" s="84" t="b">
        <v>0</v>
      </c>
      <c r="H320" s="84" t="b">
        <v>0</v>
      </c>
      <c r="I320" s="84" t="b">
        <v>0</v>
      </c>
      <c r="J320" s="84" t="b">
        <v>0</v>
      </c>
      <c r="K320" s="84" t="b">
        <v>0</v>
      </c>
      <c r="L320" s="84" t="b">
        <v>0</v>
      </c>
    </row>
    <row r="321" spans="1:12" ht="15">
      <c r="A321" s="84" t="s">
        <v>3463</v>
      </c>
      <c r="B321" s="84" t="s">
        <v>3318</v>
      </c>
      <c r="C321" s="84">
        <v>2</v>
      </c>
      <c r="D321" s="122">
        <v>0.0017482230690891087</v>
      </c>
      <c r="E321" s="122">
        <v>2.841359470454855</v>
      </c>
      <c r="F321" s="84" t="s">
        <v>3504</v>
      </c>
      <c r="G321" s="84" t="b">
        <v>0</v>
      </c>
      <c r="H321" s="84" t="b">
        <v>0</v>
      </c>
      <c r="I321" s="84" t="b">
        <v>0</v>
      </c>
      <c r="J321" s="84" t="b">
        <v>0</v>
      </c>
      <c r="K321" s="84" t="b">
        <v>0</v>
      </c>
      <c r="L321" s="84" t="b">
        <v>0</v>
      </c>
    </row>
    <row r="322" spans="1:12" ht="15">
      <c r="A322" s="84" t="s">
        <v>359</v>
      </c>
      <c r="B322" s="84" t="s">
        <v>3465</v>
      </c>
      <c r="C322" s="84">
        <v>2</v>
      </c>
      <c r="D322" s="122">
        <v>0.0017482230690891087</v>
      </c>
      <c r="E322" s="122">
        <v>2.716420733846555</v>
      </c>
      <c r="F322" s="84" t="s">
        <v>3504</v>
      </c>
      <c r="G322" s="84" t="b">
        <v>0</v>
      </c>
      <c r="H322" s="84" t="b">
        <v>0</v>
      </c>
      <c r="I322" s="84" t="b">
        <v>0</v>
      </c>
      <c r="J322" s="84" t="b">
        <v>1</v>
      </c>
      <c r="K322" s="84" t="b">
        <v>0</v>
      </c>
      <c r="L322" s="84" t="b">
        <v>0</v>
      </c>
    </row>
    <row r="323" spans="1:12" ht="15">
      <c r="A323" s="84" t="s">
        <v>3465</v>
      </c>
      <c r="B323" s="84" t="s">
        <v>3466</v>
      </c>
      <c r="C323" s="84">
        <v>2</v>
      </c>
      <c r="D323" s="122">
        <v>0.0017482230690891087</v>
      </c>
      <c r="E323" s="122">
        <v>3.017450729510536</v>
      </c>
      <c r="F323" s="84" t="s">
        <v>3504</v>
      </c>
      <c r="G323" s="84" t="b">
        <v>1</v>
      </c>
      <c r="H323" s="84" t="b">
        <v>0</v>
      </c>
      <c r="I323" s="84" t="b">
        <v>0</v>
      </c>
      <c r="J323" s="84" t="b">
        <v>0</v>
      </c>
      <c r="K323" s="84" t="b">
        <v>0</v>
      </c>
      <c r="L323" s="84" t="b">
        <v>0</v>
      </c>
    </row>
    <row r="324" spans="1:12" ht="15">
      <c r="A324" s="84" t="s">
        <v>3466</v>
      </c>
      <c r="B324" s="84" t="s">
        <v>3274</v>
      </c>
      <c r="C324" s="84">
        <v>2</v>
      </c>
      <c r="D324" s="122">
        <v>0.0017482230690891087</v>
      </c>
      <c r="E324" s="122">
        <v>2.6195107208384987</v>
      </c>
      <c r="F324" s="84" t="s">
        <v>3504</v>
      </c>
      <c r="G324" s="84" t="b">
        <v>0</v>
      </c>
      <c r="H324" s="84" t="b">
        <v>0</v>
      </c>
      <c r="I324" s="84" t="b">
        <v>0</v>
      </c>
      <c r="J324" s="84" t="b">
        <v>0</v>
      </c>
      <c r="K324" s="84" t="b">
        <v>0</v>
      </c>
      <c r="L324" s="84" t="b">
        <v>0</v>
      </c>
    </row>
    <row r="325" spans="1:12" ht="15">
      <c r="A325" s="84" t="s">
        <v>3274</v>
      </c>
      <c r="B325" s="84" t="s">
        <v>2667</v>
      </c>
      <c r="C325" s="84">
        <v>2</v>
      </c>
      <c r="D325" s="122">
        <v>0.0017482230690891087</v>
      </c>
      <c r="E325" s="122">
        <v>1.6652682113991737</v>
      </c>
      <c r="F325" s="84" t="s">
        <v>3504</v>
      </c>
      <c r="G325" s="84" t="b">
        <v>0</v>
      </c>
      <c r="H325" s="84" t="b">
        <v>0</v>
      </c>
      <c r="I325" s="84" t="b">
        <v>0</v>
      </c>
      <c r="J325" s="84" t="b">
        <v>0</v>
      </c>
      <c r="K325" s="84" t="b">
        <v>0</v>
      </c>
      <c r="L325" s="84" t="b">
        <v>0</v>
      </c>
    </row>
    <row r="326" spans="1:12" ht="15">
      <c r="A326" s="84" t="s">
        <v>2667</v>
      </c>
      <c r="B326" s="84" t="s">
        <v>3467</v>
      </c>
      <c r="C326" s="84">
        <v>2</v>
      </c>
      <c r="D326" s="122">
        <v>0.0017482230690891087</v>
      </c>
      <c r="E326" s="122">
        <v>2.142389466118836</v>
      </c>
      <c r="F326" s="84" t="s">
        <v>3504</v>
      </c>
      <c r="G326" s="84" t="b">
        <v>0</v>
      </c>
      <c r="H326" s="84" t="b">
        <v>0</v>
      </c>
      <c r="I326" s="84" t="b">
        <v>0</v>
      </c>
      <c r="J326" s="84" t="b">
        <v>0</v>
      </c>
      <c r="K326" s="84" t="b">
        <v>0</v>
      </c>
      <c r="L326" s="84" t="b">
        <v>0</v>
      </c>
    </row>
    <row r="327" spans="1:12" ht="15">
      <c r="A327" s="84" t="s">
        <v>3467</v>
      </c>
      <c r="B327" s="84" t="s">
        <v>3468</v>
      </c>
      <c r="C327" s="84">
        <v>2</v>
      </c>
      <c r="D327" s="122">
        <v>0.0017482230690891087</v>
      </c>
      <c r="E327" s="122">
        <v>3.017450729510536</v>
      </c>
      <c r="F327" s="84" t="s">
        <v>3504</v>
      </c>
      <c r="G327" s="84" t="b">
        <v>0</v>
      </c>
      <c r="H327" s="84" t="b">
        <v>0</v>
      </c>
      <c r="I327" s="84" t="b">
        <v>0</v>
      </c>
      <c r="J327" s="84" t="b">
        <v>0</v>
      </c>
      <c r="K327" s="84" t="b">
        <v>0</v>
      </c>
      <c r="L327" s="84" t="b">
        <v>0</v>
      </c>
    </row>
    <row r="328" spans="1:12" ht="15">
      <c r="A328" s="84" t="s">
        <v>3468</v>
      </c>
      <c r="B328" s="84" t="s">
        <v>3469</v>
      </c>
      <c r="C328" s="84">
        <v>2</v>
      </c>
      <c r="D328" s="122">
        <v>0.0017482230690891087</v>
      </c>
      <c r="E328" s="122">
        <v>3.017450729510536</v>
      </c>
      <c r="F328" s="84" t="s">
        <v>3504</v>
      </c>
      <c r="G328" s="84" t="b">
        <v>0</v>
      </c>
      <c r="H328" s="84" t="b">
        <v>0</v>
      </c>
      <c r="I328" s="84" t="b">
        <v>0</v>
      </c>
      <c r="J328" s="84" t="b">
        <v>0</v>
      </c>
      <c r="K328" s="84" t="b">
        <v>0</v>
      </c>
      <c r="L328" s="84" t="b">
        <v>0</v>
      </c>
    </row>
    <row r="329" spans="1:12" ht="15">
      <c r="A329" s="84" t="s">
        <v>3469</v>
      </c>
      <c r="B329" s="84" t="s">
        <v>3470</v>
      </c>
      <c r="C329" s="84">
        <v>2</v>
      </c>
      <c r="D329" s="122">
        <v>0.0017482230690891087</v>
      </c>
      <c r="E329" s="122">
        <v>3.017450729510536</v>
      </c>
      <c r="F329" s="84" t="s">
        <v>3504</v>
      </c>
      <c r="G329" s="84" t="b">
        <v>0</v>
      </c>
      <c r="H329" s="84" t="b">
        <v>0</v>
      </c>
      <c r="I329" s="84" t="b">
        <v>0</v>
      </c>
      <c r="J329" s="84" t="b">
        <v>1</v>
      </c>
      <c r="K329" s="84" t="b">
        <v>0</v>
      </c>
      <c r="L329" s="84" t="b">
        <v>0</v>
      </c>
    </row>
    <row r="330" spans="1:12" ht="15">
      <c r="A330" s="84" t="s">
        <v>3470</v>
      </c>
      <c r="B330" s="84" t="s">
        <v>3338</v>
      </c>
      <c r="C330" s="84">
        <v>2</v>
      </c>
      <c r="D330" s="122">
        <v>0.0017482230690891087</v>
      </c>
      <c r="E330" s="122">
        <v>2.841359470454855</v>
      </c>
      <c r="F330" s="84" t="s">
        <v>3504</v>
      </c>
      <c r="G330" s="84" t="b">
        <v>1</v>
      </c>
      <c r="H330" s="84" t="b">
        <v>0</v>
      </c>
      <c r="I330" s="84" t="b">
        <v>0</v>
      </c>
      <c r="J330" s="84" t="b">
        <v>0</v>
      </c>
      <c r="K330" s="84" t="b">
        <v>0</v>
      </c>
      <c r="L330" s="84" t="b">
        <v>0</v>
      </c>
    </row>
    <row r="331" spans="1:12" ht="15">
      <c r="A331" s="84" t="s">
        <v>3338</v>
      </c>
      <c r="B331" s="84" t="s">
        <v>3471</v>
      </c>
      <c r="C331" s="84">
        <v>2</v>
      </c>
      <c r="D331" s="122">
        <v>0.0017482230690891087</v>
      </c>
      <c r="E331" s="122">
        <v>3.017450729510536</v>
      </c>
      <c r="F331" s="84" t="s">
        <v>3504</v>
      </c>
      <c r="G331" s="84" t="b">
        <v>0</v>
      </c>
      <c r="H331" s="84" t="b">
        <v>0</v>
      </c>
      <c r="I331" s="84" t="b">
        <v>0</v>
      </c>
      <c r="J331" s="84" t="b">
        <v>0</v>
      </c>
      <c r="K331" s="84" t="b">
        <v>0</v>
      </c>
      <c r="L331" s="84" t="b">
        <v>0</v>
      </c>
    </row>
    <row r="332" spans="1:12" ht="15">
      <c r="A332" s="84" t="s">
        <v>3471</v>
      </c>
      <c r="B332" s="84" t="s">
        <v>3472</v>
      </c>
      <c r="C332" s="84">
        <v>2</v>
      </c>
      <c r="D332" s="122">
        <v>0.0017482230690891087</v>
      </c>
      <c r="E332" s="122">
        <v>3.017450729510536</v>
      </c>
      <c r="F332" s="84" t="s">
        <v>3504</v>
      </c>
      <c r="G332" s="84" t="b">
        <v>0</v>
      </c>
      <c r="H332" s="84" t="b">
        <v>0</v>
      </c>
      <c r="I332" s="84" t="b">
        <v>0</v>
      </c>
      <c r="J332" s="84" t="b">
        <v>0</v>
      </c>
      <c r="K332" s="84" t="b">
        <v>0</v>
      </c>
      <c r="L332" s="84" t="b">
        <v>0</v>
      </c>
    </row>
    <row r="333" spans="1:12" ht="15">
      <c r="A333" s="84" t="s">
        <v>322</v>
      </c>
      <c r="B333" s="84" t="s">
        <v>321</v>
      </c>
      <c r="C333" s="84">
        <v>2</v>
      </c>
      <c r="D333" s="122">
        <v>0.0017482230690891087</v>
      </c>
      <c r="E333" s="122">
        <v>0.40045038838963715</v>
      </c>
      <c r="F333" s="84" t="s">
        <v>3504</v>
      </c>
      <c r="G333" s="84" t="b">
        <v>0</v>
      </c>
      <c r="H333" s="84" t="b">
        <v>0</v>
      </c>
      <c r="I333" s="84" t="b">
        <v>0</v>
      </c>
      <c r="J333" s="84" t="b">
        <v>0</v>
      </c>
      <c r="K333" s="84" t="b">
        <v>0</v>
      </c>
      <c r="L333" s="84" t="b">
        <v>0</v>
      </c>
    </row>
    <row r="334" spans="1:12" ht="15">
      <c r="A334" s="84" t="s">
        <v>321</v>
      </c>
      <c r="B334" s="84" t="s">
        <v>359</v>
      </c>
      <c r="C334" s="84">
        <v>2</v>
      </c>
      <c r="D334" s="122">
        <v>0.0017482230690891087</v>
      </c>
      <c r="E334" s="122">
        <v>1.0632082200712114</v>
      </c>
      <c r="F334" s="84" t="s">
        <v>3504</v>
      </c>
      <c r="G334" s="84" t="b">
        <v>0</v>
      </c>
      <c r="H334" s="84" t="b">
        <v>0</v>
      </c>
      <c r="I334" s="84" t="b">
        <v>0</v>
      </c>
      <c r="J334" s="84" t="b">
        <v>0</v>
      </c>
      <c r="K334" s="84" t="b">
        <v>0</v>
      </c>
      <c r="L334" s="84" t="b">
        <v>0</v>
      </c>
    </row>
    <row r="335" spans="1:12" ht="15">
      <c r="A335" s="84" t="s">
        <v>312</v>
      </c>
      <c r="B335" s="84" t="s">
        <v>3303</v>
      </c>
      <c r="C335" s="84">
        <v>2</v>
      </c>
      <c r="D335" s="122">
        <v>0.0017482230690891087</v>
      </c>
      <c r="E335" s="122">
        <v>2.142389466118836</v>
      </c>
      <c r="F335" s="84" t="s">
        <v>3504</v>
      </c>
      <c r="G335" s="84" t="b">
        <v>0</v>
      </c>
      <c r="H335" s="84" t="b">
        <v>0</v>
      </c>
      <c r="I335" s="84" t="b">
        <v>0</v>
      </c>
      <c r="J335" s="84" t="b">
        <v>0</v>
      </c>
      <c r="K335" s="84" t="b">
        <v>0</v>
      </c>
      <c r="L335" s="84" t="b">
        <v>0</v>
      </c>
    </row>
    <row r="336" spans="1:12" ht="15">
      <c r="A336" s="84" t="s">
        <v>3348</v>
      </c>
      <c r="B336" s="84" t="s">
        <v>3473</v>
      </c>
      <c r="C336" s="84">
        <v>2</v>
      </c>
      <c r="D336" s="122">
        <v>0.0017482230690891087</v>
      </c>
      <c r="E336" s="122">
        <v>2.841359470454855</v>
      </c>
      <c r="F336" s="84" t="s">
        <v>3504</v>
      </c>
      <c r="G336" s="84" t="b">
        <v>1</v>
      </c>
      <c r="H336" s="84" t="b">
        <v>0</v>
      </c>
      <c r="I336" s="84" t="b">
        <v>0</v>
      </c>
      <c r="J336" s="84" t="b">
        <v>0</v>
      </c>
      <c r="K336" s="84" t="b">
        <v>0</v>
      </c>
      <c r="L336" s="84" t="b">
        <v>0</v>
      </c>
    </row>
    <row r="337" spans="1:12" ht="15">
      <c r="A337" s="84" t="s">
        <v>341</v>
      </c>
      <c r="B337" s="84" t="s">
        <v>3474</v>
      </c>
      <c r="C337" s="84">
        <v>2</v>
      </c>
      <c r="D337" s="122">
        <v>0.0017482230690891087</v>
      </c>
      <c r="E337" s="122">
        <v>3.017450729510536</v>
      </c>
      <c r="F337" s="84" t="s">
        <v>3504</v>
      </c>
      <c r="G337" s="84" t="b">
        <v>0</v>
      </c>
      <c r="H337" s="84" t="b">
        <v>0</v>
      </c>
      <c r="I337" s="84" t="b">
        <v>0</v>
      </c>
      <c r="J337" s="84" t="b">
        <v>0</v>
      </c>
      <c r="K337" s="84" t="b">
        <v>0</v>
      </c>
      <c r="L337" s="84" t="b">
        <v>0</v>
      </c>
    </row>
    <row r="338" spans="1:12" ht="15">
      <c r="A338" s="84" t="s">
        <v>3474</v>
      </c>
      <c r="B338" s="84" t="s">
        <v>321</v>
      </c>
      <c r="C338" s="84">
        <v>2</v>
      </c>
      <c r="D338" s="122">
        <v>0.0017482230690891087</v>
      </c>
      <c r="E338" s="122">
        <v>1.354692897828962</v>
      </c>
      <c r="F338" s="84" t="s">
        <v>3504</v>
      </c>
      <c r="G338" s="84" t="b">
        <v>0</v>
      </c>
      <c r="H338" s="84" t="b">
        <v>0</v>
      </c>
      <c r="I338" s="84" t="b">
        <v>0</v>
      </c>
      <c r="J338" s="84" t="b">
        <v>0</v>
      </c>
      <c r="K338" s="84" t="b">
        <v>0</v>
      </c>
      <c r="L338" s="84" t="b">
        <v>0</v>
      </c>
    </row>
    <row r="339" spans="1:12" ht="15">
      <c r="A339" s="84" t="s">
        <v>321</v>
      </c>
      <c r="B339" s="84" t="s">
        <v>3475</v>
      </c>
      <c r="C339" s="84">
        <v>2</v>
      </c>
      <c r="D339" s="122">
        <v>0.0017482230690891087</v>
      </c>
      <c r="E339" s="122">
        <v>1.2392994791268925</v>
      </c>
      <c r="F339" s="84" t="s">
        <v>3504</v>
      </c>
      <c r="G339" s="84" t="b">
        <v>0</v>
      </c>
      <c r="H339" s="84" t="b">
        <v>0</v>
      </c>
      <c r="I339" s="84" t="b">
        <v>0</v>
      </c>
      <c r="J339" s="84" t="b">
        <v>0</v>
      </c>
      <c r="K339" s="84" t="b">
        <v>0</v>
      </c>
      <c r="L339" s="84" t="b">
        <v>0</v>
      </c>
    </row>
    <row r="340" spans="1:12" ht="15">
      <c r="A340" s="84" t="s">
        <v>3475</v>
      </c>
      <c r="B340" s="84" t="s">
        <v>3239</v>
      </c>
      <c r="C340" s="84">
        <v>2</v>
      </c>
      <c r="D340" s="122">
        <v>0.0017482230690891087</v>
      </c>
      <c r="E340" s="122">
        <v>2.3642382157351927</v>
      </c>
      <c r="F340" s="84" t="s">
        <v>3504</v>
      </c>
      <c r="G340" s="84" t="b">
        <v>0</v>
      </c>
      <c r="H340" s="84" t="b">
        <v>0</v>
      </c>
      <c r="I340" s="84" t="b">
        <v>0</v>
      </c>
      <c r="J340" s="84" t="b">
        <v>0</v>
      </c>
      <c r="K340" s="84" t="b">
        <v>0</v>
      </c>
      <c r="L340" s="84" t="b">
        <v>0</v>
      </c>
    </row>
    <row r="341" spans="1:12" ht="15">
      <c r="A341" s="84" t="s">
        <v>3239</v>
      </c>
      <c r="B341" s="84" t="s">
        <v>2733</v>
      </c>
      <c r="C341" s="84">
        <v>2</v>
      </c>
      <c r="D341" s="122">
        <v>0.0017482230690891087</v>
      </c>
      <c r="E341" s="122">
        <v>1.6652682113991737</v>
      </c>
      <c r="F341" s="84" t="s">
        <v>3504</v>
      </c>
      <c r="G341" s="84" t="b">
        <v>0</v>
      </c>
      <c r="H341" s="84" t="b">
        <v>0</v>
      </c>
      <c r="I341" s="84" t="b">
        <v>0</v>
      </c>
      <c r="J341" s="84" t="b">
        <v>0</v>
      </c>
      <c r="K341" s="84" t="b">
        <v>0</v>
      </c>
      <c r="L341" s="84" t="b">
        <v>0</v>
      </c>
    </row>
    <row r="342" spans="1:12" ht="15">
      <c r="A342" s="84" t="s">
        <v>2733</v>
      </c>
      <c r="B342" s="84" t="s">
        <v>3476</v>
      </c>
      <c r="C342" s="84">
        <v>2</v>
      </c>
      <c r="D342" s="122">
        <v>0.0017482230690891087</v>
      </c>
      <c r="E342" s="122">
        <v>2.2770880400162925</v>
      </c>
      <c r="F342" s="84" t="s">
        <v>3504</v>
      </c>
      <c r="G342" s="84" t="b">
        <v>0</v>
      </c>
      <c r="H342" s="84" t="b">
        <v>0</v>
      </c>
      <c r="I342" s="84" t="b">
        <v>0</v>
      </c>
      <c r="J342" s="84" t="b">
        <v>0</v>
      </c>
      <c r="K342" s="84" t="b">
        <v>0</v>
      </c>
      <c r="L342" s="84" t="b">
        <v>0</v>
      </c>
    </row>
    <row r="343" spans="1:12" ht="15">
      <c r="A343" s="84" t="s">
        <v>3476</v>
      </c>
      <c r="B343" s="84" t="s">
        <v>3477</v>
      </c>
      <c r="C343" s="84">
        <v>2</v>
      </c>
      <c r="D343" s="122">
        <v>0.0017482230690891087</v>
      </c>
      <c r="E343" s="122">
        <v>3.017450729510536</v>
      </c>
      <c r="F343" s="84" t="s">
        <v>3504</v>
      </c>
      <c r="G343" s="84" t="b">
        <v>0</v>
      </c>
      <c r="H343" s="84" t="b">
        <v>0</v>
      </c>
      <c r="I343" s="84" t="b">
        <v>0</v>
      </c>
      <c r="J343" s="84" t="b">
        <v>0</v>
      </c>
      <c r="K343" s="84" t="b">
        <v>0</v>
      </c>
      <c r="L343" s="84" t="b">
        <v>0</v>
      </c>
    </row>
    <row r="344" spans="1:12" ht="15">
      <c r="A344" s="84" t="s">
        <v>313</v>
      </c>
      <c r="B344" s="84" t="s">
        <v>321</v>
      </c>
      <c r="C344" s="84">
        <v>2</v>
      </c>
      <c r="D344" s="122">
        <v>0.0017482230690891087</v>
      </c>
      <c r="E344" s="122">
        <v>1.354692897828962</v>
      </c>
      <c r="F344" s="84" t="s">
        <v>3504</v>
      </c>
      <c r="G344" s="84" t="b">
        <v>0</v>
      </c>
      <c r="H344" s="84" t="b">
        <v>0</v>
      </c>
      <c r="I344" s="84" t="b">
        <v>0</v>
      </c>
      <c r="J344" s="84" t="b">
        <v>0</v>
      </c>
      <c r="K344" s="84" t="b">
        <v>0</v>
      </c>
      <c r="L344" s="84" t="b">
        <v>0</v>
      </c>
    </row>
    <row r="345" spans="1:12" ht="15">
      <c r="A345" s="84" t="s">
        <v>3482</v>
      </c>
      <c r="B345" s="84" t="s">
        <v>2716</v>
      </c>
      <c r="C345" s="84">
        <v>2</v>
      </c>
      <c r="D345" s="122">
        <v>0.002012516304966177</v>
      </c>
      <c r="E345" s="122">
        <v>2.017450729510536</v>
      </c>
      <c r="F345" s="84" t="s">
        <v>3504</v>
      </c>
      <c r="G345" s="84" t="b">
        <v>0</v>
      </c>
      <c r="H345" s="84" t="b">
        <v>0</v>
      </c>
      <c r="I345" s="84" t="b">
        <v>0</v>
      </c>
      <c r="J345" s="84" t="b">
        <v>0</v>
      </c>
      <c r="K345" s="84" t="b">
        <v>0</v>
      </c>
      <c r="L345" s="84" t="b">
        <v>0</v>
      </c>
    </row>
    <row r="346" spans="1:12" ht="15">
      <c r="A346" s="84" t="s">
        <v>2674</v>
      </c>
      <c r="B346" s="84" t="s">
        <v>3484</v>
      </c>
      <c r="C346" s="84">
        <v>2</v>
      </c>
      <c r="D346" s="122">
        <v>0.0017482230690891087</v>
      </c>
      <c r="E346" s="122">
        <v>3.017450729510536</v>
      </c>
      <c r="F346" s="84" t="s">
        <v>3504</v>
      </c>
      <c r="G346" s="84" t="b">
        <v>0</v>
      </c>
      <c r="H346" s="84" t="b">
        <v>0</v>
      </c>
      <c r="I346" s="84" t="b">
        <v>0</v>
      </c>
      <c r="J346" s="84" t="b">
        <v>0</v>
      </c>
      <c r="K346" s="84" t="b">
        <v>0</v>
      </c>
      <c r="L346" s="84" t="b">
        <v>0</v>
      </c>
    </row>
    <row r="347" spans="1:12" ht="15">
      <c r="A347" s="84" t="s">
        <v>3484</v>
      </c>
      <c r="B347" s="84" t="s">
        <v>3485</v>
      </c>
      <c r="C347" s="84">
        <v>2</v>
      </c>
      <c r="D347" s="122">
        <v>0.0017482230690891087</v>
      </c>
      <c r="E347" s="122">
        <v>3.017450729510536</v>
      </c>
      <c r="F347" s="84" t="s">
        <v>3504</v>
      </c>
      <c r="G347" s="84" t="b">
        <v>0</v>
      </c>
      <c r="H347" s="84" t="b">
        <v>0</v>
      </c>
      <c r="I347" s="84" t="b">
        <v>0</v>
      </c>
      <c r="J347" s="84" t="b">
        <v>0</v>
      </c>
      <c r="K347" s="84" t="b">
        <v>0</v>
      </c>
      <c r="L347" s="84" t="b">
        <v>0</v>
      </c>
    </row>
    <row r="348" spans="1:12" ht="15">
      <c r="A348" s="84" t="s">
        <v>3485</v>
      </c>
      <c r="B348" s="84" t="s">
        <v>3332</v>
      </c>
      <c r="C348" s="84">
        <v>2</v>
      </c>
      <c r="D348" s="122">
        <v>0.0017482230690891087</v>
      </c>
      <c r="E348" s="122">
        <v>2.841359470454855</v>
      </c>
      <c r="F348" s="84" t="s">
        <v>3504</v>
      </c>
      <c r="G348" s="84" t="b">
        <v>0</v>
      </c>
      <c r="H348" s="84" t="b">
        <v>0</v>
      </c>
      <c r="I348" s="84" t="b">
        <v>0</v>
      </c>
      <c r="J348" s="84" t="b">
        <v>0</v>
      </c>
      <c r="K348" s="84" t="b">
        <v>0</v>
      </c>
      <c r="L348" s="84" t="b">
        <v>0</v>
      </c>
    </row>
    <row r="349" spans="1:12" ht="15">
      <c r="A349" s="84" t="s">
        <v>3332</v>
      </c>
      <c r="B349" s="84" t="s">
        <v>354</v>
      </c>
      <c r="C349" s="84">
        <v>2</v>
      </c>
      <c r="D349" s="122">
        <v>0.0017482230690891087</v>
      </c>
      <c r="E349" s="122">
        <v>2.841359470454855</v>
      </c>
      <c r="F349" s="84" t="s">
        <v>3504</v>
      </c>
      <c r="G349" s="84" t="b">
        <v>0</v>
      </c>
      <c r="H349" s="84" t="b">
        <v>0</v>
      </c>
      <c r="I349" s="84" t="b">
        <v>0</v>
      </c>
      <c r="J349" s="84" t="b">
        <v>0</v>
      </c>
      <c r="K349" s="84" t="b">
        <v>0</v>
      </c>
      <c r="L349" s="84" t="b">
        <v>0</v>
      </c>
    </row>
    <row r="350" spans="1:12" ht="15">
      <c r="A350" s="84" t="s">
        <v>354</v>
      </c>
      <c r="B350" s="84" t="s">
        <v>3486</v>
      </c>
      <c r="C350" s="84">
        <v>2</v>
      </c>
      <c r="D350" s="122">
        <v>0.0017482230690891087</v>
      </c>
      <c r="E350" s="122">
        <v>3.017450729510536</v>
      </c>
      <c r="F350" s="84" t="s">
        <v>3504</v>
      </c>
      <c r="G350" s="84" t="b">
        <v>0</v>
      </c>
      <c r="H350" s="84" t="b">
        <v>0</v>
      </c>
      <c r="I350" s="84" t="b">
        <v>0</v>
      </c>
      <c r="J350" s="84" t="b">
        <v>0</v>
      </c>
      <c r="K350" s="84" t="b">
        <v>0</v>
      </c>
      <c r="L350" s="84" t="b">
        <v>0</v>
      </c>
    </row>
    <row r="351" spans="1:12" ht="15">
      <c r="A351" s="84" t="s">
        <v>3486</v>
      </c>
      <c r="B351" s="84" t="s">
        <v>321</v>
      </c>
      <c r="C351" s="84">
        <v>2</v>
      </c>
      <c r="D351" s="122">
        <v>0.0017482230690891087</v>
      </c>
      <c r="E351" s="122">
        <v>1.354692897828962</v>
      </c>
      <c r="F351" s="84" t="s">
        <v>3504</v>
      </c>
      <c r="G351" s="84" t="b">
        <v>0</v>
      </c>
      <c r="H351" s="84" t="b">
        <v>0</v>
      </c>
      <c r="I351" s="84" t="b">
        <v>0</v>
      </c>
      <c r="J351" s="84" t="b">
        <v>0</v>
      </c>
      <c r="K351" s="84" t="b">
        <v>0</v>
      </c>
      <c r="L351" s="84" t="b">
        <v>0</v>
      </c>
    </row>
    <row r="352" spans="1:12" ht="15">
      <c r="A352" s="84" t="s">
        <v>2667</v>
      </c>
      <c r="B352" s="84" t="s">
        <v>3230</v>
      </c>
      <c r="C352" s="84">
        <v>2</v>
      </c>
      <c r="D352" s="122">
        <v>0.0017482230690891087</v>
      </c>
      <c r="E352" s="122">
        <v>1.4020267766245924</v>
      </c>
      <c r="F352" s="84" t="s">
        <v>3504</v>
      </c>
      <c r="G352" s="84" t="b">
        <v>0</v>
      </c>
      <c r="H352" s="84" t="b">
        <v>0</v>
      </c>
      <c r="I352" s="84" t="b">
        <v>0</v>
      </c>
      <c r="J352" s="84" t="b">
        <v>0</v>
      </c>
      <c r="K352" s="84" t="b">
        <v>0</v>
      </c>
      <c r="L352" s="84" t="b">
        <v>0</v>
      </c>
    </row>
    <row r="353" spans="1:12" ht="15">
      <c r="A353" s="84" t="s">
        <v>3230</v>
      </c>
      <c r="B353" s="84" t="s">
        <v>3489</v>
      </c>
      <c r="C353" s="84">
        <v>2</v>
      </c>
      <c r="D353" s="122">
        <v>0.0017482230690891087</v>
      </c>
      <c r="E353" s="122">
        <v>2.2770880400162925</v>
      </c>
      <c r="F353" s="84" t="s">
        <v>3504</v>
      </c>
      <c r="G353" s="84" t="b">
        <v>0</v>
      </c>
      <c r="H353" s="84" t="b">
        <v>0</v>
      </c>
      <c r="I353" s="84" t="b">
        <v>0</v>
      </c>
      <c r="J353" s="84" t="b">
        <v>1</v>
      </c>
      <c r="K353" s="84" t="b">
        <v>0</v>
      </c>
      <c r="L353" s="84" t="b">
        <v>0</v>
      </c>
    </row>
    <row r="354" spans="1:12" ht="15">
      <c r="A354" s="84" t="s">
        <v>3489</v>
      </c>
      <c r="B354" s="84" t="s">
        <v>3251</v>
      </c>
      <c r="C354" s="84">
        <v>2</v>
      </c>
      <c r="D354" s="122">
        <v>0.0017482230690891087</v>
      </c>
      <c r="E354" s="122">
        <v>2.4733826851602605</v>
      </c>
      <c r="F354" s="84" t="s">
        <v>3504</v>
      </c>
      <c r="G354" s="84" t="b">
        <v>1</v>
      </c>
      <c r="H354" s="84" t="b">
        <v>0</v>
      </c>
      <c r="I354" s="84" t="b">
        <v>0</v>
      </c>
      <c r="J354" s="84" t="b">
        <v>0</v>
      </c>
      <c r="K354" s="84" t="b">
        <v>0</v>
      </c>
      <c r="L354" s="84" t="b">
        <v>0</v>
      </c>
    </row>
    <row r="355" spans="1:12" ht="15">
      <c r="A355" s="84" t="s">
        <v>3251</v>
      </c>
      <c r="B355" s="84" t="s">
        <v>3350</v>
      </c>
      <c r="C355" s="84">
        <v>2</v>
      </c>
      <c r="D355" s="122">
        <v>0.0017482230690891087</v>
      </c>
      <c r="E355" s="122">
        <v>2.297291426104579</v>
      </c>
      <c r="F355" s="84" t="s">
        <v>3504</v>
      </c>
      <c r="G355" s="84" t="b">
        <v>0</v>
      </c>
      <c r="H355" s="84" t="b">
        <v>0</v>
      </c>
      <c r="I355" s="84" t="b">
        <v>0</v>
      </c>
      <c r="J355" s="84" t="b">
        <v>0</v>
      </c>
      <c r="K355" s="84" t="b">
        <v>0</v>
      </c>
      <c r="L355" s="84" t="b">
        <v>0</v>
      </c>
    </row>
    <row r="356" spans="1:12" ht="15">
      <c r="A356" s="84" t="s">
        <v>3350</v>
      </c>
      <c r="B356" s="84" t="s">
        <v>3256</v>
      </c>
      <c r="C356" s="84">
        <v>2</v>
      </c>
      <c r="D356" s="122">
        <v>0.0017482230690891087</v>
      </c>
      <c r="E356" s="122">
        <v>2.297291426104579</v>
      </c>
      <c r="F356" s="84" t="s">
        <v>3504</v>
      </c>
      <c r="G356" s="84" t="b">
        <v>0</v>
      </c>
      <c r="H356" s="84" t="b">
        <v>0</v>
      </c>
      <c r="I356" s="84" t="b">
        <v>0</v>
      </c>
      <c r="J356" s="84" t="b">
        <v>0</v>
      </c>
      <c r="K356" s="84" t="b">
        <v>0</v>
      </c>
      <c r="L356" s="84" t="b">
        <v>0</v>
      </c>
    </row>
    <row r="357" spans="1:12" ht="15">
      <c r="A357" s="84" t="s">
        <v>3256</v>
      </c>
      <c r="B357" s="84" t="s">
        <v>3263</v>
      </c>
      <c r="C357" s="84">
        <v>2</v>
      </c>
      <c r="D357" s="122">
        <v>0.0017482230690891087</v>
      </c>
      <c r="E357" s="122">
        <v>2.075442676488223</v>
      </c>
      <c r="F357" s="84" t="s">
        <v>3504</v>
      </c>
      <c r="G357" s="84" t="b">
        <v>0</v>
      </c>
      <c r="H357" s="84" t="b">
        <v>0</v>
      </c>
      <c r="I357" s="84" t="b">
        <v>0</v>
      </c>
      <c r="J357" s="84" t="b">
        <v>1</v>
      </c>
      <c r="K357" s="84" t="b">
        <v>0</v>
      </c>
      <c r="L357" s="84" t="b">
        <v>0</v>
      </c>
    </row>
    <row r="358" spans="1:12" ht="15">
      <c r="A358" s="84" t="s">
        <v>3263</v>
      </c>
      <c r="B358" s="84" t="s">
        <v>3283</v>
      </c>
      <c r="C358" s="84">
        <v>2</v>
      </c>
      <c r="D358" s="122">
        <v>0.0017482230690891087</v>
      </c>
      <c r="E358" s="122">
        <v>2.3184807251745174</v>
      </c>
      <c r="F358" s="84" t="s">
        <v>3504</v>
      </c>
      <c r="G358" s="84" t="b">
        <v>1</v>
      </c>
      <c r="H358" s="84" t="b">
        <v>0</v>
      </c>
      <c r="I358" s="84" t="b">
        <v>0</v>
      </c>
      <c r="J358" s="84" t="b">
        <v>0</v>
      </c>
      <c r="K358" s="84" t="b">
        <v>0</v>
      </c>
      <c r="L358" s="84" t="b">
        <v>0</v>
      </c>
    </row>
    <row r="359" spans="1:12" ht="15">
      <c r="A359" s="84" t="s">
        <v>3283</v>
      </c>
      <c r="B359" s="84" t="s">
        <v>3237</v>
      </c>
      <c r="C359" s="84">
        <v>2</v>
      </c>
      <c r="D359" s="122">
        <v>0.0017482230690891087</v>
      </c>
      <c r="E359" s="122">
        <v>2.1143607425185924</v>
      </c>
      <c r="F359" s="84" t="s">
        <v>3504</v>
      </c>
      <c r="G359" s="84" t="b">
        <v>0</v>
      </c>
      <c r="H359" s="84" t="b">
        <v>0</v>
      </c>
      <c r="I359" s="84" t="b">
        <v>0</v>
      </c>
      <c r="J359" s="84" t="b">
        <v>0</v>
      </c>
      <c r="K359" s="84" t="b">
        <v>0</v>
      </c>
      <c r="L359" s="84" t="b">
        <v>0</v>
      </c>
    </row>
    <row r="360" spans="1:12" ht="15">
      <c r="A360" s="84" t="s">
        <v>3237</v>
      </c>
      <c r="B360" s="84" t="s">
        <v>3238</v>
      </c>
      <c r="C360" s="84">
        <v>2</v>
      </c>
      <c r="D360" s="122">
        <v>0.0017482230690891087</v>
      </c>
      <c r="E360" s="122">
        <v>1.7621782244072302</v>
      </c>
      <c r="F360" s="84" t="s">
        <v>3504</v>
      </c>
      <c r="G360" s="84" t="b">
        <v>0</v>
      </c>
      <c r="H360" s="84" t="b">
        <v>0</v>
      </c>
      <c r="I360" s="84" t="b">
        <v>0</v>
      </c>
      <c r="J360" s="84" t="b">
        <v>0</v>
      </c>
      <c r="K360" s="84" t="b">
        <v>0</v>
      </c>
      <c r="L360" s="84" t="b">
        <v>0</v>
      </c>
    </row>
    <row r="361" spans="1:12" ht="15">
      <c r="A361" s="84" t="s">
        <v>3238</v>
      </c>
      <c r="B361" s="84" t="s">
        <v>2671</v>
      </c>
      <c r="C361" s="84">
        <v>2</v>
      </c>
      <c r="D361" s="122">
        <v>0.0017482230690891087</v>
      </c>
      <c r="E361" s="122">
        <v>1.7110257019598487</v>
      </c>
      <c r="F361" s="84" t="s">
        <v>3504</v>
      </c>
      <c r="G361" s="84" t="b">
        <v>0</v>
      </c>
      <c r="H361" s="84" t="b">
        <v>0</v>
      </c>
      <c r="I361" s="84" t="b">
        <v>0</v>
      </c>
      <c r="J361" s="84" t="b">
        <v>0</v>
      </c>
      <c r="K361" s="84" t="b">
        <v>0</v>
      </c>
      <c r="L361" s="84" t="b">
        <v>0</v>
      </c>
    </row>
    <row r="362" spans="1:12" ht="15">
      <c r="A362" s="84" t="s">
        <v>2671</v>
      </c>
      <c r="B362" s="84" t="s">
        <v>3270</v>
      </c>
      <c r="C362" s="84">
        <v>2</v>
      </c>
      <c r="D362" s="122">
        <v>0.0017482230690891087</v>
      </c>
      <c r="E362" s="122">
        <v>1.9662982070631547</v>
      </c>
      <c r="F362" s="84" t="s">
        <v>3504</v>
      </c>
      <c r="G362" s="84" t="b">
        <v>0</v>
      </c>
      <c r="H362" s="84" t="b">
        <v>0</v>
      </c>
      <c r="I362" s="84" t="b">
        <v>0</v>
      </c>
      <c r="J362" s="84" t="b">
        <v>0</v>
      </c>
      <c r="K362" s="84" t="b">
        <v>0</v>
      </c>
      <c r="L362" s="84" t="b">
        <v>0</v>
      </c>
    </row>
    <row r="363" spans="1:12" ht="15">
      <c r="A363" s="84" t="s">
        <v>3351</v>
      </c>
      <c r="B363" s="84" t="s">
        <v>660</v>
      </c>
      <c r="C363" s="84">
        <v>2</v>
      </c>
      <c r="D363" s="122">
        <v>0.0017482230690891087</v>
      </c>
      <c r="E363" s="122">
        <v>2.716420733846555</v>
      </c>
      <c r="F363" s="84" t="s">
        <v>3504</v>
      </c>
      <c r="G363" s="84" t="b">
        <v>0</v>
      </c>
      <c r="H363" s="84" t="b">
        <v>0</v>
      </c>
      <c r="I363" s="84" t="b">
        <v>0</v>
      </c>
      <c r="J363" s="84" t="b">
        <v>0</v>
      </c>
      <c r="K363" s="84" t="b">
        <v>0</v>
      </c>
      <c r="L363" s="84" t="b">
        <v>0</v>
      </c>
    </row>
    <row r="364" spans="1:12" ht="15">
      <c r="A364" s="84" t="s">
        <v>660</v>
      </c>
      <c r="B364" s="84" t="s">
        <v>2680</v>
      </c>
      <c r="C364" s="84">
        <v>2</v>
      </c>
      <c r="D364" s="122">
        <v>0.0017482230690891087</v>
      </c>
      <c r="E364" s="122">
        <v>2.841359470454855</v>
      </c>
      <c r="F364" s="84" t="s">
        <v>3504</v>
      </c>
      <c r="G364" s="84" t="b">
        <v>0</v>
      </c>
      <c r="H364" s="84" t="b">
        <v>0</v>
      </c>
      <c r="I364" s="84" t="b">
        <v>0</v>
      </c>
      <c r="J364" s="84" t="b">
        <v>0</v>
      </c>
      <c r="K364" s="84" t="b">
        <v>0</v>
      </c>
      <c r="L364" s="84" t="b">
        <v>0</v>
      </c>
    </row>
    <row r="365" spans="1:12" ht="15">
      <c r="A365" s="84" t="s">
        <v>2680</v>
      </c>
      <c r="B365" s="84" t="s">
        <v>2681</v>
      </c>
      <c r="C365" s="84">
        <v>2</v>
      </c>
      <c r="D365" s="122">
        <v>0.0017482230690891087</v>
      </c>
      <c r="E365" s="122">
        <v>3.017450729510536</v>
      </c>
      <c r="F365" s="84" t="s">
        <v>3504</v>
      </c>
      <c r="G365" s="84" t="b">
        <v>0</v>
      </c>
      <c r="H365" s="84" t="b">
        <v>0</v>
      </c>
      <c r="I365" s="84" t="b">
        <v>0</v>
      </c>
      <c r="J365" s="84" t="b">
        <v>0</v>
      </c>
      <c r="K365" s="84" t="b">
        <v>0</v>
      </c>
      <c r="L365" s="84" t="b">
        <v>0</v>
      </c>
    </row>
    <row r="366" spans="1:12" ht="15">
      <c r="A366" s="84" t="s">
        <v>2681</v>
      </c>
      <c r="B366" s="84" t="s">
        <v>2682</v>
      </c>
      <c r="C366" s="84">
        <v>2</v>
      </c>
      <c r="D366" s="122">
        <v>0.0017482230690891087</v>
      </c>
      <c r="E366" s="122">
        <v>3.017450729510536</v>
      </c>
      <c r="F366" s="84" t="s">
        <v>3504</v>
      </c>
      <c r="G366" s="84" t="b">
        <v>0</v>
      </c>
      <c r="H366" s="84" t="b">
        <v>0</v>
      </c>
      <c r="I366" s="84" t="b">
        <v>0</v>
      </c>
      <c r="J366" s="84" t="b">
        <v>0</v>
      </c>
      <c r="K366" s="84" t="b">
        <v>0</v>
      </c>
      <c r="L366" s="84" t="b">
        <v>0</v>
      </c>
    </row>
    <row r="367" spans="1:12" ht="15">
      <c r="A367" s="84" t="s">
        <v>2682</v>
      </c>
      <c r="B367" s="84" t="s">
        <v>321</v>
      </c>
      <c r="C367" s="84">
        <v>2</v>
      </c>
      <c r="D367" s="122">
        <v>0.0017482230690891087</v>
      </c>
      <c r="E367" s="122">
        <v>1.354692897828962</v>
      </c>
      <c r="F367" s="84" t="s">
        <v>3504</v>
      </c>
      <c r="G367" s="84" t="b">
        <v>0</v>
      </c>
      <c r="H367" s="84" t="b">
        <v>0</v>
      </c>
      <c r="I367" s="84" t="b">
        <v>0</v>
      </c>
      <c r="J367" s="84" t="b">
        <v>0</v>
      </c>
      <c r="K367" s="84" t="b">
        <v>0</v>
      </c>
      <c r="L367" s="84" t="b">
        <v>0</v>
      </c>
    </row>
    <row r="368" spans="1:12" ht="15">
      <c r="A368" s="84" t="s">
        <v>321</v>
      </c>
      <c r="B368" s="84" t="s">
        <v>2683</v>
      </c>
      <c r="C368" s="84">
        <v>2</v>
      </c>
      <c r="D368" s="122">
        <v>0.0017482230690891087</v>
      </c>
      <c r="E368" s="122">
        <v>1.2392994791268925</v>
      </c>
      <c r="F368" s="84" t="s">
        <v>3504</v>
      </c>
      <c r="G368" s="84" t="b">
        <v>0</v>
      </c>
      <c r="H368" s="84" t="b">
        <v>0</v>
      </c>
      <c r="I368" s="84" t="b">
        <v>0</v>
      </c>
      <c r="J368" s="84" t="b">
        <v>0</v>
      </c>
      <c r="K368" s="84" t="b">
        <v>0</v>
      </c>
      <c r="L368" s="84" t="b">
        <v>0</v>
      </c>
    </row>
    <row r="369" spans="1:12" ht="15">
      <c r="A369" s="84" t="s">
        <v>2683</v>
      </c>
      <c r="B369" s="84" t="s">
        <v>2684</v>
      </c>
      <c r="C369" s="84">
        <v>2</v>
      </c>
      <c r="D369" s="122">
        <v>0.0017482230690891087</v>
      </c>
      <c r="E369" s="122">
        <v>2.841359470454855</v>
      </c>
      <c r="F369" s="84" t="s">
        <v>3504</v>
      </c>
      <c r="G369" s="84" t="b">
        <v>0</v>
      </c>
      <c r="H369" s="84" t="b">
        <v>0</v>
      </c>
      <c r="I369" s="84" t="b">
        <v>0</v>
      </c>
      <c r="J369" s="84" t="b">
        <v>0</v>
      </c>
      <c r="K369" s="84" t="b">
        <v>0</v>
      </c>
      <c r="L369" s="84" t="b">
        <v>0</v>
      </c>
    </row>
    <row r="370" spans="1:12" ht="15">
      <c r="A370" s="84" t="s">
        <v>2684</v>
      </c>
      <c r="B370" s="84" t="s">
        <v>2668</v>
      </c>
      <c r="C370" s="84">
        <v>2</v>
      </c>
      <c r="D370" s="122">
        <v>0.0017482230690891087</v>
      </c>
      <c r="E370" s="122">
        <v>2.5403294747908736</v>
      </c>
      <c r="F370" s="84" t="s">
        <v>3504</v>
      </c>
      <c r="G370" s="84" t="b">
        <v>0</v>
      </c>
      <c r="H370" s="84" t="b">
        <v>0</v>
      </c>
      <c r="I370" s="84" t="b">
        <v>0</v>
      </c>
      <c r="J370" s="84" t="b">
        <v>0</v>
      </c>
      <c r="K370" s="84" t="b">
        <v>0</v>
      </c>
      <c r="L370" s="84" t="b">
        <v>0</v>
      </c>
    </row>
    <row r="371" spans="1:12" ht="15">
      <c r="A371" s="84" t="s">
        <v>2668</v>
      </c>
      <c r="B371" s="84" t="s">
        <v>663</v>
      </c>
      <c r="C371" s="84">
        <v>2</v>
      </c>
      <c r="D371" s="122">
        <v>0.0017482230690891087</v>
      </c>
      <c r="E371" s="122">
        <v>1.0420189210012734</v>
      </c>
      <c r="F371" s="84" t="s">
        <v>3504</v>
      </c>
      <c r="G371" s="84" t="b">
        <v>0</v>
      </c>
      <c r="H371" s="84" t="b">
        <v>0</v>
      </c>
      <c r="I371" s="84" t="b">
        <v>0</v>
      </c>
      <c r="J371" s="84" t="b">
        <v>0</v>
      </c>
      <c r="K371" s="84" t="b">
        <v>0</v>
      </c>
      <c r="L371" s="84" t="b">
        <v>0</v>
      </c>
    </row>
    <row r="372" spans="1:12" ht="15">
      <c r="A372" s="84" t="s">
        <v>663</v>
      </c>
      <c r="B372" s="84" t="s">
        <v>321</v>
      </c>
      <c r="C372" s="84">
        <v>2</v>
      </c>
      <c r="D372" s="122">
        <v>0.0017482230690891087</v>
      </c>
      <c r="E372" s="122">
        <v>-0.20160960293832525</v>
      </c>
      <c r="F372" s="84" t="s">
        <v>3504</v>
      </c>
      <c r="G372" s="84" t="b">
        <v>0</v>
      </c>
      <c r="H372" s="84" t="b">
        <v>0</v>
      </c>
      <c r="I372" s="84" t="b">
        <v>0</v>
      </c>
      <c r="J372" s="84" t="b">
        <v>0</v>
      </c>
      <c r="K372" s="84" t="b">
        <v>0</v>
      </c>
      <c r="L372" s="84" t="b">
        <v>0</v>
      </c>
    </row>
    <row r="373" spans="1:12" ht="15">
      <c r="A373" s="84" t="s">
        <v>321</v>
      </c>
      <c r="B373" s="84" t="s">
        <v>2669</v>
      </c>
      <c r="C373" s="84">
        <v>2</v>
      </c>
      <c r="D373" s="122">
        <v>0.0017482230690891087</v>
      </c>
      <c r="E373" s="122">
        <v>0.8413594704548548</v>
      </c>
      <c r="F373" s="84" t="s">
        <v>3504</v>
      </c>
      <c r="G373" s="84" t="b">
        <v>0</v>
      </c>
      <c r="H373" s="84" t="b">
        <v>0</v>
      </c>
      <c r="I373" s="84" t="b">
        <v>0</v>
      </c>
      <c r="J373" s="84" t="b">
        <v>0</v>
      </c>
      <c r="K373" s="84" t="b">
        <v>0</v>
      </c>
      <c r="L373" s="84" t="b">
        <v>0</v>
      </c>
    </row>
    <row r="374" spans="1:12" ht="15">
      <c r="A374" s="84" t="s">
        <v>3311</v>
      </c>
      <c r="B374" s="84" t="s">
        <v>3496</v>
      </c>
      <c r="C374" s="84">
        <v>2</v>
      </c>
      <c r="D374" s="122">
        <v>0.0017482230690891087</v>
      </c>
      <c r="E374" s="122">
        <v>2.841359470454855</v>
      </c>
      <c r="F374" s="84" t="s">
        <v>3504</v>
      </c>
      <c r="G374" s="84" t="b">
        <v>0</v>
      </c>
      <c r="H374" s="84" t="b">
        <v>0</v>
      </c>
      <c r="I374" s="84" t="b">
        <v>0</v>
      </c>
      <c r="J374" s="84" t="b">
        <v>0</v>
      </c>
      <c r="K374" s="84" t="b">
        <v>0</v>
      </c>
      <c r="L374" s="84" t="b">
        <v>0</v>
      </c>
    </row>
    <row r="375" spans="1:12" ht="15">
      <c r="A375" s="84" t="s">
        <v>3497</v>
      </c>
      <c r="B375" s="84" t="s">
        <v>3498</v>
      </c>
      <c r="C375" s="84">
        <v>2</v>
      </c>
      <c r="D375" s="122">
        <v>0.0017482230690891087</v>
      </c>
      <c r="E375" s="122">
        <v>3.017450729510536</v>
      </c>
      <c r="F375" s="84" t="s">
        <v>3504</v>
      </c>
      <c r="G375" s="84" t="b">
        <v>1</v>
      </c>
      <c r="H375" s="84" t="b">
        <v>0</v>
      </c>
      <c r="I375" s="84" t="b">
        <v>0</v>
      </c>
      <c r="J375" s="84" t="b">
        <v>0</v>
      </c>
      <c r="K375" s="84" t="b">
        <v>0</v>
      </c>
      <c r="L375" s="84" t="b">
        <v>0</v>
      </c>
    </row>
    <row r="376" spans="1:12" ht="15">
      <c r="A376" s="84" t="s">
        <v>3498</v>
      </c>
      <c r="B376" s="84" t="s">
        <v>2717</v>
      </c>
      <c r="C376" s="84">
        <v>2</v>
      </c>
      <c r="D376" s="122">
        <v>0.0017482230690891087</v>
      </c>
      <c r="E376" s="122">
        <v>2.017450729510536</v>
      </c>
      <c r="F376" s="84" t="s">
        <v>3504</v>
      </c>
      <c r="G376" s="84" t="b">
        <v>0</v>
      </c>
      <c r="H376" s="84" t="b">
        <v>0</v>
      </c>
      <c r="I376" s="84" t="b">
        <v>0</v>
      </c>
      <c r="J376" s="84" t="b">
        <v>0</v>
      </c>
      <c r="K376" s="84" t="b">
        <v>0</v>
      </c>
      <c r="L376" s="84" t="b">
        <v>0</v>
      </c>
    </row>
    <row r="377" spans="1:12" ht="15">
      <c r="A377" s="84" t="s">
        <v>2717</v>
      </c>
      <c r="B377" s="84" t="s">
        <v>3259</v>
      </c>
      <c r="C377" s="84">
        <v>2</v>
      </c>
      <c r="D377" s="122">
        <v>0.0017482230690891087</v>
      </c>
      <c r="E377" s="122">
        <v>1.5403294747908736</v>
      </c>
      <c r="F377" s="84" t="s">
        <v>3504</v>
      </c>
      <c r="G377" s="84" t="b">
        <v>0</v>
      </c>
      <c r="H377" s="84" t="b">
        <v>0</v>
      </c>
      <c r="I377" s="84" t="b">
        <v>0</v>
      </c>
      <c r="J377" s="84" t="b">
        <v>0</v>
      </c>
      <c r="K377" s="84" t="b">
        <v>0</v>
      </c>
      <c r="L377" s="84" t="b">
        <v>0</v>
      </c>
    </row>
    <row r="378" spans="1:12" ht="15">
      <c r="A378" s="84" t="s">
        <v>663</v>
      </c>
      <c r="B378" s="84" t="s">
        <v>3310</v>
      </c>
      <c r="C378" s="84">
        <v>2</v>
      </c>
      <c r="D378" s="122">
        <v>0.0017482230690891087</v>
      </c>
      <c r="E378" s="122">
        <v>1.2850569696875678</v>
      </c>
      <c r="F378" s="84" t="s">
        <v>3504</v>
      </c>
      <c r="G378" s="84" t="b">
        <v>0</v>
      </c>
      <c r="H378" s="84" t="b">
        <v>0</v>
      </c>
      <c r="I378" s="84" t="b">
        <v>0</v>
      </c>
      <c r="J378" s="84" t="b">
        <v>0</v>
      </c>
      <c r="K378" s="84" t="b">
        <v>0</v>
      </c>
      <c r="L378" s="84" t="b">
        <v>0</v>
      </c>
    </row>
    <row r="379" spans="1:12" ht="15">
      <c r="A379" s="84" t="s">
        <v>3310</v>
      </c>
      <c r="B379" s="84" t="s">
        <v>3499</v>
      </c>
      <c r="C379" s="84">
        <v>2</v>
      </c>
      <c r="D379" s="122">
        <v>0.0017482230690891087</v>
      </c>
      <c r="E379" s="122">
        <v>2.841359470454855</v>
      </c>
      <c r="F379" s="84" t="s">
        <v>3504</v>
      </c>
      <c r="G379" s="84" t="b">
        <v>0</v>
      </c>
      <c r="H379" s="84" t="b">
        <v>0</v>
      </c>
      <c r="I379" s="84" t="b">
        <v>0</v>
      </c>
      <c r="J379" s="84" t="b">
        <v>0</v>
      </c>
      <c r="K379" s="84" t="b">
        <v>0</v>
      </c>
      <c r="L379" s="84" t="b">
        <v>0</v>
      </c>
    </row>
    <row r="380" spans="1:12" ht="15">
      <c r="A380" s="84" t="s">
        <v>3499</v>
      </c>
      <c r="B380" s="84" t="s">
        <v>2717</v>
      </c>
      <c r="C380" s="84">
        <v>2</v>
      </c>
      <c r="D380" s="122">
        <v>0.0017482230690891087</v>
      </c>
      <c r="E380" s="122">
        <v>2.017450729510536</v>
      </c>
      <c r="F380" s="84" t="s">
        <v>3504</v>
      </c>
      <c r="G380" s="84" t="b">
        <v>0</v>
      </c>
      <c r="H380" s="84" t="b">
        <v>0</v>
      </c>
      <c r="I380" s="84" t="b">
        <v>0</v>
      </c>
      <c r="J380" s="84" t="b">
        <v>0</v>
      </c>
      <c r="K380" s="84" t="b">
        <v>0</v>
      </c>
      <c r="L380" s="84" t="b">
        <v>0</v>
      </c>
    </row>
    <row r="381" spans="1:12" ht="15">
      <c r="A381" s="84" t="s">
        <v>2717</v>
      </c>
      <c r="B381" s="84" t="s">
        <v>3286</v>
      </c>
      <c r="C381" s="84">
        <v>2</v>
      </c>
      <c r="D381" s="122">
        <v>0.0017482230690891087</v>
      </c>
      <c r="E381" s="122">
        <v>1.716420733846555</v>
      </c>
      <c r="F381" s="84" t="s">
        <v>3504</v>
      </c>
      <c r="G381" s="84" t="b">
        <v>0</v>
      </c>
      <c r="H381" s="84" t="b">
        <v>0</v>
      </c>
      <c r="I381" s="84" t="b">
        <v>0</v>
      </c>
      <c r="J381" s="84" t="b">
        <v>0</v>
      </c>
      <c r="K381" s="84" t="b">
        <v>0</v>
      </c>
      <c r="L381" s="84" t="b">
        <v>0</v>
      </c>
    </row>
    <row r="382" spans="1:12" ht="15">
      <c r="A382" s="84" t="s">
        <v>3286</v>
      </c>
      <c r="B382" s="84" t="s">
        <v>3500</v>
      </c>
      <c r="C382" s="84">
        <v>2</v>
      </c>
      <c r="D382" s="122">
        <v>0.0017482230690891087</v>
      </c>
      <c r="E382" s="122">
        <v>2.716420733846555</v>
      </c>
      <c r="F382" s="84" t="s">
        <v>3504</v>
      </c>
      <c r="G382" s="84" t="b">
        <v>0</v>
      </c>
      <c r="H382" s="84" t="b">
        <v>0</v>
      </c>
      <c r="I382" s="84" t="b">
        <v>0</v>
      </c>
      <c r="J382" s="84" t="b">
        <v>0</v>
      </c>
      <c r="K382" s="84" t="b">
        <v>0</v>
      </c>
      <c r="L382" s="84" t="b">
        <v>0</v>
      </c>
    </row>
    <row r="383" spans="1:12" ht="15">
      <c r="A383" s="84" t="s">
        <v>3500</v>
      </c>
      <c r="B383" s="84" t="s">
        <v>2759</v>
      </c>
      <c r="C383" s="84">
        <v>2</v>
      </c>
      <c r="D383" s="122">
        <v>0.0017482230690891087</v>
      </c>
      <c r="E383" s="122">
        <v>2.1143607425185924</v>
      </c>
      <c r="F383" s="84" t="s">
        <v>3504</v>
      </c>
      <c r="G383" s="84" t="b">
        <v>0</v>
      </c>
      <c r="H383" s="84" t="b">
        <v>0</v>
      </c>
      <c r="I383" s="84" t="b">
        <v>0</v>
      </c>
      <c r="J383" s="84" t="b">
        <v>0</v>
      </c>
      <c r="K383" s="84" t="b">
        <v>0</v>
      </c>
      <c r="L383" s="84" t="b">
        <v>0</v>
      </c>
    </row>
    <row r="384" spans="1:12" ht="15">
      <c r="A384" s="84" t="s">
        <v>2759</v>
      </c>
      <c r="B384" s="84" t="s">
        <v>3501</v>
      </c>
      <c r="C384" s="84">
        <v>2</v>
      </c>
      <c r="D384" s="122">
        <v>0.0017482230690891087</v>
      </c>
      <c r="E384" s="122">
        <v>2.0880318037962433</v>
      </c>
      <c r="F384" s="84" t="s">
        <v>3504</v>
      </c>
      <c r="G384" s="84" t="b">
        <v>0</v>
      </c>
      <c r="H384" s="84" t="b">
        <v>0</v>
      </c>
      <c r="I384" s="84" t="b">
        <v>0</v>
      </c>
      <c r="J384" s="84" t="b">
        <v>0</v>
      </c>
      <c r="K384" s="84" t="b">
        <v>0</v>
      </c>
      <c r="L384" s="84" t="b">
        <v>0</v>
      </c>
    </row>
    <row r="385" spans="1:12" ht="15">
      <c r="A385" s="84" t="s">
        <v>2718</v>
      </c>
      <c r="B385" s="84" t="s">
        <v>2720</v>
      </c>
      <c r="C385" s="84">
        <v>18</v>
      </c>
      <c r="D385" s="122">
        <v>0.02141335795203443</v>
      </c>
      <c r="E385" s="122">
        <v>1.5893027608702126</v>
      </c>
      <c r="F385" s="84" t="s">
        <v>2575</v>
      </c>
      <c r="G385" s="84" t="b">
        <v>1</v>
      </c>
      <c r="H385" s="84" t="b">
        <v>0</v>
      </c>
      <c r="I385" s="84" t="b">
        <v>0</v>
      </c>
      <c r="J385" s="84" t="b">
        <v>0</v>
      </c>
      <c r="K385" s="84" t="b">
        <v>0</v>
      </c>
      <c r="L385" s="84" t="b">
        <v>0</v>
      </c>
    </row>
    <row r="386" spans="1:12" ht="15">
      <c r="A386" s="84" t="s">
        <v>2724</v>
      </c>
      <c r="B386" s="84" t="s">
        <v>2725</v>
      </c>
      <c r="C386" s="84">
        <v>9</v>
      </c>
      <c r="D386" s="122">
        <v>0.010706678976017216</v>
      </c>
      <c r="E386" s="122">
        <v>1.9138138523837167</v>
      </c>
      <c r="F386" s="84" t="s">
        <v>2575</v>
      </c>
      <c r="G386" s="84" t="b">
        <v>0</v>
      </c>
      <c r="H386" s="84" t="b">
        <v>0</v>
      </c>
      <c r="I386" s="84" t="b">
        <v>0</v>
      </c>
      <c r="J386" s="84" t="b">
        <v>0</v>
      </c>
      <c r="K386" s="84" t="b">
        <v>0</v>
      </c>
      <c r="L386" s="84" t="b">
        <v>0</v>
      </c>
    </row>
    <row r="387" spans="1:12" ht="15">
      <c r="A387" s="84" t="s">
        <v>2725</v>
      </c>
      <c r="B387" s="84" t="s">
        <v>2718</v>
      </c>
      <c r="C387" s="84">
        <v>9</v>
      </c>
      <c r="D387" s="122">
        <v>0.010706678976017216</v>
      </c>
      <c r="E387" s="122">
        <v>1.5893027608702126</v>
      </c>
      <c r="F387" s="84" t="s">
        <v>2575</v>
      </c>
      <c r="G387" s="84" t="b">
        <v>0</v>
      </c>
      <c r="H387" s="84" t="b">
        <v>0</v>
      </c>
      <c r="I387" s="84" t="b">
        <v>0</v>
      </c>
      <c r="J387" s="84" t="b">
        <v>1</v>
      </c>
      <c r="K387" s="84" t="b">
        <v>0</v>
      </c>
      <c r="L387" s="84" t="b">
        <v>0</v>
      </c>
    </row>
    <row r="388" spans="1:12" ht="15">
      <c r="A388" s="84" t="s">
        <v>2720</v>
      </c>
      <c r="B388" s="84" t="s">
        <v>3232</v>
      </c>
      <c r="C388" s="84">
        <v>9</v>
      </c>
      <c r="D388" s="122">
        <v>0.010706678976017216</v>
      </c>
      <c r="E388" s="122">
        <v>1.6127838567197355</v>
      </c>
      <c r="F388" s="84" t="s">
        <v>2575</v>
      </c>
      <c r="G388" s="84" t="b">
        <v>0</v>
      </c>
      <c r="H388" s="84" t="b">
        <v>0</v>
      </c>
      <c r="I388" s="84" t="b">
        <v>0</v>
      </c>
      <c r="J388" s="84" t="b">
        <v>0</v>
      </c>
      <c r="K388" s="84" t="b">
        <v>0</v>
      </c>
      <c r="L388" s="84" t="b">
        <v>0</v>
      </c>
    </row>
    <row r="389" spans="1:12" ht="15">
      <c r="A389" s="84" t="s">
        <v>3232</v>
      </c>
      <c r="B389" s="84" t="s">
        <v>3233</v>
      </c>
      <c r="C389" s="84">
        <v>9</v>
      </c>
      <c r="D389" s="122">
        <v>0.010706678976017216</v>
      </c>
      <c r="E389" s="122">
        <v>1.9138138523837167</v>
      </c>
      <c r="F389" s="84" t="s">
        <v>2575</v>
      </c>
      <c r="G389" s="84" t="b">
        <v>0</v>
      </c>
      <c r="H389" s="84" t="b">
        <v>0</v>
      </c>
      <c r="I389" s="84" t="b">
        <v>0</v>
      </c>
      <c r="J389" s="84" t="b">
        <v>0</v>
      </c>
      <c r="K389" s="84" t="b">
        <v>0</v>
      </c>
      <c r="L389" s="84" t="b">
        <v>0</v>
      </c>
    </row>
    <row r="390" spans="1:12" ht="15">
      <c r="A390" s="84" t="s">
        <v>3233</v>
      </c>
      <c r="B390" s="84" t="s">
        <v>2718</v>
      </c>
      <c r="C390" s="84">
        <v>9</v>
      </c>
      <c r="D390" s="122">
        <v>0.010706678976017216</v>
      </c>
      <c r="E390" s="122">
        <v>1.5893027608702126</v>
      </c>
      <c r="F390" s="84" t="s">
        <v>2575</v>
      </c>
      <c r="G390" s="84" t="b">
        <v>0</v>
      </c>
      <c r="H390" s="84" t="b">
        <v>0</v>
      </c>
      <c r="I390" s="84" t="b">
        <v>0</v>
      </c>
      <c r="J390" s="84" t="b">
        <v>1</v>
      </c>
      <c r="K390" s="84" t="b">
        <v>0</v>
      </c>
      <c r="L390" s="84" t="b">
        <v>0</v>
      </c>
    </row>
    <row r="391" spans="1:12" ht="15">
      <c r="A391" s="84" t="s">
        <v>2720</v>
      </c>
      <c r="B391" s="84" t="s">
        <v>3234</v>
      </c>
      <c r="C391" s="84">
        <v>9</v>
      </c>
      <c r="D391" s="122">
        <v>0.010706678976017216</v>
      </c>
      <c r="E391" s="122">
        <v>1.6127838567197355</v>
      </c>
      <c r="F391" s="84" t="s">
        <v>2575</v>
      </c>
      <c r="G391" s="84" t="b">
        <v>0</v>
      </c>
      <c r="H391" s="84" t="b">
        <v>0</v>
      </c>
      <c r="I391" s="84" t="b">
        <v>0</v>
      </c>
      <c r="J391" s="84" t="b">
        <v>0</v>
      </c>
      <c r="K391" s="84" t="b">
        <v>0</v>
      </c>
      <c r="L391" s="84" t="b">
        <v>0</v>
      </c>
    </row>
    <row r="392" spans="1:12" ht="15">
      <c r="A392" s="84" t="s">
        <v>3234</v>
      </c>
      <c r="B392" s="84" t="s">
        <v>3235</v>
      </c>
      <c r="C392" s="84">
        <v>9</v>
      </c>
      <c r="D392" s="122">
        <v>0.010706678976017216</v>
      </c>
      <c r="E392" s="122">
        <v>1.9138138523837167</v>
      </c>
      <c r="F392" s="84" t="s">
        <v>2575</v>
      </c>
      <c r="G392" s="84" t="b">
        <v>0</v>
      </c>
      <c r="H392" s="84" t="b">
        <v>0</v>
      </c>
      <c r="I392" s="84" t="b">
        <v>0</v>
      </c>
      <c r="J392" s="84" t="b">
        <v>0</v>
      </c>
      <c r="K392" s="84" t="b">
        <v>0</v>
      </c>
      <c r="L392" s="84" t="b">
        <v>0</v>
      </c>
    </row>
    <row r="393" spans="1:12" ht="15">
      <c r="A393" s="84" t="s">
        <v>3235</v>
      </c>
      <c r="B393" s="84" t="s">
        <v>2722</v>
      </c>
      <c r="C393" s="84">
        <v>9</v>
      </c>
      <c r="D393" s="122">
        <v>0.010706678976017216</v>
      </c>
      <c r="E393" s="122">
        <v>1.8680563618230415</v>
      </c>
      <c r="F393" s="84" t="s">
        <v>2575</v>
      </c>
      <c r="G393" s="84" t="b">
        <v>0</v>
      </c>
      <c r="H393" s="84" t="b">
        <v>0</v>
      </c>
      <c r="I393" s="84" t="b">
        <v>0</v>
      </c>
      <c r="J393" s="84" t="b">
        <v>0</v>
      </c>
      <c r="K393" s="84" t="b">
        <v>0</v>
      </c>
      <c r="L393" s="84" t="b">
        <v>0</v>
      </c>
    </row>
    <row r="394" spans="1:12" ht="15">
      <c r="A394" s="84" t="s">
        <v>2722</v>
      </c>
      <c r="B394" s="84" t="s">
        <v>3236</v>
      </c>
      <c r="C394" s="84">
        <v>9</v>
      </c>
      <c r="D394" s="122">
        <v>0.010706678976017216</v>
      </c>
      <c r="E394" s="122">
        <v>1.8680563618230415</v>
      </c>
      <c r="F394" s="84" t="s">
        <v>2575</v>
      </c>
      <c r="G394" s="84" t="b">
        <v>0</v>
      </c>
      <c r="H394" s="84" t="b">
        <v>0</v>
      </c>
      <c r="I394" s="84" t="b">
        <v>0</v>
      </c>
      <c r="J394" s="84" t="b">
        <v>0</v>
      </c>
      <c r="K394" s="84" t="b">
        <v>0</v>
      </c>
      <c r="L394" s="84" t="b">
        <v>0</v>
      </c>
    </row>
    <row r="395" spans="1:12" ht="15">
      <c r="A395" s="84" t="s">
        <v>3244</v>
      </c>
      <c r="B395" s="84" t="s">
        <v>2716</v>
      </c>
      <c r="C395" s="84">
        <v>8</v>
      </c>
      <c r="D395" s="122">
        <v>0.010013674410209943</v>
      </c>
      <c r="E395" s="122">
        <v>1.7888751157754166</v>
      </c>
      <c r="F395" s="84" t="s">
        <v>2575</v>
      </c>
      <c r="G395" s="84" t="b">
        <v>0</v>
      </c>
      <c r="H395" s="84" t="b">
        <v>0</v>
      </c>
      <c r="I395" s="84" t="b">
        <v>0</v>
      </c>
      <c r="J395" s="84" t="b">
        <v>0</v>
      </c>
      <c r="K395" s="84" t="b">
        <v>0</v>
      </c>
      <c r="L395" s="84" t="b">
        <v>0</v>
      </c>
    </row>
    <row r="396" spans="1:12" ht="15">
      <c r="A396" s="84" t="s">
        <v>2716</v>
      </c>
      <c r="B396" s="84" t="s">
        <v>3245</v>
      </c>
      <c r="C396" s="84">
        <v>8</v>
      </c>
      <c r="D396" s="122">
        <v>0.010013674410209943</v>
      </c>
      <c r="E396" s="122">
        <v>1.7888751157754166</v>
      </c>
      <c r="F396" s="84" t="s">
        <v>2575</v>
      </c>
      <c r="G396" s="84" t="b">
        <v>0</v>
      </c>
      <c r="H396" s="84" t="b">
        <v>0</v>
      </c>
      <c r="I396" s="84" t="b">
        <v>0</v>
      </c>
      <c r="J396" s="84" t="b">
        <v>0</v>
      </c>
      <c r="K396" s="84" t="b">
        <v>0</v>
      </c>
      <c r="L396" s="84" t="b">
        <v>0</v>
      </c>
    </row>
    <row r="397" spans="1:12" ht="15">
      <c r="A397" s="84" t="s">
        <v>3245</v>
      </c>
      <c r="B397" s="84" t="s">
        <v>2723</v>
      </c>
      <c r="C397" s="84">
        <v>8</v>
      </c>
      <c r="D397" s="122">
        <v>0.010013674410209943</v>
      </c>
      <c r="E397" s="122">
        <v>1.8680563618230415</v>
      </c>
      <c r="F397" s="84" t="s">
        <v>2575</v>
      </c>
      <c r="G397" s="84" t="b">
        <v>0</v>
      </c>
      <c r="H397" s="84" t="b">
        <v>0</v>
      </c>
      <c r="I397" s="84" t="b">
        <v>0</v>
      </c>
      <c r="J397" s="84" t="b">
        <v>0</v>
      </c>
      <c r="K397" s="84" t="b">
        <v>0</v>
      </c>
      <c r="L397" s="84" t="b">
        <v>0</v>
      </c>
    </row>
    <row r="398" spans="1:12" ht="15">
      <c r="A398" s="84" t="s">
        <v>321</v>
      </c>
      <c r="B398" s="84" t="s">
        <v>663</v>
      </c>
      <c r="C398" s="84">
        <v>8</v>
      </c>
      <c r="D398" s="122">
        <v>0.010013674410209943</v>
      </c>
      <c r="E398" s="122">
        <v>0.5839077289835064</v>
      </c>
      <c r="F398" s="84" t="s">
        <v>2575</v>
      </c>
      <c r="G398" s="84" t="b">
        <v>0</v>
      </c>
      <c r="H398" s="84" t="b">
        <v>0</v>
      </c>
      <c r="I398" s="84" t="b">
        <v>0</v>
      </c>
      <c r="J398" s="84" t="b">
        <v>0</v>
      </c>
      <c r="K398" s="84" t="b">
        <v>0</v>
      </c>
      <c r="L398" s="84" t="b">
        <v>0</v>
      </c>
    </row>
    <row r="399" spans="1:12" ht="15">
      <c r="A399" s="84" t="s">
        <v>321</v>
      </c>
      <c r="B399" s="84" t="s">
        <v>2724</v>
      </c>
      <c r="C399" s="84">
        <v>8</v>
      </c>
      <c r="D399" s="122">
        <v>0.010013674410209943</v>
      </c>
      <c r="E399" s="122">
        <v>1.1121815061505502</v>
      </c>
      <c r="F399" s="84" t="s">
        <v>2575</v>
      </c>
      <c r="G399" s="84" t="b">
        <v>0</v>
      </c>
      <c r="H399" s="84" t="b">
        <v>0</v>
      </c>
      <c r="I399" s="84" t="b">
        <v>0</v>
      </c>
      <c r="J399" s="84" t="b">
        <v>0</v>
      </c>
      <c r="K399" s="84" t="b">
        <v>0</v>
      </c>
      <c r="L399" s="84" t="b">
        <v>0</v>
      </c>
    </row>
    <row r="400" spans="1:12" ht="15">
      <c r="A400" s="84" t="s">
        <v>3236</v>
      </c>
      <c r="B400" s="84" t="s">
        <v>3240</v>
      </c>
      <c r="C400" s="84">
        <v>8</v>
      </c>
      <c r="D400" s="122">
        <v>0.010013674410209943</v>
      </c>
      <c r="E400" s="122">
        <v>1.9138138523837167</v>
      </c>
      <c r="F400" s="84" t="s">
        <v>2575</v>
      </c>
      <c r="G400" s="84" t="b">
        <v>0</v>
      </c>
      <c r="H400" s="84" t="b">
        <v>0</v>
      </c>
      <c r="I400" s="84" t="b">
        <v>0</v>
      </c>
      <c r="J400" s="84" t="b">
        <v>0</v>
      </c>
      <c r="K400" s="84" t="b">
        <v>0</v>
      </c>
      <c r="L400" s="84" t="b">
        <v>0</v>
      </c>
    </row>
    <row r="401" spans="1:12" ht="15">
      <c r="A401" s="84" t="s">
        <v>3246</v>
      </c>
      <c r="B401" s="84" t="s">
        <v>3247</v>
      </c>
      <c r="C401" s="84">
        <v>7</v>
      </c>
      <c r="D401" s="122">
        <v>0.00925461514393832</v>
      </c>
      <c r="E401" s="122">
        <v>2.0229583218087845</v>
      </c>
      <c r="F401" s="84" t="s">
        <v>2575</v>
      </c>
      <c r="G401" s="84" t="b">
        <v>0</v>
      </c>
      <c r="H401" s="84" t="b">
        <v>0</v>
      </c>
      <c r="I401" s="84" t="b">
        <v>0</v>
      </c>
      <c r="J401" s="84" t="b">
        <v>0</v>
      </c>
      <c r="K401" s="84" t="b">
        <v>0</v>
      </c>
      <c r="L401" s="84" t="b">
        <v>0</v>
      </c>
    </row>
    <row r="402" spans="1:12" ht="15">
      <c r="A402" s="84" t="s">
        <v>3247</v>
      </c>
      <c r="B402" s="84" t="s">
        <v>3248</v>
      </c>
      <c r="C402" s="84">
        <v>7</v>
      </c>
      <c r="D402" s="122">
        <v>0.00925461514393832</v>
      </c>
      <c r="E402" s="122">
        <v>2.0229583218087845</v>
      </c>
      <c r="F402" s="84" t="s">
        <v>2575</v>
      </c>
      <c r="G402" s="84" t="b">
        <v>0</v>
      </c>
      <c r="H402" s="84" t="b">
        <v>0</v>
      </c>
      <c r="I402" s="84" t="b">
        <v>0</v>
      </c>
      <c r="J402" s="84" t="b">
        <v>0</v>
      </c>
      <c r="K402" s="84" t="b">
        <v>0</v>
      </c>
      <c r="L402" s="84" t="b">
        <v>0</v>
      </c>
    </row>
    <row r="403" spans="1:12" ht="15">
      <c r="A403" s="84" t="s">
        <v>3248</v>
      </c>
      <c r="B403" s="84" t="s">
        <v>3249</v>
      </c>
      <c r="C403" s="84">
        <v>7</v>
      </c>
      <c r="D403" s="122">
        <v>0.00925461514393832</v>
      </c>
      <c r="E403" s="122">
        <v>2.0229583218087845</v>
      </c>
      <c r="F403" s="84" t="s">
        <v>2575</v>
      </c>
      <c r="G403" s="84" t="b">
        <v>0</v>
      </c>
      <c r="H403" s="84" t="b">
        <v>0</v>
      </c>
      <c r="I403" s="84" t="b">
        <v>0</v>
      </c>
      <c r="J403" s="84" t="b">
        <v>0</v>
      </c>
      <c r="K403" s="84" t="b">
        <v>0</v>
      </c>
      <c r="L403" s="84" t="b">
        <v>0</v>
      </c>
    </row>
    <row r="404" spans="1:12" ht="15">
      <c r="A404" s="84" t="s">
        <v>3249</v>
      </c>
      <c r="B404" s="84" t="s">
        <v>3250</v>
      </c>
      <c r="C404" s="84">
        <v>7</v>
      </c>
      <c r="D404" s="122">
        <v>0.00925461514393832</v>
      </c>
      <c r="E404" s="122">
        <v>2.0229583218087845</v>
      </c>
      <c r="F404" s="84" t="s">
        <v>2575</v>
      </c>
      <c r="G404" s="84" t="b">
        <v>0</v>
      </c>
      <c r="H404" s="84" t="b">
        <v>0</v>
      </c>
      <c r="I404" s="84" t="b">
        <v>0</v>
      </c>
      <c r="J404" s="84" t="b">
        <v>1</v>
      </c>
      <c r="K404" s="84" t="b">
        <v>0</v>
      </c>
      <c r="L404" s="84" t="b">
        <v>0</v>
      </c>
    </row>
    <row r="405" spans="1:12" ht="15">
      <c r="A405" s="84" t="s">
        <v>3252</v>
      </c>
      <c r="B405" s="84" t="s">
        <v>663</v>
      </c>
      <c r="C405" s="84">
        <v>6</v>
      </c>
      <c r="D405" s="122">
        <v>0.008420003889756729</v>
      </c>
      <c r="E405" s="122">
        <v>1.4366925976640543</v>
      </c>
      <c r="F405" s="84" t="s">
        <v>2575</v>
      </c>
      <c r="G405" s="84" t="b">
        <v>0</v>
      </c>
      <c r="H405" s="84" t="b">
        <v>0</v>
      </c>
      <c r="I405" s="84" t="b">
        <v>0</v>
      </c>
      <c r="J405" s="84" t="b">
        <v>0</v>
      </c>
      <c r="K405" s="84" t="b">
        <v>0</v>
      </c>
      <c r="L405" s="84" t="b">
        <v>0</v>
      </c>
    </row>
    <row r="406" spans="1:12" ht="15">
      <c r="A406" s="84" t="s">
        <v>663</v>
      </c>
      <c r="B406" s="84" t="s">
        <v>3243</v>
      </c>
      <c r="C406" s="84">
        <v>6</v>
      </c>
      <c r="D406" s="122">
        <v>0.008420003889756729</v>
      </c>
      <c r="E406" s="122">
        <v>1.2659963704950792</v>
      </c>
      <c r="F406" s="84" t="s">
        <v>2575</v>
      </c>
      <c r="G406" s="84" t="b">
        <v>0</v>
      </c>
      <c r="H406" s="84" t="b">
        <v>0</v>
      </c>
      <c r="I406" s="84" t="b">
        <v>0</v>
      </c>
      <c r="J406" s="84" t="b">
        <v>0</v>
      </c>
      <c r="K406" s="84" t="b">
        <v>0</v>
      </c>
      <c r="L406" s="84" t="b">
        <v>0</v>
      </c>
    </row>
    <row r="407" spans="1:12" ht="15">
      <c r="A407" s="84" t="s">
        <v>3243</v>
      </c>
      <c r="B407" s="84" t="s">
        <v>3257</v>
      </c>
      <c r="C407" s="84">
        <v>6</v>
      </c>
      <c r="D407" s="122">
        <v>0.008420003889756729</v>
      </c>
      <c r="E407" s="122">
        <v>1.964966374831098</v>
      </c>
      <c r="F407" s="84" t="s">
        <v>2575</v>
      </c>
      <c r="G407" s="84" t="b">
        <v>0</v>
      </c>
      <c r="H407" s="84" t="b">
        <v>0</v>
      </c>
      <c r="I407" s="84" t="b">
        <v>0</v>
      </c>
      <c r="J407" s="84" t="b">
        <v>0</v>
      </c>
      <c r="K407" s="84" t="b">
        <v>0</v>
      </c>
      <c r="L407" s="84" t="b">
        <v>0</v>
      </c>
    </row>
    <row r="408" spans="1:12" ht="15">
      <c r="A408" s="84" t="s">
        <v>3257</v>
      </c>
      <c r="B408" s="84" t="s">
        <v>3258</v>
      </c>
      <c r="C408" s="84">
        <v>6</v>
      </c>
      <c r="D408" s="122">
        <v>0.008420003889756729</v>
      </c>
      <c r="E408" s="122">
        <v>2.089905111439398</v>
      </c>
      <c r="F408" s="84" t="s">
        <v>2575</v>
      </c>
      <c r="G408" s="84" t="b">
        <v>0</v>
      </c>
      <c r="H408" s="84" t="b">
        <v>0</v>
      </c>
      <c r="I408" s="84" t="b">
        <v>0</v>
      </c>
      <c r="J408" s="84" t="b">
        <v>0</v>
      </c>
      <c r="K408" s="84" t="b">
        <v>0</v>
      </c>
      <c r="L408" s="84" t="b">
        <v>0</v>
      </c>
    </row>
    <row r="409" spans="1:12" ht="15">
      <c r="A409" s="84" t="s">
        <v>3258</v>
      </c>
      <c r="B409" s="84" t="s">
        <v>2721</v>
      </c>
      <c r="C409" s="84">
        <v>6</v>
      </c>
      <c r="D409" s="122">
        <v>0.008420003889756729</v>
      </c>
      <c r="E409" s="122">
        <v>1.8680563618230415</v>
      </c>
      <c r="F409" s="84" t="s">
        <v>2575</v>
      </c>
      <c r="G409" s="84" t="b">
        <v>0</v>
      </c>
      <c r="H409" s="84" t="b">
        <v>0</v>
      </c>
      <c r="I409" s="84" t="b">
        <v>0</v>
      </c>
      <c r="J409" s="84" t="b">
        <v>0</v>
      </c>
      <c r="K409" s="84" t="b">
        <v>0</v>
      </c>
      <c r="L409" s="84" t="b">
        <v>0</v>
      </c>
    </row>
    <row r="410" spans="1:12" ht="15">
      <c r="A410" s="84" t="s">
        <v>2721</v>
      </c>
      <c r="B410" s="84" t="s">
        <v>3238</v>
      </c>
      <c r="C410" s="84">
        <v>6</v>
      </c>
      <c r="D410" s="122">
        <v>0.008420003889756729</v>
      </c>
      <c r="E410" s="122">
        <v>1.8011095721924284</v>
      </c>
      <c r="F410" s="84" t="s">
        <v>2575</v>
      </c>
      <c r="G410" s="84" t="b">
        <v>0</v>
      </c>
      <c r="H410" s="84" t="b">
        <v>0</v>
      </c>
      <c r="I410" s="84" t="b">
        <v>0</v>
      </c>
      <c r="J410" s="84" t="b">
        <v>0</v>
      </c>
      <c r="K410" s="84" t="b">
        <v>0</v>
      </c>
      <c r="L410" s="84" t="b">
        <v>0</v>
      </c>
    </row>
    <row r="411" spans="1:12" ht="15">
      <c r="A411" s="84" t="s">
        <v>3238</v>
      </c>
      <c r="B411" s="84" t="s">
        <v>3244</v>
      </c>
      <c r="C411" s="84">
        <v>6</v>
      </c>
      <c r="D411" s="122">
        <v>0.008420003889756729</v>
      </c>
      <c r="E411" s="122">
        <v>1.8980195852004849</v>
      </c>
      <c r="F411" s="84" t="s">
        <v>2575</v>
      </c>
      <c r="G411" s="84" t="b">
        <v>0</v>
      </c>
      <c r="H411" s="84" t="b">
        <v>0</v>
      </c>
      <c r="I411" s="84" t="b">
        <v>0</v>
      </c>
      <c r="J411" s="84" t="b">
        <v>0</v>
      </c>
      <c r="K411" s="84" t="b">
        <v>0</v>
      </c>
      <c r="L411" s="84" t="b">
        <v>0</v>
      </c>
    </row>
    <row r="412" spans="1:12" ht="15">
      <c r="A412" s="84" t="s">
        <v>321</v>
      </c>
      <c r="B412" s="84" t="s">
        <v>3246</v>
      </c>
      <c r="C412" s="84">
        <v>6</v>
      </c>
      <c r="D412" s="122">
        <v>0.008420003889756729</v>
      </c>
      <c r="E412" s="122">
        <v>1.1121815061505502</v>
      </c>
      <c r="F412" s="84" t="s">
        <v>2575</v>
      </c>
      <c r="G412" s="84" t="b">
        <v>0</v>
      </c>
      <c r="H412" s="84" t="b">
        <v>0</v>
      </c>
      <c r="I412" s="84" t="b">
        <v>0</v>
      </c>
      <c r="J412" s="84" t="b">
        <v>0</v>
      </c>
      <c r="K412" s="84" t="b">
        <v>0</v>
      </c>
      <c r="L412" s="84" t="b">
        <v>0</v>
      </c>
    </row>
    <row r="413" spans="1:12" ht="15">
      <c r="A413" s="84" t="s">
        <v>321</v>
      </c>
      <c r="B413" s="84" t="s">
        <v>3252</v>
      </c>
      <c r="C413" s="84">
        <v>5</v>
      </c>
      <c r="D413" s="122">
        <v>0.007497138634147749</v>
      </c>
      <c r="E413" s="122">
        <v>1.1121815061505502</v>
      </c>
      <c r="F413" s="84" t="s">
        <v>2575</v>
      </c>
      <c r="G413" s="84" t="b">
        <v>0</v>
      </c>
      <c r="H413" s="84" t="b">
        <v>0</v>
      </c>
      <c r="I413" s="84" t="b">
        <v>0</v>
      </c>
      <c r="J413" s="84" t="b">
        <v>0</v>
      </c>
      <c r="K413" s="84" t="b">
        <v>0</v>
      </c>
      <c r="L413" s="84" t="b">
        <v>0</v>
      </c>
    </row>
    <row r="414" spans="1:12" ht="15">
      <c r="A414" s="84" t="s">
        <v>2759</v>
      </c>
      <c r="B414" s="84" t="s">
        <v>2716</v>
      </c>
      <c r="C414" s="84">
        <v>4</v>
      </c>
      <c r="D414" s="122">
        <v>0.0064681478636679866</v>
      </c>
      <c r="E414" s="122">
        <v>1.4878451201114355</v>
      </c>
      <c r="F414" s="84" t="s">
        <v>2575</v>
      </c>
      <c r="G414" s="84" t="b">
        <v>0</v>
      </c>
      <c r="H414" s="84" t="b">
        <v>0</v>
      </c>
      <c r="I414" s="84" t="b">
        <v>0</v>
      </c>
      <c r="J414" s="84" t="b">
        <v>0</v>
      </c>
      <c r="K414" s="84" t="b">
        <v>0</v>
      </c>
      <c r="L414" s="84" t="b">
        <v>0</v>
      </c>
    </row>
    <row r="415" spans="1:12" ht="15">
      <c r="A415" s="84" t="s">
        <v>2759</v>
      </c>
      <c r="B415" s="84" t="s">
        <v>3267</v>
      </c>
      <c r="C415" s="84">
        <v>4</v>
      </c>
      <c r="D415" s="122">
        <v>0.0064681478636679866</v>
      </c>
      <c r="E415" s="122">
        <v>1.964966374831098</v>
      </c>
      <c r="F415" s="84" t="s">
        <v>2575</v>
      </c>
      <c r="G415" s="84" t="b">
        <v>0</v>
      </c>
      <c r="H415" s="84" t="b">
        <v>0</v>
      </c>
      <c r="I415" s="84" t="b">
        <v>0</v>
      </c>
      <c r="J415" s="84" t="b">
        <v>0</v>
      </c>
      <c r="K415" s="84" t="b">
        <v>0</v>
      </c>
      <c r="L415" s="84" t="b">
        <v>0</v>
      </c>
    </row>
    <row r="416" spans="1:12" ht="15">
      <c r="A416" s="84" t="s">
        <v>3289</v>
      </c>
      <c r="B416" s="84" t="s">
        <v>3261</v>
      </c>
      <c r="C416" s="84">
        <v>3</v>
      </c>
      <c r="D416" s="122">
        <v>0.005305984938800626</v>
      </c>
      <c r="E416" s="122">
        <v>2.044147620878723</v>
      </c>
      <c r="F416" s="84" t="s">
        <v>2575</v>
      </c>
      <c r="G416" s="84" t="b">
        <v>0</v>
      </c>
      <c r="H416" s="84" t="b">
        <v>0</v>
      </c>
      <c r="I416" s="84" t="b">
        <v>0</v>
      </c>
      <c r="J416" s="84" t="b">
        <v>1</v>
      </c>
      <c r="K416" s="84" t="b">
        <v>0</v>
      </c>
      <c r="L416" s="84" t="b">
        <v>0</v>
      </c>
    </row>
    <row r="417" spans="1:12" ht="15">
      <c r="A417" s="84" t="s">
        <v>663</v>
      </c>
      <c r="B417" s="84" t="s">
        <v>355</v>
      </c>
      <c r="C417" s="84">
        <v>3</v>
      </c>
      <c r="D417" s="122">
        <v>0.005305984938800626</v>
      </c>
      <c r="E417" s="122">
        <v>1.390935107103379</v>
      </c>
      <c r="F417" s="84" t="s">
        <v>2575</v>
      </c>
      <c r="G417" s="84" t="b">
        <v>0</v>
      </c>
      <c r="H417" s="84" t="b">
        <v>0</v>
      </c>
      <c r="I417" s="84" t="b">
        <v>0</v>
      </c>
      <c r="J417" s="84" t="b">
        <v>0</v>
      </c>
      <c r="K417" s="84" t="b">
        <v>0</v>
      </c>
      <c r="L417" s="84" t="b">
        <v>0</v>
      </c>
    </row>
    <row r="418" spans="1:12" ht="15">
      <c r="A418" s="84" t="s">
        <v>355</v>
      </c>
      <c r="B418" s="84" t="s">
        <v>3242</v>
      </c>
      <c r="C418" s="84">
        <v>3</v>
      </c>
      <c r="D418" s="122">
        <v>0.005305984938800626</v>
      </c>
      <c r="E418" s="122">
        <v>2.089905111439398</v>
      </c>
      <c r="F418" s="84" t="s">
        <v>2575</v>
      </c>
      <c r="G418" s="84" t="b">
        <v>0</v>
      </c>
      <c r="H418" s="84" t="b">
        <v>0</v>
      </c>
      <c r="I418" s="84" t="b">
        <v>0</v>
      </c>
      <c r="J418" s="84" t="b">
        <v>0</v>
      </c>
      <c r="K418" s="84" t="b">
        <v>0</v>
      </c>
      <c r="L418" s="84" t="b">
        <v>0</v>
      </c>
    </row>
    <row r="419" spans="1:12" ht="15">
      <c r="A419" s="84" t="s">
        <v>3242</v>
      </c>
      <c r="B419" s="84" t="s">
        <v>3296</v>
      </c>
      <c r="C419" s="84">
        <v>3</v>
      </c>
      <c r="D419" s="122">
        <v>0.005305984938800626</v>
      </c>
      <c r="E419" s="122">
        <v>2.1690863574870227</v>
      </c>
      <c r="F419" s="84" t="s">
        <v>2575</v>
      </c>
      <c r="G419" s="84" t="b">
        <v>0</v>
      </c>
      <c r="H419" s="84" t="b">
        <v>0</v>
      </c>
      <c r="I419" s="84" t="b">
        <v>0</v>
      </c>
      <c r="J419" s="84" t="b">
        <v>0</v>
      </c>
      <c r="K419" s="84" t="b">
        <v>0</v>
      </c>
      <c r="L419" s="84" t="b">
        <v>0</v>
      </c>
    </row>
    <row r="420" spans="1:12" ht="15">
      <c r="A420" s="84" t="s">
        <v>3296</v>
      </c>
      <c r="B420" s="84" t="s">
        <v>3297</v>
      </c>
      <c r="C420" s="84">
        <v>3</v>
      </c>
      <c r="D420" s="122">
        <v>0.005305984938800626</v>
      </c>
      <c r="E420" s="122">
        <v>2.3909351071033793</v>
      </c>
      <c r="F420" s="84" t="s">
        <v>2575</v>
      </c>
      <c r="G420" s="84" t="b">
        <v>0</v>
      </c>
      <c r="H420" s="84" t="b">
        <v>0</v>
      </c>
      <c r="I420" s="84" t="b">
        <v>0</v>
      </c>
      <c r="J420" s="84" t="b">
        <v>1</v>
      </c>
      <c r="K420" s="84" t="b">
        <v>0</v>
      </c>
      <c r="L420" s="84" t="b">
        <v>0</v>
      </c>
    </row>
    <row r="421" spans="1:12" ht="15">
      <c r="A421" s="84" t="s">
        <v>3297</v>
      </c>
      <c r="B421" s="84" t="s">
        <v>2688</v>
      </c>
      <c r="C421" s="84">
        <v>3</v>
      </c>
      <c r="D421" s="122">
        <v>0.005305984938800626</v>
      </c>
      <c r="E421" s="122">
        <v>2.1690863574870227</v>
      </c>
      <c r="F421" s="84" t="s">
        <v>2575</v>
      </c>
      <c r="G421" s="84" t="b">
        <v>1</v>
      </c>
      <c r="H421" s="84" t="b">
        <v>0</v>
      </c>
      <c r="I421" s="84" t="b">
        <v>0</v>
      </c>
      <c r="J421" s="84" t="b">
        <v>1</v>
      </c>
      <c r="K421" s="84" t="b">
        <v>0</v>
      </c>
      <c r="L421" s="84" t="b">
        <v>0</v>
      </c>
    </row>
    <row r="422" spans="1:12" ht="15">
      <c r="A422" s="84" t="s">
        <v>2688</v>
      </c>
      <c r="B422" s="84" t="s">
        <v>3254</v>
      </c>
      <c r="C422" s="84">
        <v>3</v>
      </c>
      <c r="D422" s="122">
        <v>0.005305984938800626</v>
      </c>
      <c r="E422" s="122">
        <v>1.9472376078706664</v>
      </c>
      <c r="F422" s="84" t="s">
        <v>2575</v>
      </c>
      <c r="G422" s="84" t="b">
        <v>1</v>
      </c>
      <c r="H422" s="84" t="b">
        <v>0</v>
      </c>
      <c r="I422" s="84" t="b">
        <v>0</v>
      </c>
      <c r="J422" s="84" t="b">
        <v>0</v>
      </c>
      <c r="K422" s="84" t="b">
        <v>0</v>
      </c>
      <c r="L422" s="84" t="b">
        <v>0</v>
      </c>
    </row>
    <row r="423" spans="1:12" ht="15">
      <c r="A423" s="84" t="s">
        <v>663</v>
      </c>
      <c r="B423" s="84" t="s">
        <v>3230</v>
      </c>
      <c r="C423" s="84">
        <v>3</v>
      </c>
      <c r="D423" s="122">
        <v>0.005305984938800626</v>
      </c>
      <c r="E423" s="122">
        <v>1.0899051114393978</v>
      </c>
      <c r="F423" s="84" t="s">
        <v>2575</v>
      </c>
      <c r="G423" s="84" t="b">
        <v>0</v>
      </c>
      <c r="H423" s="84" t="b">
        <v>0</v>
      </c>
      <c r="I423" s="84" t="b">
        <v>0</v>
      </c>
      <c r="J423" s="84" t="b">
        <v>0</v>
      </c>
      <c r="K423" s="84" t="b">
        <v>0</v>
      </c>
      <c r="L423" s="84" t="b">
        <v>0</v>
      </c>
    </row>
    <row r="424" spans="1:12" ht="15">
      <c r="A424" s="84" t="s">
        <v>3230</v>
      </c>
      <c r="B424" s="84" t="s">
        <v>3284</v>
      </c>
      <c r="C424" s="84">
        <v>3</v>
      </c>
      <c r="D424" s="122">
        <v>0.005305984938800626</v>
      </c>
      <c r="E424" s="122">
        <v>2.089905111439398</v>
      </c>
      <c r="F424" s="84" t="s">
        <v>2575</v>
      </c>
      <c r="G424" s="84" t="b">
        <v>0</v>
      </c>
      <c r="H424" s="84" t="b">
        <v>0</v>
      </c>
      <c r="I424" s="84" t="b">
        <v>0</v>
      </c>
      <c r="J424" s="84" t="b">
        <v>1</v>
      </c>
      <c r="K424" s="84" t="b">
        <v>0</v>
      </c>
      <c r="L424" s="84" t="b">
        <v>0</v>
      </c>
    </row>
    <row r="425" spans="1:12" ht="15">
      <c r="A425" s="84" t="s">
        <v>3284</v>
      </c>
      <c r="B425" s="84" t="s">
        <v>3251</v>
      </c>
      <c r="C425" s="84">
        <v>3</v>
      </c>
      <c r="D425" s="122">
        <v>0.005305984938800626</v>
      </c>
      <c r="E425" s="122">
        <v>2.265996370495079</v>
      </c>
      <c r="F425" s="84" t="s">
        <v>2575</v>
      </c>
      <c r="G425" s="84" t="b">
        <v>1</v>
      </c>
      <c r="H425" s="84" t="b">
        <v>0</v>
      </c>
      <c r="I425" s="84" t="b">
        <v>0</v>
      </c>
      <c r="J425" s="84" t="b">
        <v>0</v>
      </c>
      <c r="K425" s="84" t="b">
        <v>0</v>
      </c>
      <c r="L425" s="84" t="b">
        <v>0</v>
      </c>
    </row>
    <row r="426" spans="1:12" ht="15">
      <c r="A426" s="84" t="s">
        <v>3251</v>
      </c>
      <c r="B426" s="84" t="s">
        <v>3285</v>
      </c>
      <c r="C426" s="84">
        <v>3</v>
      </c>
      <c r="D426" s="122">
        <v>0.005305984938800626</v>
      </c>
      <c r="E426" s="122">
        <v>2.265996370495079</v>
      </c>
      <c r="F426" s="84" t="s">
        <v>2575</v>
      </c>
      <c r="G426" s="84" t="b">
        <v>0</v>
      </c>
      <c r="H426" s="84" t="b">
        <v>0</v>
      </c>
      <c r="I426" s="84" t="b">
        <v>0</v>
      </c>
      <c r="J426" s="84" t="b">
        <v>0</v>
      </c>
      <c r="K426" s="84" t="b">
        <v>0</v>
      </c>
      <c r="L426" s="84" t="b">
        <v>0</v>
      </c>
    </row>
    <row r="427" spans="1:12" ht="15">
      <c r="A427" s="84" t="s">
        <v>3327</v>
      </c>
      <c r="B427" s="84" t="s">
        <v>3328</v>
      </c>
      <c r="C427" s="84">
        <v>3</v>
      </c>
      <c r="D427" s="122">
        <v>0.005305984938800626</v>
      </c>
      <c r="E427" s="122">
        <v>2.3909351071033793</v>
      </c>
      <c r="F427" s="84" t="s">
        <v>2575</v>
      </c>
      <c r="G427" s="84" t="b">
        <v>0</v>
      </c>
      <c r="H427" s="84" t="b">
        <v>0</v>
      </c>
      <c r="I427" s="84" t="b">
        <v>0</v>
      </c>
      <c r="J427" s="84" t="b">
        <v>0</v>
      </c>
      <c r="K427" s="84" t="b">
        <v>0</v>
      </c>
      <c r="L427" s="84" t="b">
        <v>0</v>
      </c>
    </row>
    <row r="428" spans="1:12" ht="15">
      <c r="A428" s="84" t="s">
        <v>3328</v>
      </c>
      <c r="B428" s="84" t="s">
        <v>3295</v>
      </c>
      <c r="C428" s="84">
        <v>3</v>
      </c>
      <c r="D428" s="122">
        <v>0.005305984938800626</v>
      </c>
      <c r="E428" s="122">
        <v>2.265996370495079</v>
      </c>
      <c r="F428" s="84" t="s">
        <v>2575</v>
      </c>
      <c r="G428" s="84" t="b">
        <v>0</v>
      </c>
      <c r="H428" s="84" t="b">
        <v>0</v>
      </c>
      <c r="I428" s="84" t="b">
        <v>0</v>
      </c>
      <c r="J428" s="84" t="b">
        <v>0</v>
      </c>
      <c r="K428" s="84" t="b">
        <v>0</v>
      </c>
      <c r="L428" s="84" t="b">
        <v>0</v>
      </c>
    </row>
    <row r="429" spans="1:12" ht="15">
      <c r="A429" s="84" t="s">
        <v>3295</v>
      </c>
      <c r="B429" s="84" t="s">
        <v>3230</v>
      </c>
      <c r="C429" s="84">
        <v>3</v>
      </c>
      <c r="D429" s="122">
        <v>0.005305984938800626</v>
      </c>
      <c r="E429" s="122">
        <v>1.964966374831098</v>
      </c>
      <c r="F429" s="84" t="s">
        <v>2575</v>
      </c>
      <c r="G429" s="84" t="b">
        <v>0</v>
      </c>
      <c r="H429" s="84" t="b">
        <v>0</v>
      </c>
      <c r="I429" s="84" t="b">
        <v>0</v>
      </c>
      <c r="J429" s="84" t="b">
        <v>0</v>
      </c>
      <c r="K429" s="84" t="b">
        <v>0</v>
      </c>
      <c r="L429" s="84" t="b">
        <v>0</v>
      </c>
    </row>
    <row r="430" spans="1:12" ht="15">
      <c r="A430" s="84" t="s">
        <v>3230</v>
      </c>
      <c r="B430" s="84" t="s">
        <v>3273</v>
      </c>
      <c r="C430" s="84">
        <v>3</v>
      </c>
      <c r="D430" s="122">
        <v>0.005305984938800626</v>
      </c>
      <c r="E430" s="122">
        <v>2.089905111439398</v>
      </c>
      <c r="F430" s="84" t="s">
        <v>2575</v>
      </c>
      <c r="G430" s="84" t="b">
        <v>0</v>
      </c>
      <c r="H430" s="84" t="b">
        <v>0</v>
      </c>
      <c r="I430" s="84" t="b">
        <v>0</v>
      </c>
      <c r="J430" s="84" t="b">
        <v>0</v>
      </c>
      <c r="K430" s="84" t="b">
        <v>0</v>
      </c>
      <c r="L430" s="84" t="b">
        <v>0</v>
      </c>
    </row>
    <row r="431" spans="1:12" ht="15">
      <c r="A431" s="84" t="s">
        <v>3273</v>
      </c>
      <c r="B431" s="84" t="s">
        <v>3329</v>
      </c>
      <c r="C431" s="84">
        <v>3</v>
      </c>
      <c r="D431" s="122">
        <v>0.005305984938800626</v>
      </c>
      <c r="E431" s="122">
        <v>2.3909351071033793</v>
      </c>
      <c r="F431" s="84" t="s">
        <v>2575</v>
      </c>
      <c r="G431" s="84" t="b">
        <v>0</v>
      </c>
      <c r="H431" s="84" t="b">
        <v>0</v>
      </c>
      <c r="I431" s="84" t="b">
        <v>0</v>
      </c>
      <c r="J431" s="84" t="b">
        <v>0</v>
      </c>
      <c r="K431" s="84" t="b">
        <v>0</v>
      </c>
      <c r="L431" s="84" t="b">
        <v>0</v>
      </c>
    </row>
    <row r="432" spans="1:12" ht="15">
      <c r="A432" s="84" t="s">
        <v>3329</v>
      </c>
      <c r="B432" s="84" t="s">
        <v>375</v>
      </c>
      <c r="C432" s="84">
        <v>3</v>
      </c>
      <c r="D432" s="122">
        <v>0.005305984938800626</v>
      </c>
      <c r="E432" s="122">
        <v>2.3909351071033793</v>
      </c>
      <c r="F432" s="84" t="s">
        <v>2575</v>
      </c>
      <c r="G432" s="84" t="b">
        <v>0</v>
      </c>
      <c r="H432" s="84" t="b">
        <v>0</v>
      </c>
      <c r="I432" s="84" t="b">
        <v>0</v>
      </c>
      <c r="J432" s="84" t="b">
        <v>0</v>
      </c>
      <c r="K432" s="84" t="b">
        <v>0</v>
      </c>
      <c r="L432" s="84" t="b">
        <v>0</v>
      </c>
    </row>
    <row r="433" spans="1:12" ht="15">
      <c r="A433" s="84" t="s">
        <v>375</v>
      </c>
      <c r="B433" s="84" t="s">
        <v>3330</v>
      </c>
      <c r="C433" s="84">
        <v>3</v>
      </c>
      <c r="D433" s="122">
        <v>0.005305984938800626</v>
      </c>
      <c r="E433" s="122">
        <v>2.3909351071033793</v>
      </c>
      <c r="F433" s="84" t="s">
        <v>2575</v>
      </c>
      <c r="G433" s="84" t="b">
        <v>0</v>
      </c>
      <c r="H433" s="84" t="b">
        <v>0</v>
      </c>
      <c r="I433" s="84" t="b">
        <v>0</v>
      </c>
      <c r="J433" s="84" t="b">
        <v>0</v>
      </c>
      <c r="K433" s="84" t="b">
        <v>0</v>
      </c>
      <c r="L433" s="84" t="b">
        <v>0</v>
      </c>
    </row>
    <row r="434" spans="1:12" ht="15">
      <c r="A434" s="84" t="s">
        <v>3330</v>
      </c>
      <c r="B434" s="84" t="s">
        <v>3272</v>
      </c>
      <c r="C434" s="84">
        <v>3</v>
      </c>
      <c r="D434" s="122">
        <v>0.005305984938800626</v>
      </c>
      <c r="E434" s="122">
        <v>2.3909351071033793</v>
      </c>
      <c r="F434" s="84" t="s">
        <v>2575</v>
      </c>
      <c r="G434" s="84" t="b">
        <v>0</v>
      </c>
      <c r="H434" s="84" t="b">
        <v>0</v>
      </c>
      <c r="I434" s="84" t="b">
        <v>0</v>
      </c>
      <c r="J434" s="84" t="b">
        <v>0</v>
      </c>
      <c r="K434" s="84" t="b">
        <v>0</v>
      </c>
      <c r="L434" s="84" t="b">
        <v>0</v>
      </c>
    </row>
    <row r="435" spans="1:12" ht="15">
      <c r="A435" s="84" t="s">
        <v>3272</v>
      </c>
      <c r="B435" s="84" t="s">
        <v>2721</v>
      </c>
      <c r="C435" s="84">
        <v>3</v>
      </c>
      <c r="D435" s="122">
        <v>0.005305984938800626</v>
      </c>
      <c r="E435" s="122">
        <v>1.8680563618230415</v>
      </c>
      <c r="F435" s="84" t="s">
        <v>2575</v>
      </c>
      <c r="G435" s="84" t="b">
        <v>0</v>
      </c>
      <c r="H435" s="84" t="b">
        <v>0</v>
      </c>
      <c r="I435" s="84" t="b">
        <v>0</v>
      </c>
      <c r="J435" s="84" t="b">
        <v>0</v>
      </c>
      <c r="K435" s="84" t="b">
        <v>0</v>
      </c>
      <c r="L435" s="84" t="b">
        <v>0</v>
      </c>
    </row>
    <row r="436" spans="1:12" ht="15">
      <c r="A436" s="84" t="s">
        <v>2721</v>
      </c>
      <c r="B436" s="84" t="s">
        <v>3331</v>
      </c>
      <c r="C436" s="84">
        <v>3</v>
      </c>
      <c r="D436" s="122">
        <v>0.005305984938800626</v>
      </c>
      <c r="E436" s="122">
        <v>1.8680563618230415</v>
      </c>
      <c r="F436" s="84" t="s">
        <v>2575</v>
      </c>
      <c r="G436" s="84" t="b">
        <v>0</v>
      </c>
      <c r="H436" s="84" t="b">
        <v>0</v>
      </c>
      <c r="I436" s="84" t="b">
        <v>0</v>
      </c>
      <c r="J436" s="84" t="b">
        <v>1</v>
      </c>
      <c r="K436" s="84" t="b">
        <v>0</v>
      </c>
      <c r="L436" s="84" t="b">
        <v>0</v>
      </c>
    </row>
    <row r="437" spans="1:12" ht="15">
      <c r="A437" s="84" t="s">
        <v>3267</v>
      </c>
      <c r="B437" s="84" t="s">
        <v>3231</v>
      </c>
      <c r="C437" s="84">
        <v>3</v>
      </c>
      <c r="D437" s="122">
        <v>0.005305984938800626</v>
      </c>
      <c r="E437" s="122">
        <v>1.8980195852004849</v>
      </c>
      <c r="F437" s="84" t="s">
        <v>2575</v>
      </c>
      <c r="G437" s="84" t="b">
        <v>0</v>
      </c>
      <c r="H437" s="84" t="b">
        <v>0</v>
      </c>
      <c r="I437" s="84" t="b">
        <v>0</v>
      </c>
      <c r="J437" s="84" t="b">
        <v>0</v>
      </c>
      <c r="K437" s="84" t="b">
        <v>0</v>
      </c>
      <c r="L437" s="84" t="b">
        <v>0</v>
      </c>
    </row>
    <row r="438" spans="1:12" ht="15">
      <c r="A438" s="84" t="s">
        <v>3231</v>
      </c>
      <c r="B438" s="84" t="s">
        <v>2771</v>
      </c>
      <c r="C438" s="84">
        <v>3</v>
      </c>
      <c r="D438" s="122">
        <v>0.005305984938800626</v>
      </c>
      <c r="E438" s="122">
        <v>2.089905111439398</v>
      </c>
      <c r="F438" s="84" t="s">
        <v>2575</v>
      </c>
      <c r="G438" s="84" t="b">
        <v>0</v>
      </c>
      <c r="H438" s="84" t="b">
        <v>0</v>
      </c>
      <c r="I438" s="84" t="b">
        <v>0</v>
      </c>
      <c r="J438" s="84" t="b">
        <v>0</v>
      </c>
      <c r="K438" s="84" t="b">
        <v>0</v>
      </c>
      <c r="L438" s="84" t="b">
        <v>0</v>
      </c>
    </row>
    <row r="439" spans="1:12" ht="15">
      <c r="A439" s="84" t="s">
        <v>2771</v>
      </c>
      <c r="B439" s="84" t="s">
        <v>663</v>
      </c>
      <c r="C439" s="84">
        <v>3</v>
      </c>
      <c r="D439" s="122">
        <v>0.005305984938800626</v>
      </c>
      <c r="E439" s="122">
        <v>1.4366925976640543</v>
      </c>
      <c r="F439" s="84" t="s">
        <v>2575</v>
      </c>
      <c r="G439" s="84" t="b">
        <v>0</v>
      </c>
      <c r="H439" s="84" t="b">
        <v>0</v>
      </c>
      <c r="I439" s="84" t="b">
        <v>0</v>
      </c>
      <c r="J439" s="84" t="b">
        <v>0</v>
      </c>
      <c r="K439" s="84" t="b">
        <v>0</v>
      </c>
      <c r="L439" s="84" t="b">
        <v>0</v>
      </c>
    </row>
    <row r="440" spans="1:12" ht="15">
      <c r="A440" s="84" t="s">
        <v>663</v>
      </c>
      <c r="B440" s="84" t="s">
        <v>327</v>
      </c>
      <c r="C440" s="84">
        <v>3</v>
      </c>
      <c r="D440" s="122">
        <v>0.005305984938800626</v>
      </c>
      <c r="E440" s="122">
        <v>1.2659963704950792</v>
      </c>
      <c r="F440" s="84" t="s">
        <v>2575</v>
      </c>
      <c r="G440" s="84" t="b">
        <v>0</v>
      </c>
      <c r="H440" s="84" t="b">
        <v>0</v>
      </c>
      <c r="I440" s="84" t="b">
        <v>0</v>
      </c>
      <c r="J440" s="84" t="b">
        <v>0</v>
      </c>
      <c r="K440" s="84" t="b">
        <v>0</v>
      </c>
      <c r="L440" s="84" t="b">
        <v>0</v>
      </c>
    </row>
    <row r="441" spans="1:12" ht="15">
      <c r="A441" s="84" t="s">
        <v>321</v>
      </c>
      <c r="B441" s="84" t="s">
        <v>2671</v>
      </c>
      <c r="C441" s="84">
        <v>3</v>
      </c>
      <c r="D441" s="122">
        <v>0.005305984938800626</v>
      </c>
      <c r="E441" s="122">
        <v>0.9872427695422502</v>
      </c>
      <c r="F441" s="84" t="s">
        <v>2575</v>
      </c>
      <c r="G441" s="84" t="b">
        <v>0</v>
      </c>
      <c r="H441" s="84" t="b">
        <v>0</v>
      </c>
      <c r="I441" s="84" t="b">
        <v>0</v>
      </c>
      <c r="J441" s="84" t="b">
        <v>0</v>
      </c>
      <c r="K441" s="84" t="b">
        <v>0</v>
      </c>
      <c r="L441" s="84" t="b">
        <v>0</v>
      </c>
    </row>
    <row r="442" spans="1:12" ht="15">
      <c r="A442" s="84" t="s">
        <v>663</v>
      </c>
      <c r="B442" s="84" t="s">
        <v>2677</v>
      </c>
      <c r="C442" s="84">
        <v>3</v>
      </c>
      <c r="D442" s="122">
        <v>0.005947093891673251</v>
      </c>
      <c r="E442" s="122">
        <v>1.390935107103379</v>
      </c>
      <c r="F442" s="84" t="s">
        <v>2575</v>
      </c>
      <c r="G442" s="84" t="b">
        <v>0</v>
      </c>
      <c r="H442" s="84" t="b">
        <v>0</v>
      </c>
      <c r="I442" s="84" t="b">
        <v>0</v>
      </c>
      <c r="J442" s="84" t="b">
        <v>0</v>
      </c>
      <c r="K442" s="84" t="b">
        <v>0</v>
      </c>
      <c r="L442" s="84" t="b">
        <v>0</v>
      </c>
    </row>
    <row r="443" spans="1:12" ht="15">
      <c r="A443" s="84" t="s">
        <v>284</v>
      </c>
      <c r="B443" s="84" t="s">
        <v>321</v>
      </c>
      <c r="C443" s="84">
        <v>3</v>
      </c>
      <c r="D443" s="122">
        <v>0.005305984938800626</v>
      </c>
      <c r="E443" s="122">
        <v>1.4208983304808223</v>
      </c>
      <c r="F443" s="84" t="s">
        <v>2575</v>
      </c>
      <c r="G443" s="84" t="b">
        <v>0</v>
      </c>
      <c r="H443" s="84" t="b">
        <v>0</v>
      </c>
      <c r="I443" s="84" t="b">
        <v>0</v>
      </c>
      <c r="J443" s="84" t="b">
        <v>0</v>
      </c>
      <c r="K443" s="84" t="b">
        <v>0</v>
      </c>
      <c r="L443" s="84" t="b">
        <v>0</v>
      </c>
    </row>
    <row r="444" spans="1:12" ht="15">
      <c r="A444" s="84" t="s">
        <v>321</v>
      </c>
      <c r="B444" s="84" t="s">
        <v>3269</v>
      </c>
      <c r="C444" s="84">
        <v>3</v>
      </c>
      <c r="D444" s="122">
        <v>0.005305984938800626</v>
      </c>
      <c r="E444" s="122">
        <v>0.8903327565341939</v>
      </c>
      <c r="F444" s="84" t="s">
        <v>2575</v>
      </c>
      <c r="G444" s="84" t="b">
        <v>0</v>
      </c>
      <c r="H444" s="84" t="b">
        <v>0</v>
      </c>
      <c r="I444" s="84" t="b">
        <v>0</v>
      </c>
      <c r="J444" s="84" t="b">
        <v>0</v>
      </c>
      <c r="K444" s="84" t="b">
        <v>0</v>
      </c>
      <c r="L444" s="84" t="b">
        <v>0</v>
      </c>
    </row>
    <row r="445" spans="1:12" ht="15">
      <c r="A445" s="84" t="s">
        <v>283</v>
      </c>
      <c r="B445" s="84" t="s">
        <v>321</v>
      </c>
      <c r="C445" s="84">
        <v>3</v>
      </c>
      <c r="D445" s="122">
        <v>0.005305984938800626</v>
      </c>
      <c r="E445" s="122">
        <v>1.1990495808644661</v>
      </c>
      <c r="F445" s="84" t="s">
        <v>2575</v>
      </c>
      <c r="G445" s="84" t="b">
        <v>0</v>
      </c>
      <c r="H445" s="84" t="b">
        <v>0</v>
      </c>
      <c r="I445" s="84" t="b">
        <v>0</v>
      </c>
      <c r="J445" s="84" t="b">
        <v>0</v>
      </c>
      <c r="K445" s="84" t="b">
        <v>0</v>
      </c>
      <c r="L445" s="84" t="b">
        <v>0</v>
      </c>
    </row>
    <row r="446" spans="1:12" ht="15">
      <c r="A446" s="84" t="s">
        <v>3361</v>
      </c>
      <c r="B446" s="84" t="s">
        <v>3362</v>
      </c>
      <c r="C446" s="84">
        <v>2</v>
      </c>
      <c r="D446" s="122">
        <v>0.003964729261115501</v>
      </c>
      <c r="E446" s="122">
        <v>2.56702636615906</v>
      </c>
      <c r="F446" s="84" t="s">
        <v>2575</v>
      </c>
      <c r="G446" s="84" t="b">
        <v>0</v>
      </c>
      <c r="H446" s="84" t="b">
        <v>0</v>
      </c>
      <c r="I446" s="84" t="b">
        <v>0</v>
      </c>
      <c r="J446" s="84" t="b">
        <v>0</v>
      </c>
      <c r="K446" s="84" t="b">
        <v>0</v>
      </c>
      <c r="L446" s="84" t="b">
        <v>0</v>
      </c>
    </row>
    <row r="447" spans="1:12" ht="15">
      <c r="A447" s="84" t="s">
        <v>3362</v>
      </c>
      <c r="B447" s="84" t="s">
        <v>3363</v>
      </c>
      <c r="C447" s="84">
        <v>2</v>
      </c>
      <c r="D447" s="122">
        <v>0.003964729261115501</v>
      </c>
      <c r="E447" s="122">
        <v>2.56702636615906</v>
      </c>
      <c r="F447" s="84" t="s">
        <v>2575</v>
      </c>
      <c r="G447" s="84" t="b">
        <v>0</v>
      </c>
      <c r="H447" s="84" t="b">
        <v>0</v>
      </c>
      <c r="I447" s="84" t="b">
        <v>0</v>
      </c>
      <c r="J447" s="84" t="b">
        <v>0</v>
      </c>
      <c r="K447" s="84" t="b">
        <v>0</v>
      </c>
      <c r="L447" s="84" t="b">
        <v>0</v>
      </c>
    </row>
    <row r="448" spans="1:12" ht="15">
      <c r="A448" s="84" t="s">
        <v>3363</v>
      </c>
      <c r="B448" s="84" t="s">
        <v>3364</v>
      </c>
      <c r="C448" s="84">
        <v>2</v>
      </c>
      <c r="D448" s="122">
        <v>0.003964729261115501</v>
      </c>
      <c r="E448" s="122">
        <v>2.56702636615906</v>
      </c>
      <c r="F448" s="84" t="s">
        <v>2575</v>
      </c>
      <c r="G448" s="84" t="b">
        <v>0</v>
      </c>
      <c r="H448" s="84" t="b">
        <v>0</v>
      </c>
      <c r="I448" s="84" t="b">
        <v>0</v>
      </c>
      <c r="J448" s="84" t="b">
        <v>0</v>
      </c>
      <c r="K448" s="84" t="b">
        <v>0</v>
      </c>
      <c r="L448" s="84" t="b">
        <v>0</v>
      </c>
    </row>
    <row r="449" spans="1:12" ht="15">
      <c r="A449" s="84" t="s">
        <v>3364</v>
      </c>
      <c r="B449" s="84" t="s">
        <v>3365</v>
      </c>
      <c r="C449" s="84">
        <v>2</v>
      </c>
      <c r="D449" s="122">
        <v>0.003964729261115501</v>
      </c>
      <c r="E449" s="122">
        <v>2.56702636615906</v>
      </c>
      <c r="F449" s="84" t="s">
        <v>2575</v>
      </c>
      <c r="G449" s="84" t="b">
        <v>0</v>
      </c>
      <c r="H449" s="84" t="b">
        <v>0</v>
      </c>
      <c r="I449" s="84" t="b">
        <v>0</v>
      </c>
      <c r="J449" s="84" t="b">
        <v>0</v>
      </c>
      <c r="K449" s="84" t="b">
        <v>0</v>
      </c>
      <c r="L449" s="84" t="b">
        <v>0</v>
      </c>
    </row>
    <row r="450" spans="1:12" ht="15">
      <c r="A450" s="84" t="s">
        <v>3365</v>
      </c>
      <c r="B450" s="84" t="s">
        <v>3366</v>
      </c>
      <c r="C450" s="84">
        <v>2</v>
      </c>
      <c r="D450" s="122">
        <v>0.003964729261115501</v>
      </c>
      <c r="E450" s="122">
        <v>2.56702636615906</v>
      </c>
      <c r="F450" s="84" t="s">
        <v>2575</v>
      </c>
      <c r="G450" s="84" t="b">
        <v>0</v>
      </c>
      <c r="H450" s="84" t="b">
        <v>0</v>
      </c>
      <c r="I450" s="84" t="b">
        <v>0</v>
      </c>
      <c r="J450" s="84" t="b">
        <v>0</v>
      </c>
      <c r="K450" s="84" t="b">
        <v>0</v>
      </c>
      <c r="L450" s="84" t="b">
        <v>0</v>
      </c>
    </row>
    <row r="451" spans="1:12" ht="15">
      <c r="A451" s="84" t="s">
        <v>3315</v>
      </c>
      <c r="B451" s="84" t="s">
        <v>2759</v>
      </c>
      <c r="C451" s="84">
        <v>2</v>
      </c>
      <c r="D451" s="122">
        <v>0.003964729261115501</v>
      </c>
      <c r="E451" s="122">
        <v>2.0229583218087845</v>
      </c>
      <c r="F451" s="84" t="s">
        <v>2575</v>
      </c>
      <c r="G451" s="84" t="b">
        <v>0</v>
      </c>
      <c r="H451" s="84" t="b">
        <v>0</v>
      </c>
      <c r="I451" s="84" t="b">
        <v>0</v>
      </c>
      <c r="J451" s="84" t="b">
        <v>0</v>
      </c>
      <c r="K451" s="84" t="b">
        <v>0</v>
      </c>
      <c r="L451" s="84" t="b">
        <v>0</v>
      </c>
    </row>
    <row r="452" spans="1:12" ht="15">
      <c r="A452" s="84" t="s">
        <v>2716</v>
      </c>
      <c r="B452" s="84" t="s">
        <v>3402</v>
      </c>
      <c r="C452" s="84">
        <v>2</v>
      </c>
      <c r="D452" s="122">
        <v>0.003964729261115501</v>
      </c>
      <c r="E452" s="122">
        <v>1.7888751157754166</v>
      </c>
      <c r="F452" s="84" t="s">
        <v>2575</v>
      </c>
      <c r="G452" s="84" t="b">
        <v>0</v>
      </c>
      <c r="H452" s="84" t="b">
        <v>0</v>
      </c>
      <c r="I452" s="84" t="b">
        <v>0</v>
      </c>
      <c r="J452" s="84" t="b">
        <v>0</v>
      </c>
      <c r="K452" s="84" t="b">
        <v>0</v>
      </c>
      <c r="L452" s="84" t="b">
        <v>0</v>
      </c>
    </row>
    <row r="453" spans="1:12" ht="15">
      <c r="A453" s="84" t="s">
        <v>3402</v>
      </c>
      <c r="B453" s="84" t="s">
        <v>3403</v>
      </c>
      <c r="C453" s="84">
        <v>2</v>
      </c>
      <c r="D453" s="122">
        <v>0.003964729261115501</v>
      </c>
      <c r="E453" s="122">
        <v>2.56702636615906</v>
      </c>
      <c r="F453" s="84" t="s">
        <v>2575</v>
      </c>
      <c r="G453" s="84" t="b">
        <v>0</v>
      </c>
      <c r="H453" s="84" t="b">
        <v>0</v>
      </c>
      <c r="I453" s="84" t="b">
        <v>0</v>
      </c>
      <c r="J453" s="84" t="b">
        <v>0</v>
      </c>
      <c r="K453" s="84" t="b">
        <v>0</v>
      </c>
      <c r="L453" s="84" t="b">
        <v>0</v>
      </c>
    </row>
    <row r="454" spans="1:12" ht="15">
      <c r="A454" s="84" t="s">
        <v>3403</v>
      </c>
      <c r="B454" s="84" t="s">
        <v>3404</v>
      </c>
      <c r="C454" s="84">
        <v>2</v>
      </c>
      <c r="D454" s="122">
        <v>0.003964729261115501</v>
      </c>
      <c r="E454" s="122">
        <v>2.56702636615906</v>
      </c>
      <c r="F454" s="84" t="s">
        <v>2575</v>
      </c>
      <c r="G454" s="84" t="b">
        <v>0</v>
      </c>
      <c r="H454" s="84" t="b">
        <v>0</v>
      </c>
      <c r="I454" s="84" t="b">
        <v>0</v>
      </c>
      <c r="J454" s="84" t="b">
        <v>0</v>
      </c>
      <c r="K454" s="84" t="b">
        <v>0</v>
      </c>
      <c r="L454" s="84" t="b">
        <v>0</v>
      </c>
    </row>
    <row r="455" spans="1:12" ht="15">
      <c r="A455" s="84" t="s">
        <v>3404</v>
      </c>
      <c r="B455" s="84" t="s">
        <v>3405</v>
      </c>
      <c r="C455" s="84">
        <v>2</v>
      </c>
      <c r="D455" s="122">
        <v>0.003964729261115501</v>
      </c>
      <c r="E455" s="122">
        <v>2.56702636615906</v>
      </c>
      <c r="F455" s="84" t="s">
        <v>2575</v>
      </c>
      <c r="G455" s="84" t="b">
        <v>0</v>
      </c>
      <c r="H455" s="84" t="b">
        <v>0</v>
      </c>
      <c r="I455" s="84" t="b">
        <v>0</v>
      </c>
      <c r="J455" s="84" t="b">
        <v>0</v>
      </c>
      <c r="K455" s="84" t="b">
        <v>0</v>
      </c>
      <c r="L455" s="84" t="b">
        <v>0</v>
      </c>
    </row>
    <row r="456" spans="1:12" ht="15">
      <c r="A456" s="84" t="s">
        <v>3405</v>
      </c>
      <c r="B456" s="84" t="s">
        <v>2723</v>
      </c>
      <c r="C456" s="84">
        <v>2</v>
      </c>
      <c r="D456" s="122">
        <v>0.003964729261115501</v>
      </c>
      <c r="E456" s="122">
        <v>1.8680563618230415</v>
      </c>
      <c r="F456" s="84" t="s">
        <v>2575</v>
      </c>
      <c r="G456" s="84" t="b">
        <v>0</v>
      </c>
      <c r="H456" s="84" t="b">
        <v>0</v>
      </c>
      <c r="I456" s="84" t="b">
        <v>0</v>
      </c>
      <c r="J456" s="84" t="b">
        <v>0</v>
      </c>
      <c r="K456" s="84" t="b">
        <v>0</v>
      </c>
      <c r="L456" s="84" t="b">
        <v>0</v>
      </c>
    </row>
    <row r="457" spans="1:12" ht="15">
      <c r="A457" s="84" t="s">
        <v>2723</v>
      </c>
      <c r="B457" s="84" t="s">
        <v>3244</v>
      </c>
      <c r="C457" s="84">
        <v>2</v>
      </c>
      <c r="D457" s="122">
        <v>0.003964729261115501</v>
      </c>
      <c r="E457" s="122">
        <v>1.964966374831098</v>
      </c>
      <c r="F457" s="84" t="s">
        <v>2575</v>
      </c>
      <c r="G457" s="84" t="b">
        <v>0</v>
      </c>
      <c r="H457" s="84" t="b">
        <v>0</v>
      </c>
      <c r="I457" s="84" t="b">
        <v>0</v>
      </c>
      <c r="J457" s="84" t="b">
        <v>0</v>
      </c>
      <c r="K457" s="84" t="b">
        <v>0</v>
      </c>
      <c r="L457" s="84" t="b">
        <v>0</v>
      </c>
    </row>
    <row r="458" spans="1:12" ht="15">
      <c r="A458" s="84" t="s">
        <v>663</v>
      </c>
      <c r="B458" s="84" t="s">
        <v>2689</v>
      </c>
      <c r="C458" s="84">
        <v>2</v>
      </c>
      <c r="D458" s="122">
        <v>0.003964729261115501</v>
      </c>
      <c r="E458" s="122">
        <v>1.390935107103379</v>
      </c>
      <c r="F458" s="84" t="s">
        <v>2575</v>
      </c>
      <c r="G458" s="84" t="b">
        <v>0</v>
      </c>
      <c r="H458" s="84" t="b">
        <v>0</v>
      </c>
      <c r="I458" s="84" t="b">
        <v>0</v>
      </c>
      <c r="J458" s="84" t="b">
        <v>0</v>
      </c>
      <c r="K458" s="84" t="b">
        <v>0</v>
      </c>
      <c r="L458" s="84" t="b">
        <v>0</v>
      </c>
    </row>
    <row r="459" spans="1:12" ht="15">
      <c r="A459" s="84" t="s">
        <v>2689</v>
      </c>
      <c r="B459" s="84" t="s">
        <v>3241</v>
      </c>
      <c r="C459" s="84">
        <v>2</v>
      </c>
      <c r="D459" s="122">
        <v>0.003964729261115501</v>
      </c>
      <c r="E459" s="122">
        <v>2.1690863574870227</v>
      </c>
      <c r="F459" s="84" t="s">
        <v>2575</v>
      </c>
      <c r="G459" s="84" t="b">
        <v>0</v>
      </c>
      <c r="H459" s="84" t="b">
        <v>0</v>
      </c>
      <c r="I459" s="84" t="b">
        <v>0</v>
      </c>
      <c r="J459" s="84" t="b">
        <v>0</v>
      </c>
      <c r="K459" s="84" t="b">
        <v>0</v>
      </c>
      <c r="L459" s="84" t="b">
        <v>0</v>
      </c>
    </row>
    <row r="460" spans="1:12" ht="15">
      <c r="A460" s="84" t="s">
        <v>3241</v>
      </c>
      <c r="B460" s="84" t="s">
        <v>3367</v>
      </c>
      <c r="C460" s="84">
        <v>2</v>
      </c>
      <c r="D460" s="122">
        <v>0.003964729261115501</v>
      </c>
      <c r="E460" s="122">
        <v>2.1690863574870227</v>
      </c>
      <c r="F460" s="84" t="s">
        <v>2575</v>
      </c>
      <c r="G460" s="84" t="b">
        <v>0</v>
      </c>
      <c r="H460" s="84" t="b">
        <v>0</v>
      </c>
      <c r="I460" s="84" t="b">
        <v>0</v>
      </c>
      <c r="J460" s="84" t="b">
        <v>1</v>
      </c>
      <c r="K460" s="84" t="b">
        <v>0</v>
      </c>
      <c r="L460" s="84" t="b">
        <v>0</v>
      </c>
    </row>
    <row r="461" spans="1:12" ht="15">
      <c r="A461" s="84" t="s">
        <v>3367</v>
      </c>
      <c r="B461" s="84" t="s">
        <v>2750</v>
      </c>
      <c r="C461" s="84">
        <v>2</v>
      </c>
      <c r="D461" s="122">
        <v>0.003964729261115501</v>
      </c>
      <c r="E461" s="122">
        <v>2.390935107103379</v>
      </c>
      <c r="F461" s="84" t="s">
        <v>2575</v>
      </c>
      <c r="G461" s="84" t="b">
        <v>1</v>
      </c>
      <c r="H461" s="84" t="b">
        <v>0</v>
      </c>
      <c r="I461" s="84" t="b">
        <v>0</v>
      </c>
      <c r="J461" s="84" t="b">
        <v>0</v>
      </c>
      <c r="K461" s="84" t="b">
        <v>0</v>
      </c>
      <c r="L461" s="84" t="b">
        <v>0</v>
      </c>
    </row>
    <row r="462" spans="1:12" ht="15">
      <c r="A462" s="84" t="s">
        <v>2750</v>
      </c>
      <c r="B462" s="84" t="s">
        <v>3237</v>
      </c>
      <c r="C462" s="84">
        <v>2</v>
      </c>
      <c r="D462" s="122">
        <v>0.003964729261115501</v>
      </c>
      <c r="E462" s="122">
        <v>2.265996370495079</v>
      </c>
      <c r="F462" s="84" t="s">
        <v>2575</v>
      </c>
      <c r="G462" s="84" t="b">
        <v>0</v>
      </c>
      <c r="H462" s="84" t="b">
        <v>0</v>
      </c>
      <c r="I462" s="84" t="b">
        <v>0</v>
      </c>
      <c r="J462" s="84" t="b">
        <v>0</v>
      </c>
      <c r="K462" s="84" t="b">
        <v>0</v>
      </c>
      <c r="L462" s="84" t="b">
        <v>0</v>
      </c>
    </row>
    <row r="463" spans="1:12" ht="15">
      <c r="A463" s="84" t="s">
        <v>3237</v>
      </c>
      <c r="B463" s="84" t="s">
        <v>3368</v>
      </c>
      <c r="C463" s="84">
        <v>2</v>
      </c>
      <c r="D463" s="122">
        <v>0.003964729261115501</v>
      </c>
      <c r="E463" s="122">
        <v>2.265996370495079</v>
      </c>
      <c r="F463" s="84" t="s">
        <v>2575</v>
      </c>
      <c r="G463" s="84" t="b">
        <v>0</v>
      </c>
      <c r="H463" s="84" t="b">
        <v>0</v>
      </c>
      <c r="I463" s="84" t="b">
        <v>0</v>
      </c>
      <c r="J463" s="84" t="b">
        <v>1</v>
      </c>
      <c r="K463" s="84" t="b">
        <v>0</v>
      </c>
      <c r="L463" s="84" t="b">
        <v>0</v>
      </c>
    </row>
    <row r="464" spans="1:12" ht="15">
      <c r="A464" s="84" t="s">
        <v>3368</v>
      </c>
      <c r="B464" s="84" t="s">
        <v>3369</v>
      </c>
      <c r="C464" s="84">
        <v>2</v>
      </c>
      <c r="D464" s="122">
        <v>0.003964729261115501</v>
      </c>
      <c r="E464" s="122">
        <v>2.56702636615906</v>
      </c>
      <c r="F464" s="84" t="s">
        <v>2575</v>
      </c>
      <c r="G464" s="84" t="b">
        <v>1</v>
      </c>
      <c r="H464" s="84" t="b">
        <v>0</v>
      </c>
      <c r="I464" s="84" t="b">
        <v>0</v>
      </c>
      <c r="J464" s="84" t="b">
        <v>0</v>
      </c>
      <c r="K464" s="84" t="b">
        <v>0</v>
      </c>
      <c r="L464" s="84" t="b">
        <v>0</v>
      </c>
    </row>
    <row r="465" spans="1:12" ht="15">
      <c r="A465" s="84" t="s">
        <v>3369</v>
      </c>
      <c r="B465" s="84" t="s">
        <v>3370</v>
      </c>
      <c r="C465" s="84">
        <v>2</v>
      </c>
      <c r="D465" s="122">
        <v>0.003964729261115501</v>
      </c>
      <c r="E465" s="122">
        <v>2.56702636615906</v>
      </c>
      <c r="F465" s="84" t="s">
        <v>2575</v>
      </c>
      <c r="G465" s="84" t="b">
        <v>0</v>
      </c>
      <c r="H465" s="84" t="b">
        <v>0</v>
      </c>
      <c r="I465" s="84" t="b">
        <v>0</v>
      </c>
      <c r="J465" s="84" t="b">
        <v>0</v>
      </c>
      <c r="K465" s="84" t="b">
        <v>0</v>
      </c>
      <c r="L465" s="84" t="b">
        <v>0</v>
      </c>
    </row>
    <row r="466" spans="1:12" ht="15">
      <c r="A466" s="84" t="s">
        <v>3381</v>
      </c>
      <c r="B466" s="84" t="s">
        <v>3259</v>
      </c>
      <c r="C466" s="84">
        <v>2</v>
      </c>
      <c r="D466" s="122">
        <v>0.003964729261115501</v>
      </c>
      <c r="E466" s="122">
        <v>2.265996370495079</v>
      </c>
      <c r="F466" s="84" t="s">
        <v>2575</v>
      </c>
      <c r="G466" s="84" t="b">
        <v>0</v>
      </c>
      <c r="H466" s="84" t="b">
        <v>0</v>
      </c>
      <c r="I466" s="84" t="b">
        <v>0</v>
      </c>
      <c r="J466" s="84" t="b">
        <v>0</v>
      </c>
      <c r="K466" s="84" t="b">
        <v>0</v>
      </c>
      <c r="L466" s="84" t="b">
        <v>0</v>
      </c>
    </row>
    <row r="467" spans="1:12" ht="15">
      <c r="A467" s="84" t="s">
        <v>3259</v>
      </c>
      <c r="B467" s="84" t="s">
        <v>663</v>
      </c>
      <c r="C467" s="84">
        <v>2</v>
      </c>
      <c r="D467" s="122">
        <v>0.003964729261115501</v>
      </c>
      <c r="E467" s="122">
        <v>1.135662602000073</v>
      </c>
      <c r="F467" s="84" t="s">
        <v>2575</v>
      </c>
      <c r="G467" s="84" t="b">
        <v>0</v>
      </c>
      <c r="H467" s="84" t="b">
        <v>0</v>
      </c>
      <c r="I467" s="84" t="b">
        <v>0</v>
      </c>
      <c r="J467" s="84" t="b">
        <v>0</v>
      </c>
      <c r="K467" s="84" t="b">
        <v>0</v>
      </c>
      <c r="L467" s="84" t="b">
        <v>0</v>
      </c>
    </row>
    <row r="468" spans="1:12" ht="15">
      <c r="A468" s="84" t="s">
        <v>663</v>
      </c>
      <c r="B468" s="84" t="s">
        <v>3312</v>
      </c>
      <c r="C468" s="84">
        <v>2</v>
      </c>
      <c r="D468" s="122">
        <v>0.003964729261115501</v>
      </c>
      <c r="E468" s="122">
        <v>1.390935107103379</v>
      </c>
      <c r="F468" s="84" t="s">
        <v>2575</v>
      </c>
      <c r="G468" s="84" t="b">
        <v>0</v>
      </c>
      <c r="H468" s="84" t="b">
        <v>0</v>
      </c>
      <c r="I468" s="84" t="b">
        <v>0</v>
      </c>
      <c r="J468" s="84" t="b">
        <v>0</v>
      </c>
      <c r="K468" s="84" t="b">
        <v>0</v>
      </c>
      <c r="L468" s="84" t="b">
        <v>0</v>
      </c>
    </row>
    <row r="469" spans="1:12" ht="15">
      <c r="A469" s="84" t="s">
        <v>3312</v>
      </c>
      <c r="B469" s="84" t="s">
        <v>3382</v>
      </c>
      <c r="C469" s="84">
        <v>2</v>
      </c>
      <c r="D469" s="122">
        <v>0.003964729261115501</v>
      </c>
      <c r="E469" s="122">
        <v>2.56702636615906</v>
      </c>
      <c r="F469" s="84" t="s">
        <v>2575</v>
      </c>
      <c r="G469" s="84" t="b">
        <v>0</v>
      </c>
      <c r="H469" s="84" t="b">
        <v>0</v>
      </c>
      <c r="I469" s="84" t="b">
        <v>0</v>
      </c>
      <c r="J469" s="84" t="b">
        <v>0</v>
      </c>
      <c r="K469" s="84" t="b">
        <v>0</v>
      </c>
      <c r="L469" s="84" t="b">
        <v>0</v>
      </c>
    </row>
    <row r="470" spans="1:12" ht="15">
      <c r="A470" s="84" t="s">
        <v>3382</v>
      </c>
      <c r="B470" s="84" t="s">
        <v>3383</v>
      </c>
      <c r="C470" s="84">
        <v>2</v>
      </c>
      <c r="D470" s="122">
        <v>0.003964729261115501</v>
      </c>
      <c r="E470" s="122">
        <v>2.56702636615906</v>
      </c>
      <c r="F470" s="84" t="s">
        <v>2575</v>
      </c>
      <c r="G470" s="84" t="b">
        <v>0</v>
      </c>
      <c r="H470" s="84" t="b">
        <v>0</v>
      </c>
      <c r="I470" s="84" t="b">
        <v>0</v>
      </c>
      <c r="J470" s="84" t="b">
        <v>0</v>
      </c>
      <c r="K470" s="84" t="b">
        <v>0</v>
      </c>
      <c r="L470" s="84" t="b">
        <v>0</v>
      </c>
    </row>
    <row r="471" spans="1:12" ht="15">
      <c r="A471" s="84" t="s">
        <v>3383</v>
      </c>
      <c r="B471" s="84" t="s">
        <v>358</v>
      </c>
      <c r="C471" s="84">
        <v>2</v>
      </c>
      <c r="D471" s="122">
        <v>0.003964729261115501</v>
      </c>
      <c r="E471" s="122">
        <v>2.390935107103379</v>
      </c>
      <c r="F471" s="84" t="s">
        <v>2575</v>
      </c>
      <c r="G471" s="84" t="b">
        <v>0</v>
      </c>
      <c r="H471" s="84" t="b">
        <v>0</v>
      </c>
      <c r="I471" s="84" t="b">
        <v>0</v>
      </c>
      <c r="J471" s="84" t="b">
        <v>0</v>
      </c>
      <c r="K471" s="84" t="b">
        <v>0</v>
      </c>
      <c r="L471" s="84" t="b">
        <v>0</v>
      </c>
    </row>
    <row r="472" spans="1:12" ht="15">
      <c r="A472" s="84" t="s">
        <v>323</v>
      </c>
      <c r="B472" s="84" t="s">
        <v>321</v>
      </c>
      <c r="C472" s="84">
        <v>2</v>
      </c>
      <c r="D472" s="122">
        <v>0.003964729261115501</v>
      </c>
      <c r="E472" s="122">
        <v>1.4208983304808223</v>
      </c>
      <c r="F472" s="84" t="s">
        <v>2575</v>
      </c>
      <c r="G472" s="84" t="b">
        <v>0</v>
      </c>
      <c r="H472" s="84" t="b">
        <v>0</v>
      </c>
      <c r="I472" s="84" t="b">
        <v>0</v>
      </c>
      <c r="J472" s="84" t="b">
        <v>0</v>
      </c>
      <c r="K472" s="84" t="b">
        <v>0</v>
      </c>
      <c r="L472" s="84" t="b">
        <v>0</v>
      </c>
    </row>
    <row r="473" spans="1:12" ht="15">
      <c r="A473" s="84" t="s">
        <v>3264</v>
      </c>
      <c r="B473" s="84" t="s">
        <v>3282</v>
      </c>
      <c r="C473" s="84">
        <v>2</v>
      </c>
      <c r="D473" s="122">
        <v>0.003964729261115501</v>
      </c>
      <c r="E473" s="122">
        <v>2.265996370495079</v>
      </c>
      <c r="F473" s="84" t="s">
        <v>2575</v>
      </c>
      <c r="G473" s="84" t="b">
        <v>0</v>
      </c>
      <c r="H473" s="84" t="b">
        <v>0</v>
      </c>
      <c r="I473" s="84" t="b">
        <v>0</v>
      </c>
      <c r="J473" s="84" t="b">
        <v>1</v>
      </c>
      <c r="K473" s="84" t="b">
        <v>0</v>
      </c>
      <c r="L473" s="84" t="b">
        <v>0</v>
      </c>
    </row>
    <row r="474" spans="1:12" ht="15">
      <c r="A474" s="84" t="s">
        <v>3282</v>
      </c>
      <c r="B474" s="84" t="s">
        <v>3355</v>
      </c>
      <c r="C474" s="84">
        <v>2</v>
      </c>
      <c r="D474" s="122">
        <v>0.003964729261115501</v>
      </c>
      <c r="E474" s="122">
        <v>2.265996370495079</v>
      </c>
      <c r="F474" s="84" t="s">
        <v>2575</v>
      </c>
      <c r="G474" s="84" t="b">
        <v>1</v>
      </c>
      <c r="H474" s="84" t="b">
        <v>0</v>
      </c>
      <c r="I474" s="84" t="b">
        <v>0</v>
      </c>
      <c r="J474" s="84" t="b">
        <v>0</v>
      </c>
      <c r="K474" s="84" t="b">
        <v>0</v>
      </c>
      <c r="L474" s="84" t="b">
        <v>0</v>
      </c>
    </row>
    <row r="475" spans="1:12" ht="15">
      <c r="A475" s="84" t="s">
        <v>3355</v>
      </c>
      <c r="B475" s="84" t="s">
        <v>3356</v>
      </c>
      <c r="C475" s="84">
        <v>2</v>
      </c>
      <c r="D475" s="122">
        <v>0.003964729261115501</v>
      </c>
      <c r="E475" s="122">
        <v>2.56702636615906</v>
      </c>
      <c r="F475" s="84" t="s">
        <v>2575</v>
      </c>
      <c r="G475" s="84" t="b">
        <v>0</v>
      </c>
      <c r="H475" s="84" t="b">
        <v>0</v>
      </c>
      <c r="I475" s="84" t="b">
        <v>0</v>
      </c>
      <c r="J475" s="84" t="b">
        <v>0</v>
      </c>
      <c r="K475" s="84" t="b">
        <v>0</v>
      </c>
      <c r="L475" s="84" t="b">
        <v>0</v>
      </c>
    </row>
    <row r="476" spans="1:12" ht="15">
      <c r="A476" s="84" t="s">
        <v>3356</v>
      </c>
      <c r="B476" s="84" t="s">
        <v>3357</v>
      </c>
      <c r="C476" s="84">
        <v>2</v>
      </c>
      <c r="D476" s="122">
        <v>0.003964729261115501</v>
      </c>
      <c r="E476" s="122">
        <v>2.56702636615906</v>
      </c>
      <c r="F476" s="84" t="s">
        <v>2575</v>
      </c>
      <c r="G476" s="84" t="b">
        <v>0</v>
      </c>
      <c r="H476" s="84" t="b">
        <v>0</v>
      </c>
      <c r="I476" s="84" t="b">
        <v>0</v>
      </c>
      <c r="J476" s="84" t="b">
        <v>0</v>
      </c>
      <c r="K476" s="84" t="b">
        <v>0</v>
      </c>
      <c r="L476" s="84" t="b">
        <v>0</v>
      </c>
    </row>
    <row r="477" spans="1:12" ht="15">
      <c r="A477" s="84" t="s">
        <v>3357</v>
      </c>
      <c r="B477" s="84" t="s">
        <v>3358</v>
      </c>
      <c r="C477" s="84">
        <v>2</v>
      </c>
      <c r="D477" s="122">
        <v>0.003964729261115501</v>
      </c>
      <c r="E477" s="122">
        <v>2.56702636615906</v>
      </c>
      <c r="F477" s="84" t="s">
        <v>2575</v>
      </c>
      <c r="G477" s="84" t="b">
        <v>0</v>
      </c>
      <c r="H477" s="84" t="b">
        <v>0</v>
      </c>
      <c r="I477" s="84" t="b">
        <v>0</v>
      </c>
      <c r="J477" s="84" t="b">
        <v>0</v>
      </c>
      <c r="K477" s="84" t="b">
        <v>0</v>
      </c>
      <c r="L477" s="84" t="b">
        <v>0</v>
      </c>
    </row>
    <row r="478" spans="1:12" ht="15">
      <c r="A478" s="84" t="s">
        <v>3358</v>
      </c>
      <c r="B478" s="84" t="s">
        <v>2717</v>
      </c>
      <c r="C478" s="84">
        <v>2</v>
      </c>
      <c r="D478" s="122">
        <v>0.003964729261115501</v>
      </c>
      <c r="E478" s="122">
        <v>2.390935107103379</v>
      </c>
      <c r="F478" s="84" t="s">
        <v>2575</v>
      </c>
      <c r="G478" s="84" t="b">
        <v>0</v>
      </c>
      <c r="H478" s="84" t="b">
        <v>0</v>
      </c>
      <c r="I478" s="84" t="b">
        <v>0</v>
      </c>
      <c r="J478" s="84" t="b">
        <v>0</v>
      </c>
      <c r="K478" s="84" t="b">
        <v>0</v>
      </c>
      <c r="L478" s="84" t="b">
        <v>0</v>
      </c>
    </row>
    <row r="479" spans="1:12" ht="15">
      <c r="A479" s="84" t="s">
        <v>2717</v>
      </c>
      <c r="B479" s="84" t="s">
        <v>3359</v>
      </c>
      <c r="C479" s="84">
        <v>2</v>
      </c>
      <c r="D479" s="122">
        <v>0.003964729261115501</v>
      </c>
      <c r="E479" s="122">
        <v>2.390935107103379</v>
      </c>
      <c r="F479" s="84" t="s">
        <v>2575</v>
      </c>
      <c r="G479" s="84" t="b">
        <v>0</v>
      </c>
      <c r="H479" s="84" t="b">
        <v>0</v>
      </c>
      <c r="I479" s="84" t="b">
        <v>0</v>
      </c>
      <c r="J479" s="84" t="b">
        <v>0</v>
      </c>
      <c r="K479" s="84" t="b">
        <v>0</v>
      </c>
      <c r="L479" s="84" t="b">
        <v>0</v>
      </c>
    </row>
    <row r="480" spans="1:12" ht="15">
      <c r="A480" s="84" t="s">
        <v>3359</v>
      </c>
      <c r="B480" s="84" t="s">
        <v>3283</v>
      </c>
      <c r="C480" s="84">
        <v>2</v>
      </c>
      <c r="D480" s="122">
        <v>0.003964729261115501</v>
      </c>
      <c r="E480" s="122">
        <v>2.56702636615906</v>
      </c>
      <c r="F480" s="84" t="s">
        <v>2575</v>
      </c>
      <c r="G480" s="84" t="b">
        <v>0</v>
      </c>
      <c r="H480" s="84" t="b">
        <v>0</v>
      </c>
      <c r="I480" s="84" t="b">
        <v>0</v>
      </c>
      <c r="J480" s="84" t="b">
        <v>0</v>
      </c>
      <c r="K480" s="84" t="b">
        <v>0</v>
      </c>
      <c r="L480" s="84" t="b">
        <v>0</v>
      </c>
    </row>
    <row r="481" spans="1:12" ht="15">
      <c r="A481" s="84" t="s">
        <v>3283</v>
      </c>
      <c r="B481" s="84" t="s">
        <v>324</v>
      </c>
      <c r="C481" s="84">
        <v>2</v>
      </c>
      <c r="D481" s="122">
        <v>0.003964729261115501</v>
      </c>
      <c r="E481" s="122">
        <v>2.56702636615906</v>
      </c>
      <c r="F481" s="84" t="s">
        <v>2575</v>
      </c>
      <c r="G481" s="84" t="b">
        <v>0</v>
      </c>
      <c r="H481" s="84" t="b">
        <v>0</v>
      </c>
      <c r="I481" s="84" t="b">
        <v>0</v>
      </c>
      <c r="J481" s="84" t="b">
        <v>0</v>
      </c>
      <c r="K481" s="84" t="b">
        <v>0</v>
      </c>
      <c r="L481" s="84" t="b">
        <v>0</v>
      </c>
    </row>
    <row r="482" spans="1:12" ht="15">
      <c r="A482" s="84" t="s">
        <v>3353</v>
      </c>
      <c r="B482" s="84" t="s">
        <v>3304</v>
      </c>
      <c r="C482" s="84">
        <v>2</v>
      </c>
      <c r="D482" s="122">
        <v>0.003964729261115501</v>
      </c>
      <c r="E482" s="122">
        <v>2.56702636615906</v>
      </c>
      <c r="F482" s="84" t="s">
        <v>2575</v>
      </c>
      <c r="G482" s="84" t="b">
        <v>0</v>
      </c>
      <c r="H482" s="84" t="b">
        <v>0</v>
      </c>
      <c r="I482" s="84" t="b">
        <v>0</v>
      </c>
      <c r="J482" s="84" t="b">
        <v>0</v>
      </c>
      <c r="K482" s="84" t="b">
        <v>0</v>
      </c>
      <c r="L482" s="84" t="b">
        <v>0</v>
      </c>
    </row>
    <row r="483" spans="1:12" ht="15">
      <c r="A483" s="84" t="s">
        <v>3304</v>
      </c>
      <c r="B483" s="84" t="s">
        <v>3354</v>
      </c>
      <c r="C483" s="84">
        <v>2</v>
      </c>
      <c r="D483" s="122">
        <v>0.003964729261115501</v>
      </c>
      <c r="E483" s="122">
        <v>2.56702636615906</v>
      </c>
      <c r="F483" s="84" t="s">
        <v>2575</v>
      </c>
      <c r="G483" s="84" t="b">
        <v>0</v>
      </c>
      <c r="H483" s="84" t="b">
        <v>0</v>
      </c>
      <c r="I483" s="84" t="b">
        <v>0</v>
      </c>
      <c r="J483" s="84" t="b">
        <v>0</v>
      </c>
      <c r="K483" s="84" t="b">
        <v>0</v>
      </c>
      <c r="L483" s="84" t="b">
        <v>0</v>
      </c>
    </row>
    <row r="484" spans="1:12" ht="15">
      <c r="A484" s="84" t="s">
        <v>3354</v>
      </c>
      <c r="B484" s="84" t="s">
        <v>2907</v>
      </c>
      <c r="C484" s="84">
        <v>2</v>
      </c>
      <c r="D484" s="122">
        <v>0.003964729261115501</v>
      </c>
      <c r="E484" s="122">
        <v>2.56702636615906</v>
      </c>
      <c r="F484" s="84" t="s">
        <v>2575</v>
      </c>
      <c r="G484" s="84" t="b">
        <v>0</v>
      </c>
      <c r="H484" s="84" t="b">
        <v>0</v>
      </c>
      <c r="I484" s="84" t="b">
        <v>0</v>
      </c>
      <c r="J484" s="84" t="b">
        <v>0</v>
      </c>
      <c r="K484" s="84" t="b">
        <v>0</v>
      </c>
      <c r="L484" s="84" t="b">
        <v>0</v>
      </c>
    </row>
    <row r="485" spans="1:12" ht="15">
      <c r="A485" s="84" t="s">
        <v>321</v>
      </c>
      <c r="B485" s="84" t="s">
        <v>2759</v>
      </c>
      <c r="C485" s="84">
        <v>2</v>
      </c>
      <c r="D485" s="122">
        <v>0.003964729261115501</v>
      </c>
      <c r="E485" s="122">
        <v>0.5681134618002746</v>
      </c>
      <c r="F485" s="84" t="s">
        <v>2575</v>
      </c>
      <c r="G485" s="84" t="b">
        <v>0</v>
      </c>
      <c r="H485" s="84" t="b">
        <v>0</v>
      </c>
      <c r="I485" s="84" t="b">
        <v>0</v>
      </c>
      <c r="J485" s="84" t="b">
        <v>0</v>
      </c>
      <c r="K485" s="84" t="b">
        <v>0</v>
      </c>
      <c r="L485" s="84" t="b">
        <v>0</v>
      </c>
    </row>
    <row r="486" spans="1:12" ht="15">
      <c r="A486" s="84" t="s">
        <v>3268</v>
      </c>
      <c r="B486" s="84" t="s">
        <v>3231</v>
      </c>
      <c r="C486" s="84">
        <v>2</v>
      </c>
      <c r="D486" s="122">
        <v>0.003964729261115501</v>
      </c>
      <c r="E486" s="122">
        <v>1.7219283261448035</v>
      </c>
      <c r="F486" s="84" t="s">
        <v>2575</v>
      </c>
      <c r="G486" s="84" t="b">
        <v>0</v>
      </c>
      <c r="H486" s="84" t="b">
        <v>0</v>
      </c>
      <c r="I486" s="84" t="b">
        <v>0</v>
      </c>
      <c r="J486" s="84" t="b">
        <v>0</v>
      </c>
      <c r="K486" s="84" t="b">
        <v>0</v>
      </c>
      <c r="L486" s="84" t="b">
        <v>0</v>
      </c>
    </row>
    <row r="487" spans="1:12" ht="15">
      <c r="A487" s="84" t="s">
        <v>663</v>
      </c>
      <c r="B487" s="84" t="s">
        <v>3406</v>
      </c>
      <c r="C487" s="84">
        <v>2</v>
      </c>
      <c r="D487" s="122">
        <v>0.003964729261115501</v>
      </c>
      <c r="E487" s="122">
        <v>1.390935107103379</v>
      </c>
      <c r="F487" s="84" t="s">
        <v>2575</v>
      </c>
      <c r="G487" s="84" t="b">
        <v>0</v>
      </c>
      <c r="H487" s="84" t="b">
        <v>0</v>
      </c>
      <c r="I487" s="84" t="b">
        <v>0</v>
      </c>
      <c r="J487" s="84" t="b">
        <v>1</v>
      </c>
      <c r="K487" s="84" t="b">
        <v>0</v>
      </c>
      <c r="L487" s="84" t="b">
        <v>0</v>
      </c>
    </row>
    <row r="488" spans="1:12" ht="15">
      <c r="A488" s="84" t="s">
        <v>3406</v>
      </c>
      <c r="B488" s="84" t="s">
        <v>3269</v>
      </c>
      <c r="C488" s="84">
        <v>2</v>
      </c>
      <c r="D488" s="122">
        <v>0.003964729261115501</v>
      </c>
      <c r="E488" s="122">
        <v>2.1690863574870227</v>
      </c>
      <c r="F488" s="84" t="s">
        <v>2575</v>
      </c>
      <c r="G488" s="84" t="b">
        <v>1</v>
      </c>
      <c r="H488" s="84" t="b">
        <v>0</v>
      </c>
      <c r="I488" s="84" t="b">
        <v>0</v>
      </c>
      <c r="J488" s="84" t="b">
        <v>0</v>
      </c>
      <c r="K488" s="84" t="b">
        <v>0</v>
      </c>
      <c r="L488" s="84" t="b">
        <v>0</v>
      </c>
    </row>
    <row r="489" spans="1:12" ht="15">
      <c r="A489" s="84" t="s">
        <v>3269</v>
      </c>
      <c r="B489" s="84" t="s">
        <v>3231</v>
      </c>
      <c r="C489" s="84">
        <v>2</v>
      </c>
      <c r="D489" s="122">
        <v>0.003964729261115501</v>
      </c>
      <c r="E489" s="122">
        <v>2.0229583218087845</v>
      </c>
      <c r="F489" s="84" t="s">
        <v>2575</v>
      </c>
      <c r="G489" s="84" t="b">
        <v>0</v>
      </c>
      <c r="H489" s="84" t="b">
        <v>0</v>
      </c>
      <c r="I489" s="84" t="b">
        <v>0</v>
      </c>
      <c r="J489" s="84" t="b">
        <v>0</v>
      </c>
      <c r="K489" s="84" t="b">
        <v>0</v>
      </c>
      <c r="L489" s="84" t="b">
        <v>0</v>
      </c>
    </row>
    <row r="490" spans="1:12" ht="15">
      <c r="A490" s="84" t="s">
        <v>3231</v>
      </c>
      <c r="B490" s="84" t="s">
        <v>3307</v>
      </c>
      <c r="C490" s="84">
        <v>2</v>
      </c>
      <c r="D490" s="122">
        <v>0.003964729261115501</v>
      </c>
      <c r="E490" s="122">
        <v>1.9138138523837167</v>
      </c>
      <c r="F490" s="84" t="s">
        <v>2575</v>
      </c>
      <c r="G490" s="84" t="b">
        <v>0</v>
      </c>
      <c r="H490" s="84" t="b">
        <v>0</v>
      </c>
      <c r="I490" s="84" t="b">
        <v>0</v>
      </c>
      <c r="J490" s="84" t="b">
        <v>0</v>
      </c>
      <c r="K490" s="84" t="b">
        <v>0</v>
      </c>
      <c r="L490" s="84" t="b">
        <v>0</v>
      </c>
    </row>
    <row r="491" spans="1:12" ht="15">
      <c r="A491" s="84" t="s">
        <v>3307</v>
      </c>
      <c r="B491" s="84" t="s">
        <v>3270</v>
      </c>
      <c r="C491" s="84">
        <v>2</v>
      </c>
      <c r="D491" s="122">
        <v>0.003964729261115501</v>
      </c>
      <c r="E491" s="122">
        <v>2.390935107103379</v>
      </c>
      <c r="F491" s="84" t="s">
        <v>2575</v>
      </c>
      <c r="G491" s="84" t="b">
        <v>0</v>
      </c>
      <c r="H491" s="84" t="b">
        <v>0</v>
      </c>
      <c r="I491" s="84" t="b">
        <v>0</v>
      </c>
      <c r="J491" s="84" t="b">
        <v>0</v>
      </c>
      <c r="K491" s="84" t="b">
        <v>0</v>
      </c>
      <c r="L491" s="84" t="b">
        <v>0</v>
      </c>
    </row>
    <row r="492" spans="1:12" ht="15">
      <c r="A492" s="84" t="s">
        <v>3270</v>
      </c>
      <c r="B492" s="84" t="s">
        <v>3289</v>
      </c>
      <c r="C492" s="84">
        <v>2</v>
      </c>
      <c r="D492" s="122">
        <v>0.003964729261115501</v>
      </c>
      <c r="E492" s="122">
        <v>2.390935107103379</v>
      </c>
      <c r="F492" s="84" t="s">
        <v>2575</v>
      </c>
      <c r="G492" s="84" t="b">
        <v>0</v>
      </c>
      <c r="H492" s="84" t="b">
        <v>0</v>
      </c>
      <c r="I492" s="84" t="b">
        <v>0</v>
      </c>
      <c r="J492" s="84" t="b">
        <v>0</v>
      </c>
      <c r="K492" s="84" t="b">
        <v>0</v>
      </c>
      <c r="L492" s="84" t="b">
        <v>0</v>
      </c>
    </row>
    <row r="493" spans="1:12" ht="15">
      <c r="A493" s="84" t="s">
        <v>3261</v>
      </c>
      <c r="B493" s="84" t="s">
        <v>663</v>
      </c>
      <c r="C493" s="84">
        <v>2</v>
      </c>
      <c r="D493" s="122">
        <v>0.003964729261115501</v>
      </c>
      <c r="E493" s="122">
        <v>1.0387525889920166</v>
      </c>
      <c r="F493" s="84" t="s">
        <v>2575</v>
      </c>
      <c r="G493" s="84" t="b">
        <v>1</v>
      </c>
      <c r="H493" s="84" t="b">
        <v>0</v>
      </c>
      <c r="I493" s="84" t="b">
        <v>0</v>
      </c>
      <c r="J493" s="84" t="b">
        <v>0</v>
      </c>
      <c r="K493" s="84" t="b">
        <v>0</v>
      </c>
      <c r="L493" s="84" t="b">
        <v>0</v>
      </c>
    </row>
    <row r="494" spans="1:12" ht="15">
      <c r="A494" s="84" t="s">
        <v>2677</v>
      </c>
      <c r="B494" s="84" t="s">
        <v>3407</v>
      </c>
      <c r="C494" s="84">
        <v>2</v>
      </c>
      <c r="D494" s="122">
        <v>0.003964729261115501</v>
      </c>
      <c r="E494" s="122">
        <v>2.390935107103379</v>
      </c>
      <c r="F494" s="84" t="s">
        <v>2575</v>
      </c>
      <c r="G494" s="84" t="b">
        <v>0</v>
      </c>
      <c r="H494" s="84" t="b">
        <v>0</v>
      </c>
      <c r="I494" s="84" t="b">
        <v>0</v>
      </c>
      <c r="J494" s="84" t="b">
        <v>0</v>
      </c>
      <c r="K494" s="84" t="b">
        <v>0</v>
      </c>
      <c r="L494" s="84" t="b">
        <v>0</v>
      </c>
    </row>
    <row r="495" spans="1:12" ht="15">
      <c r="A495" s="84" t="s">
        <v>3407</v>
      </c>
      <c r="B495" s="84" t="s">
        <v>3262</v>
      </c>
      <c r="C495" s="84">
        <v>2</v>
      </c>
      <c r="D495" s="122">
        <v>0.003964729261115501</v>
      </c>
      <c r="E495" s="122">
        <v>2.390935107103379</v>
      </c>
      <c r="F495" s="84" t="s">
        <v>2575</v>
      </c>
      <c r="G495" s="84" t="b">
        <v>0</v>
      </c>
      <c r="H495" s="84" t="b">
        <v>0</v>
      </c>
      <c r="I495" s="84" t="b">
        <v>0</v>
      </c>
      <c r="J495" s="84" t="b">
        <v>0</v>
      </c>
      <c r="K495" s="84" t="b">
        <v>0</v>
      </c>
      <c r="L495" s="84" t="b">
        <v>0</v>
      </c>
    </row>
    <row r="496" spans="1:12" ht="15">
      <c r="A496" s="84" t="s">
        <v>3262</v>
      </c>
      <c r="B496" s="84" t="s">
        <v>3259</v>
      </c>
      <c r="C496" s="84">
        <v>2</v>
      </c>
      <c r="D496" s="122">
        <v>0.003964729261115501</v>
      </c>
      <c r="E496" s="122">
        <v>2.089905111439398</v>
      </c>
      <c r="F496" s="84" t="s">
        <v>2575</v>
      </c>
      <c r="G496" s="84" t="b">
        <v>0</v>
      </c>
      <c r="H496" s="84" t="b">
        <v>0</v>
      </c>
      <c r="I496" s="84" t="b">
        <v>0</v>
      </c>
      <c r="J496" s="84" t="b">
        <v>0</v>
      </c>
      <c r="K496" s="84" t="b">
        <v>0</v>
      </c>
      <c r="L496" s="84" t="b">
        <v>0</v>
      </c>
    </row>
    <row r="497" spans="1:12" ht="15">
      <c r="A497" s="84" t="s">
        <v>321</v>
      </c>
      <c r="B497" s="84" t="s">
        <v>3327</v>
      </c>
      <c r="C497" s="84">
        <v>2</v>
      </c>
      <c r="D497" s="122">
        <v>0.003964729261115501</v>
      </c>
      <c r="E497" s="122">
        <v>1.1121815061505502</v>
      </c>
      <c r="F497" s="84" t="s">
        <v>2575</v>
      </c>
      <c r="G497" s="84" t="b">
        <v>0</v>
      </c>
      <c r="H497" s="84" t="b">
        <v>0</v>
      </c>
      <c r="I497" s="84" t="b">
        <v>0</v>
      </c>
      <c r="J497" s="84" t="b">
        <v>0</v>
      </c>
      <c r="K497" s="84" t="b">
        <v>0</v>
      </c>
      <c r="L497" s="84" t="b">
        <v>0</v>
      </c>
    </row>
    <row r="498" spans="1:12" ht="15">
      <c r="A498" s="84" t="s">
        <v>3331</v>
      </c>
      <c r="B498" s="84" t="s">
        <v>3427</v>
      </c>
      <c r="C498" s="84">
        <v>2</v>
      </c>
      <c r="D498" s="122">
        <v>0.003964729261115501</v>
      </c>
      <c r="E498" s="122">
        <v>2.56702636615906</v>
      </c>
      <c r="F498" s="84" t="s">
        <v>2575</v>
      </c>
      <c r="G498" s="84" t="b">
        <v>1</v>
      </c>
      <c r="H498" s="84" t="b">
        <v>0</v>
      </c>
      <c r="I498" s="84" t="b">
        <v>0</v>
      </c>
      <c r="J498" s="84" t="b">
        <v>0</v>
      </c>
      <c r="K498" s="84" t="b">
        <v>0</v>
      </c>
      <c r="L498" s="84" t="b">
        <v>0</v>
      </c>
    </row>
    <row r="499" spans="1:12" ht="15">
      <c r="A499" s="84" t="s">
        <v>283</v>
      </c>
      <c r="B499" s="84" t="s">
        <v>284</v>
      </c>
      <c r="C499" s="84">
        <v>2</v>
      </c>
      <c r="D499" s="122">
        <v>0.003964729261115501</v>
      </c>
      <c r="E499" s="122">
        <v>2.1690863574870227</v>
      </c>
      <c r="F499" s="84" t="s">
        <v>2575</v>
      </c>
      <c r="G499" s="84" t="b">
        <v>0</v>
      </c>
      <c r="H499" s="84" t="b">
        <v>0</v>
      </c>
      <c r="I499" s="84" t="b">
        <v>0</v>
      </c>
      <c r="J499" s="84" t="b">
        <v>0</v>
      </c>
      <c r="K499" s="84" t="b">
        <v>0</v>
      </c>
      <c r="L499" s="84" t="b">
        <v>0</v>
      </c>
    </row>
    <row r="500" spans="1:12" ht="15">
      <c r="A500" s="84" t="s">
        <v>3447</v>
      </c>
      <c r="B500" s="84" t="s">
        <v>321</v>
      </c>
      <c r="C500" s="84">
        <v>2</v>
      </c>
      <c r="D500" s="122">
        <v>0.003964729261115501</v>
      </c>
      <c r="E500" s="122">
        <v>1.4208983304808223</v>
      </c>
      <c r="F500" s="84" t="s">
        <v>2575</v>
      </c>
      <c r="G500" s="84" t="b">
        <v>0</v>
      </c>
      <c r="H500" s="84" t="b">
        <v>0</v>
      </c>
      <c r="I500" s="84" t="b">
        <v>0</v>
      </c>
      <c r="J500" s="84" t="b">
        <v>0</v>
      </c>
      <c r="K500" s="84" t="b">
        <v>0</v>
      </c>
      <c r="L500" s="84" t="b">
        <v>0</v>
      </c>
    </row>
    <row r="501" spans="1:12" ht="15">
      <c r="A501" s="84" t="s">
        <v>321</v>
      </c>
      <c r="B501" s="84" t="s">
        <v>3448</v>
      </c>
      <c r="C501" s="84">
        <v>2</v>
      </c>
      <c r="D501" s="122">
        <v>0.003964729261115501</v>
      </c>
      <c r="E501" s="122">
        <v>1.1121815061505502</v>
      </c>
      <c r="F501" s="84" t="s">
        <v>2575</v>
      </c>
      <c r="G501" s="84" t="b">
        <v>0</v>
      </c>
      <c r="H501" s="84" t="b">
        <v>0</v>
      </c>
      <c r="I501" s="84" t="b">
        <v>0</v>
      </c>
      <c r="J501" s="84" t="b">
        <v>0</v>
      </c>
      <c r="K501" s="84" t="b">
        <v>0</v>
      </c>
      <c r="L501" s="84" t="b">
        <v>0</v>
      </c>
    </row>
    <row r="502" spans="1:12" ht="15">
      <c r="A502" s="84" t="s">
        <v>3448</v>
      </c>
      <c r="B502" s="84" t="s">
        <v>3300</v>
      </c>
      <c r="C502" s="84">
        <v>2</v>
      </c>
      <c r="D502" s="122">
        <v>0.003964729261115501</v>
      </c>
      <c r="E502" s="122">
        <v>2.265996370495079</v>
      </c>
      <c r="F502" s="84" t="s">
        <v>2575</v>
      </c>
      <c r="G502" s="84" t="b">
        <v>0</v>
      </c>
      <c r="H502" s="84" t="b">
        <v>0</v>
      </c>
      <c r="I502" s="84" t="b">
        <v>0</v>
      </c>
      <c r="J502" s="84" t="b">
        <v>0</v>
      </c>
      <c r="K502" s="84" t="b">
        <v>0</v>
      </c>
      <c r="L502" s="84" t="b">
        <v>0</v>
      </c>
    </row>
    <row r="503" spans="1:12" ht="15">
      <c r="A503" s="84" t="s">
        <v>3300</v>
      </c>
      <c r="B503" s="84" t="s">
        <v>3301</v>
      </c>
      <c r="C503" s="84">
        <v>2</v>
      </c>
      <c r="D503" s="122">
        <v>0.003964729261115501</v>
      </c>
      <c r="E503" s="122">
        <v>2.089905111439398</v>
      </c>
      <c r="F503" s="84" t="s">
        <v>2575</v>
      </c>
      <c r="G503" s="84" t="b">
        <v>0</v>
      </c>
      <c r="H503" s="84" t="b">
        <v>0</v>
      </c>
      <c r="I503" s="84" t="b">
        <v>0</v>
      </c>
      <c r="J503" s="84" t="b">
        <v>1</v>
      </c>
      <c r="K503" s="84" t="b">
        <v>0</v>
      </c>
      <c r="L503" s="84" t="b">
        <v>0</v>
      </c>
    </row>
    <row r="504" spans="1:12" ht="15">
      <c r="A504" s="84" t="s">
        <v>3301</v>
      </c>
      <c r="B504" s="84" t="s">
        <v>3449</v>
      </c>
      <c r="C504" s="84">
        <v>2</v>
      </c>
      <c r="D504" s="122">
        <v>0.003964729261115501</v>
      </c>
      <c r="E504" s="122">
        <v>2.265996370495079</v>
      </c>
      <c r="F504" s="84" t="s">
        <v>2575</v>
      </c>
      <c r="G504" s="84" t="b">
        <v>1</v>
      </c>
      <c r="H504" s="84" t="b">
        <v>0</v>
      </c>
      <c r="I504" s="84" t="b">
        <v>0</v>
      </c>
      <c r="J504" s="84" t="b">
        <v>0</v>
      </c>
      <c r="K504" s="84" t="b">
        <v>0</v>
      </c>
      <c r="L504" s="84" t="b">
        <v>0</v>
      </c>
    </row>
    <row r="505" spans="1:12" ht="15">
      <c r="A505" s="84" t="s">
        <v>3449</v>
      </c>
      <c r="B505" s="84" t="s">
        <v>3450</v>
      </c>
      <c r="C505" s="84">
        <v>2</v>
      </c>
      <c r="D505" s="122">
        <v>0.003964729261115501</v>
      </c>
      <c r="E505" s="122">
        <v>2.56702636615906</v>
      </c>
      <c r="F505" s="84" t="s">
        <v>2575</v>
      </c>
      <c r="G505" s="84" t="b">
        <v>0</v>
      </c>
      <c r="H505" s="84" t="b">
        <v>0</v>
      </c>
      <c r="I505" s="84" t="b">
        <v>0</v>
      </c>
      <c r="J505" s="84" t="b">
        <v>0</v>
      </c>
      <c r="K505" s="84" t="b">
        <v>1</v>
      </c>
      <c r="L505" s="84" t="b">
        <v>0</v>
      </c>
    </row>
    <row r="506" spans="1:12" ht="15">
      <c r="A506" s="84" t="s">
        <v>3450</v>
      </c>
      <c r="B506" s="84" t="s">
        <v>3451</v>
      </c>
      <c r="C506" s="84">
        <v>2</v>
      </c>
      <c r="D506" s="122">
        <v>0.003964729261115501</v>
      </c>
      <c r="E506" s="122">
        <v>2.56702636615906</v>
      </c>
      <c r="F506" s="84" t="s">
        <v>2575</v>
      </c>
      <c r="G506" s="84" t="b">
        <v>0</v>
      </c>
      <c r="H506" s="84" t="b">
        <v>1</v>
      </c>
      <c r="I506" s="84" t="b">
        <v>0</v>
      </c>
      <c r="J506" s="84" t="b">
        <v>0</v>
      </c>
      <c r="K506" s="84" t="b">
        <v>0</v>
      </c>
      <c r="L506" s="84" t="b">
        <v>0</v>
      </c>
    </row>
    <row r="507" spans="1:12" ht="15">
      <c r="A507" s="84" t="s">
        <v>3301</v>
      </c>
      <c r="B507" s="84" t="s">
        <v>3256</v>
      </c>
      <c r="C507" s="84">
        <v>2</v>
      </c>
      <c r="D507" s="122">
        <v>0.003964729261115501</v>
      </c>
      <c r="E507" s="122">
        <v>2.265996370495079</v>
      </c>
      <c r="F507" s="84" t="s">
        <v>2575</v>
      </c>
      <c r="G507" s="84" t="b">
        <v>1</v>
      </c>
      <c r="H507" s="84" t="b">
        <v>0</v>
      </c>
      <c r="I507" s="84" t="b">
        <v>0</v>
      </c>
      <c r="J507" s="84" t="b">
        <v>0</v>
      </c>
      <c r="K507" s="84" t="b">
        <v>0</v>
      </c>
      <c r="L507" s="84" t="b">
        <v>0</v>
      </c>
    </row>
    <row r="508" spans="1:12" ht="15">
      <c r="A508" s="84" t="s">
        <v>3256</v>
      </c>
      <c r="B508" s="84" t="s">
        <v>3452</v>
      </c>
      <c r="C508" s="84">
        <v>2</v>
      </c>
      <c r="D508" s="122">
        <v>0.003964729261115501</v>
      </c>
      <c r="E508" s="122">
        <v>2.56702636615906</v>
      </c>
      <c r="F508" s="84" t="s">
        <v>2575</v>
      </c>
      <c r="G508" s="84" t="b">
        <v>0</v>
      </c>
      <c r="H508" s="84" t="b">
        <v>0</v>
      </c>
      <c r="I508" s="84" t="b">
        <v>0</v>
      </c>
      <c r="J508" s="84" t="b">
        <v>0</v>
      </c>
      <c r="K508" s="84" t="b">
        <v>0</v>
      </c>
      <c r="L508" s="84" t="b">
        <v>0</v>
      </c>
    </row>
    <row r="509" spans="1:12" ht="15">
      <c r="A509" s="84" t="s">
        <v>3452</v>
      </c>
      <c r="B509" s="84" t="s">
        <v>3453</v>
      </c>
      <c r="C509" s="84">
        <v>2</v>
      </c>
      <c r="D509" s="122">
        <v>0.003964729261115501</v>
      </c>
      <c r="E509" s="122">
        <v>2.56702636615906</v>
      </c>
      <c r="F509" s="84" t="s">
        <v>2575</v>
      </c>
      <c r="G509" s="84" t="b">
        <v>0</v>
      </c>
      <c r="H509" s="84" t="b">
        <v>0</v>
      </c>
      <c r="I509" s="84" t="b">
        <v>0</v>
      </c>
      <c r="J509" s="84" t="b">
        <v>0</v>
      </c>
      <c r="K509" s="84" t="b">
        <v>0</v>
      </c>
      <c r="L509" s="84" t="b">
        <v>0</v>
      </c>
    </row>
    <row r="510" spans="1:12" ht="15">
      <c r="A510" s="84" t="s">
        <v>3453</v>
      </c>
      <c r="B510" s="84" t="s">
        <v>3237</v>
      </c>
      <c r="C510" s="84">
        <v>2</v>
      </c>
      <c r="D510" s="122">
        <v>0.003964729261115501</v>
      </c>
      <c r="E510" s="122">
        <v>2.265996370495079</v>
      </c>
      <c r="F510" s="84" t="s">
        <v>2575</v>
      </c>
      <c r="G510" s="84" t="b">
        <v>0</v>
      </c>
      <c r="H510" s="84" t="b">
        <v>0</v>
      </c>
      <c r="I510" s="84" t="b">
        <v>0</v>
      </c>
      <c r="J510" s="84" t="b">
        <v>0</v>
      </c>
      <c r="K510" s="84" t="b">
        <v>0</v>
      </c>
      <c r="L510" s="84" t="b">
        <v>0</v>
      </c>
    </row>
    <row r="511" spans="1:12" ht="15">
      <c r="A511" s="84" t="s">
        <v>3237</v>
      </c>
      <c r="B511" s="84" t="s">
        <v>3454</v>
      </c>
      <c r="C511" s="84">
        <v>2</v>
      </c>
      <c r="D511" s="122">
        <v>0.003964729261115501</v>
      </c>
      <c r="E511" s="122">
        <v>2.265996370495079</v>
      </c>
      <c r="F511" s="84" t="s">
        <v>2575</v>
      </c>
      <c r="G511" s="84" t="b">
        <v>0</v>
      </c>
      <c r="H511" s="84" t="b">
        <v>0</v>
      </c>
      <c r="I511" s="84" t="b">
        <v>0</v>
      </c>
      <c r="J511" s="84" t="b">
        <v>0</v>
      </c>
      <c r="K511" s="84" t="b">
        <v>0</v>
      </c>
      <c r="L511" s="84" t="b">
        <v>0</v>
      </c>
    </row>
    <row r="512" spans="1:12" ht="15">
      <c r="A512" s="84" t="s">
        <v>3454</v>
      </c>
      <c r="B512" s="84" t="s">
        <v>3300</v>
      </c>
      <c r="C512" s="84">
        <v>2</v>
      </c>
      <c r="D512" s="122">
        <v>0.003964729261115501</v>
      </c>
      <c r="E512" s="122">
        <v>2.265996370495079</v>
      </c>
      <c r="F512" s="84" t="s">
        <v>2575</v>
      </c>
      <c r="G512" s="84" t="b">
        <v>0</v>
      </c>
      <c r="H512" s="84" t="b">
        <v>0</v>
      </c>
      <c r="I512" s="84" t="b">
        <v>0</v>
      </c>
      <c r="J512" s="84" t="b">
        <v>0</v>
      </c>
      <c r="K512" s="84" t="b">
        <v>0</v>
      </c>
      <c r="L512" s="84" t="b">
        <v>0</v>
      </c>
    </row>
    <row r="513" spans="1:12" ht="15">
      <c r="A513" s="84" t="s">
        <v>3300</v>
      </c>
      <c r="B513" s="84" t="s">
        <v>321</v>
      </c>
      <c r="C513" s="84">
        <v>2</v>
      </c>
      <c r="D513" s="122">
        <v>0.003964729261115501</v>
      </c>
      <c r="E513" s="122">
        <v>1.1198683348168412</v>
      </c>
      <c r="F513" s="84" t="s">
        <v>2575</v>
      </c>
      <c r="G513" s="84" t="b">
        <v>0</v>
      </c>
      <c r="H513" s="84" t="b">
        <v>0</v>
      </c>
      <c r="I513" s="84" t="b">
        <v>0</v>
      </c>
      <c r="J513" s="84" t="b">
        <v>0</v>
      </c>
      <c r="K513" s="84" t="b">
        <v>0</v>
      </c>
      <c r="L513" s="84" t="b">
        <v>0</v>
      </c>
    </row>
    <row r="514" spans="1:12" ht="15">
      <c r="A514" s="84" t="s">
        <v>2671</v>
      </c>
      <c r="B514" s="84" t="s">
        <v>3242</v>
      </c>
      <c r="C514" s="84">
        <v>2</v>
      </c>
      <c r="D514" s="122">
        <v>0.003964729261115501</v>
      </c>
      <c r="E514" s="122">
        <v>1.7888751157754166</v>
      </c>
      <c r="F514" s="84" t="s">
        <v>2575</v>
      </c>
      <c r="G514" s="84" t="b">
        <v>0</v>
      </c>
      <c r="H514" s="84" t="b">
        <v>0</v>
      </c>
      <c r="I514" s="84" t="b">
        <v>0</v>
      </c>
      <c r="J514" s="84" t="b">
        <v>0</v>
      </c>
      <c r="K514" s="84" t="b">
        <v>0</v>
      </c>
      <c r="L514" s="84" t="b">
        <v>0</v>
      </c>
    </row>
    <row r="515" spans="1:12" ht="15">
      <c r="A515" s="84" t="s">
        <v>341</v>
      </c>
      <c r="B515" s="84" t="s">
        <v>3474</v>
      </c>
      <c r="C515" s="84">
        <v>2</v>
      </c>
      <c r="D515" s="122">
        <v>0.003964729261115501</v>
      </c>
      <c r="E515" s="122">
        <v>2.56702636615906</v>
      </c>
      <c r="F515" s="84" t="s">
        <v>2575</v>
      </c>
      <c r="G515" s="84" t="b">
        <v>0</v>
      </c>
      <c r="H515" s="84" t="b">
        <v>0</v>
      </c>
      <c r="I515" s="84" t="b">
        <v>0</v>
      </c>
      <c r="J515" s="84" t="b">
        <v>0</v>
      </c>
      <c r="K515" s="84" t="b">
        <v>0</v>
      </c>
      <c r="L515" s="84" t="b">
        <v>0</v>
      </c>
    </row>
    <row r="516" spans="1:12" ht="15">
      <c r="A516" s="84" t="s">
        <v>3474</v>
      </c>
      <c r="B516" s="84" t="s">
        <v>321</v>
      </c>
      <c r="C516" s="84">
        <v>2</v>
      </c>
      <c r="D516" s="122">
        <v>0.003964729261115501</v>
      </c>
      <c r="E516" s="122">
        <v>1.4208983304808223</v>
      </c>
      <c r="F516" s="84" t="s">
        <v>2575</v>
      </c>
      <c r="G516" s="84" t="b">
        <v>0</v>
      </c>
      <c r="H516" s="84" t="b">
        <v>0</v>
      </c>
      <c r="I516" s="84" t="b">
        <v>0</v>
      </c>
      <c r="J516" s="84" t="b">
        <v>0</v>
      </c>
      <c r="K516" s="84" t="b">
        <v>0</v>
      </c>
      <c r="L516" s="84" t="b">
        <v>0</v>
      </c>
    </row>
    <row r="517" spans="1:12" ht="15">
      <c r="A517" s="84" t="s">
        <v>321</v>
      </c>
      <c r="B517" s="84" t="s">
        <v>3475</v>
      </c>
      <c r="C517" s="84">
        <v>2</v>
      </c>
      <c r="D517" s="122">
        <v>0.003964729261115501</v>
      </c>
      <c r="E517" s="122">
        <v>1.1121815061505502</v>
      </c>
      <c r="F517" s="84" t="s">
        <v>2575</v>
      </c>
      <c r="G517" s="84" t="b">
        <v>0</v>
      </c>
      <c r="H517" s="84" t="b">
        <v>0</v>
      </c>
      <c r="I517" s="84" t="b">
        <v>0</v>
      </c>
      <c r="J517" s="84" t="b">
        <v>0</v>
      </c>
      <c r="K517" s="84" t="b">
        <v>0</v>
      </c>
      <c r="L517" s="84" t="b">
        <v>0</v>
      </c>
    </row>
    <row r="518" spans="1:12" ht="15">
      <c r="A518" s="84" t="s">
        <v>3475</v>
      </c>
      <c r="B518" s="84" t="s">
        <v>3239</v>
      </c>
      <c r="C518" s="84">
        <v>2</v>
      </c>
      <c r="D518" s="122">
        <v>0.003964729261115501</v>
      </c>
      <c r="E518" s="122">
        <v>2.390935107103379</v>
      </c>
      <c r="F518" s="84" t="s">
        <v>2575</v>
      </c>
      <c r="G518" s="84" t="b">
        <v>0</v>
      </c>
      <c r="H518" s="84" t="b">
        <v>0</v>
      </c>
      <c r="I518" s="84" t="b">
        <v>0</v>
      </c>
      <c r="J518" s="84" t="b">
        <v>0</v>
      </c>
      <c r="K518" s="84" t="b">
        <v>0</v>
      </c>
      <c r="L518" s="84" t="b">
        <v>0</v>
      </c>
    </row>
    <row r="519" spans="1:12" ht="15">
      <c r="A519" s="84" t="s">
        <v>3239</v>
      </c>
      <c r="B519" s="84" t="s">
        <v>2733</v>
      </c>
      <c r="C519" s="84">
        <v>2</v>
      </c>
      <c r="D519" s="122">
        <v>0.003964729261115501</v>
      </c>
      <c r="E519" s="122">
        <v>2.214843848047698</v>
      </c>
      <c r="F519" s="84" t="s">
        <v>2575</v>
      </c>
      <c r="G519" s="84" t="b">
        <v>0</v>
      </c>
      <c r="H519" s="84" t="b">
        <v>0</v>
      </c>
      <c r="I519" s="84" t="b">
        <v>0</v>
      </c>
      <c r="J519" s="84" t="b">
        <v>0</v>
      </c>
      <c r="K519" s="84" t="b">
        <v>0</v>
      </c>
      <c r="L519" s="84" t="b">
        <v>0</v>
      </c>
    </row>
    <row r="520" spans="1:12" ht="15">
      <c r="A520" s="84" t="s">
        <v>2733</v>
      </c>
      <c r="B520" s="84" t="s">
        <v>3476</v>
      </c>
      <c r="C520" s="84">
        <v>2</v>
      </c>
      <c r="D520" s="122">
        <v>0.003964729261115501</v>
      </c>
      <c r="E520" s="122">
        <v>2.390935107103379</v>
      </c>
      <c r="F520" s="84" t="s">
        <v>2575</v>
      </c>
      <c r="G520" s="84" t="b">
        <v>0</v>
      </c>
      <c r="H520" s="84" t="b">
        <v>0</v>
      </c>
      <c r="I520" s="84" t="b">
        <v>0</v>
      </c>
      <c r="J520" s="84" t="b">
        <v>0</v>
      </c>
      <c r="K520" s="84" t="b">
        <v>0</v>
      </c>
      <c r="L520" s="84" t="b">
        <v>0</v>
      </c>
    </row>
    <row r="521" spans="1:12" ht="15">
      <c r="A521" s="84" t="s">
        <v>3476</v>
      </c>
      <c r="B521" s="84" t="s">
        <v>3477</v>
      </c>
      <c r="C521" s="84">
        <v>2</v>
      </c>
      <c r="D521" s="122">
        <v>0.003964729261115501</v>
      </c>
      <c r="E521" s="122">
        <v>2.56702636615906</v>
      </c>
      <c r="F521" s="84" t="s">
        <v>2575</v>
      </c>
      <c r="G521" s="84" t="b">
        <v>0</v>
      </c>
      <c r="H521" s="84" t="b">
        <v>0</v>
      </c>
      <c r="I521" s="84" t="b">
        <v>0</v>
      </c>
      <c r="J521" s="84" t="b">
        <v>0</v>
      </c>
      <c r="K521" s="84" t="b">
        <v>0</v>
      </c>
      <c r="L521" s="84" t="b">
        <v>0</v>
      </c>
    </row>
    <row r="522" spans="1:12" ht="15">
      <c r="A522" s="84" t="s">
        <v>2674</v>
      </c>
      <c r="B522" s="84" t="s">
        <v>3484</v>
      </c>
      <c r="C522" s="84">
        <v>2</v>
      </c>
      <c r="D522" s="122">
        <v>0.003964729261115501</v>
      </c>
      <c r="E522" s="122">
        <v>2.56702636615906</v>
      </c>
      <c r="F522" s="84" t="s">
        <v>2575</v>
      </c>
      <c r="G522" s="84" t="b">
        <v>0</v>
      </c>
      <c r="H522" s="84" t="b">
        <v>0</v>
      </c>
      <c r="I522" s="84" t="b">
        <v>0</v>
      </c>
      <c r="J522" s="84" t="b">
        <v>0</v>
      </c>
      <c r="K522" s="84" t="b">
        <v>0</v>
      </c>
      <c r="L522" s="84" t="b">
        <v>0</v>
      </c>
    </row>
    <row r="523" spans="1:12" ht="15">
      <c r="A523" s="84" t="s">
        <v>3484</v>
      </c>
      <c r="B523" s="84" t="s">
        <v>3485</v>
      </c>
      <c r="C523" s="84">
        <v>2</v>
      </c>
      <c r="D523" s="122">
        <v>0.003964729261115501</v>
      </c>
      <c r="E523" s="122">
        <v>2.56702636615906</v>
      </c>
      <c r="F523" s="84" t="s">
        <v>2575</v>
      </c>
      <c r="G523" s="84" t="b">
        <v>0</v>
      </c>
      <c r="H523" s="84" t="b">
        <v>0</v>
      </c>
      <c r="I523" s="84" t="b">
        <v>0</v>
      </c>
      <c r="J523" s="84" t="b">
        <v>0</v>
      </c>
      <c r="K523" s="84" t="b">
        <v>0</v>
      </c>
      <c r="L523" s="84" t="b">
        <v>0</v>
      </c>
    </row>
    <row r="524" spans="1:12" ht="15">
      <c r="A524" s="84" t="s">
        <v>3485</v>
      </c>
      <c r="B524" s="84" t="s">
        <v>3332</v>
      </c>
      <c r="C524" s="84">
        <v>2</v>
      </c>
      <c r="D524" s="122">
        <v>0.003964729261115501</v>
      </c>
      <c r="E524" s="122">
        <v>2.390935107103379</v>
      </c>
      <c r="F524" s="84" t="s">
        <v>2575</v>
      </c>
      <c r="G524" s="84" t="b">
        <v>0</v>
      </c>
      <c r="H524" s="84" t="b">
        <v>0</v>
      </c>
      <c r="I524" s="84" t="b">
        <v>0</v>
      </c>
      <c r="J524" s="84" t="b">
        <v>0</v>
      </c>
      <c r="K524" s="84" t="b">
        <v>0</v>
      </c>
      <c r="L524" s="84" t="b">
        <v>0</v>
      </c>
    </row>
    <row r="525" spans="1:12" ht="15">
      <c r="A525" s="84" t="s">
        <v>3332</v>
      </c>
      <c r="B525" s="84" t="s">
        <v>354</v>
      </c>
      <c r="C525" s="84">
        <v>2</v>
      </c>
      <c r="D525" s="122">
        <v>0.003964729261115501</v>
      </c>
      <c r="E525" s="122">
        <v>2.390935107103379</v>
      </c>
      <c r="F525" s="84" t="s">
        <v>2575</v>
      </c>
      <c r="G525" s="84" t="b">
        <v>0</v>
      </c>
      <c r="H525" s="84" t="b">
        <v>0</v>
      </c>
      <c r="I525" s="84" t="b">
        <v>0</v>
      </c>
      <c r="J525" s="84" t="b">
        <v>0</v>
      </c>
      <c r="K525" s="84" t="b">
        <v>0</v>
      </c>
      <c r="L525" s="84" t="b">
        <v>0</v>
      </c>
    </row>
    <row r="526" spans="1:12" ht="15">
      <c r="A526" s="84" t="s">
        <v>354</v>
      </c>
      <c r="B526" s="84" t="s">
        <v>3486</v>
      </c>
      <c r="C526" s="84">
        <v>2</v>
      </c>
      <c r="D526" s="122">
        <v>0.003964729261115501</v>
      </c>
      <c r="E526" s="122">
        <v>2.56702636615906</v>
      </c>
      <c r="F526" s="84" t="s">
        <v>2575</v>
      </c>
      <c r="G526" s="84" t="b">
        <v>0</v>
      </c>
      <c r="H526" s="84" t="b">
        <v>0</v>
      </c>
      <c r="I526" s="84" t="b">
        <v>0</v>
      </c>
      <c r="J526" s="84" t="b">
        <v>0</v>
      </c>
      <c r="K526" s="84" t="b">
        <v>0</v>
      </c>
      <c r="L526" s="84" t="b">
        <v>0</v>
      </c>
    </row>
    <row r="527" spans="1:12" ht="15">
      <c r="A527" s="84" t="s">
        <v>3486</v>
      </c>
      <c r="B527" s="84" t="s">
        <v>321</v>
      </c>
      <c r="C527" s="84">
        <v>2</v>
      </c>
      <c r="D527" s="122">
        <v>0.003964729261115501</v>
      </c>
      <c r="E527" s="122">
        <v>1.4208983304808223</v>
      </c>
      <c r="F527" s="84" t="s">
        <v>2575</v>
      </c>
      <c r="G527" s="84" t="b">
        <v>0</v>
      </c>
      <c r="H527" s="84" t="b">
        <v>0</v>
      </c>
      <c r="I527" s="84" t="b">
        <v>0</v>
      </c>
      <c r="J527" s="84" t="b">
        <v>0</v>
      </c>
      <c r="K527" s="84" t="b">
        <v>0</v>
      </c>
      <c r="L527" s="84" t="b">
        <v>0</v>
      </c>
    </row>
    <row r="528" spans="1:12" ht="15">
      <c r="A528" s="84" t="s">
        <v>2727</v>
      </c>
      <c r="B528" s="84" t="s">
        <v>2728</v>
      </c>
      <c r="C528" s="84">
        <v>13</v>
      </c>
      <c r="D528" s="122">
        <v>0.009326289270833</v>
      </c>
      <c r="E528" s="122">
        <v>1.1389096786730564</v>
      </c>
      <c r="F528" s="84" t="s">
        <v>2576</v>
      </c>
      <c r="G528" s="84" t="b">
        <v>0</v>
      </c>
      <c r="H528" s="84" t="b">
        <v>0</v>
      </c>
      <c r="I528" s="84" t="b">
        <v>0</v>
      </c>
      <c r="J528" s="84" t="b">
        <v>0</v>
      </c>
      <c r="K528" s="84" t="b">
        <v>0</v>
      </c>
      <c r="L528" s="84" t="b">
        <v>0</v>
      </c>
    </row>
    <row r="529" spans="1:12" ht="15">
      <c r="A529" s="84" t="s">
        <v>2728</v>
      </c>
      <c r="B529" s="84" t="s">
        <v>2729</v>
      </c>
      <c r="C529" s="84">
        <v>13</v>
      </c>
      <c r="D529" s="122">
        <v>0.009326289270833</v>
      </c>
      <c r="E529" s="122">
        <v>1.1389096786730564</v>
      </c>
      <c r="F529" s="84" t="s">
        <v>2576</v>
      </c>
      <c r="G529" s="84" t="b">
        <v>0</v>
      </c>
      <c r="H529" s="84" t="b">
        <v>0</v>
      </c>
      <c r="I529" s="84" t="b">
        <v>0</v>
      </c>
      <c r="J529" s="84" t="b">
        <v>0</v>
      </c>
      <c r="K529" s="84" t="b">
        <v>0</v>
      </c>
      <c r="L529" s="84" t="b">
        <v>0</v>
      </c>
    </row>
    <row r="530" spans="1:12" ht="15">
      <c r="A530" s="84" t="s">
        <v>2729</v>
      </c>
      <c r="B530" s="84" t="s">
        <v>2730</v>
      </c>
      <c r="C530" s="84">
        <v>13</v>
      </c>
      <c r="D530" s="122">
        <v>0.009326289270833</v>
      </c>
      <c r="E530" s="122">
        <v>1.1389096786730564</v>
      </c>
      <c r="F530" s="84" t="s">
        <v>2576</v>
      </c>
      <c r="G530" s="84" t="b">
        <v>0</v>
      </c>
      <c r="H530" s="84" t="b">
        <v>0</v>
      </c>
      <c r="I530" s="84" t="b">
        <v>0</v>
      </c>
      <c r="J530" s="84" t="b">
        <v>0</v>
      </c>
      <c r="K530" s="84" t="b">
        <v>0</v>
      </c>
      <c r="L530" s="84" t="b">
        <v>0</v>
      </c>
    </row>
    <row r="531" spans="1:12" ht="15">
      <c r="A531" s="84" t="s">
        <v>2730</v>
      </c>
      <c r="B531" s="84" t="s">
        <v>2731</v>
      </c>
      <c r="C531" s="84">
        <v>13</v>
      </c>
      <c r="D531" s="122">
        <v>0.009326289270833</v>
      </c>
      <c r="E531" s="122">
        <v>1.1389096786730564</v>
      </c>
      <c r="F531" s="84" t="s">
        <v>2576</v>
      </c>
      <c r="G531" s="84" t="b">
        <v>0</v>
      </c>
      <c r="H531" s="84" t="b">
        <v>0</v>
      </c>
      <c r="I531" s="84" t="b">
        <v>0</v>
      </c>
      <c r="J531" s="84" t="b">
        <v>0</v>
      </c>
      <c r="K531" s="84" t="b">
        <v>0</v>
      </c>
      <c r="L531" s="84" t="b">
        <v>0</v>
      </c>
    </row>
    <row r="532" spans="1:12" ht="15">
      <c r="A532" s="84" t="s">
        <v>2731</v>
      </c>
      <c r="B532" s="84" t="s">
        <v>362</v>
      </c>
      <c r="C532" s="84">
        <v>13</v>
      </c>
      <c r="D532" s="122">
        <v>0.009326289270833</v>
      </c>
      <c r="E532" s="122">
        <v>1.1389096786730564</v>
      </c>
      <c r="F532" s="84" t="s">
        <v>2576</v>
      </c>
      <c r="G532" s="84" t="b">
        <v>0</v>
      </c>
      <c r="H532" s="84" t="b">
        <v>0</v>
      </c>
      <c r="I532" s="84" t="b">
        <v>0</v>
      </c>
      <c r="J532" s="84" t="b">
        <v>0</v>
      </c>
      <c r="K532" s="84" t="b">
        <v>0</v>
      </c>
      <c r="L532" s="84" t="b">
        <v>0</v>
      </c>
    </row>
    <row r="533" spans="1:12" ht="15">
      <c r="A533" s="84" t="s">
        <v>362</v>
      </c>
      <c r="B533" s="84" t="s">
        <v>268</v>
      </c>
      <c r="C533" s="84">
        <v>13</v>
      </c>
      <c r="D533" s="122">
        <v>0.009326289270833</v>
      </c>
      <c r="E533" s="122">
        <v>1.1389096786730564</v>
      </c>
      <c r="F533" s="84" t="s">
        <v>2576</v>
      </c>
      <c r="G533" s="84" t="b">
        <v>0</v>
      </c>
      <c r="H533" s="84" t="b">
        <v>0</v>
      </c>
      <c r="I533" s="84" t="b">
        <v>0</v>
      </c>
      <c r="J533" s="84" t="b">
        <v>0</v>
      </c>
      <c r="K533" s="84" t="b">
        <v>0</v>
      </c>
      <c r="L533" s="84" t="b">
        <v>0</v>
      </c>
    </row>
    <row r="534" spans="1:12" ht="15">
      <c r="A534" s="84" t="s">
        <v>268</v>
      </c>
      <c r="B534" s="84" t="s">
        <v>267</v>
      </c>
      <c r="C534" s="84">
        <v>13</v>
      </c>
      <c r="D534" s="122">
        <v>0.009326289270833</v>
      </c>
      <c r="E534" s="122">
        <v>1.1389096786730564</v>
      </c>
      <c r="F534" s="84" t="s">
        <v>2576</v>
      </c>
      <c r="G534" s="84" t="b">
        <v>0</v>
      </c>
      <c r="H534" s="84" t="b">
        <v>0</v>
      </c>
      <c r="I534" s="84" t="b">
        <v>0</v>
      </c>
      <c r="J534" s="84" t="b">
        <v>0</v>
      </c>
      <c r="K534" s="84" t="b">
        <v>0</v>
      </c>
      <c r="L534" s="84" t="b">
        <v>0</v>
      </c>
    </row>
    <row r="535" spans="1:12" ht="15">
      <c r="A535" s="84" t="s">
        <v>267</v>
      </c>
      <c r="B535" s="84" t="s">
        <v>321</v>
      </c>
      <c r="C535" s="84">
        <v>13</v>
      </c>
      <c r="D535" s="122">
        <v>0.009326289270833</v>
      </c>
      <c r="E535" s="122">
        <v>1.0487330483239683</v>
      </c>
      <c r="F535" s="84" t="s">
        <v>2576</v>
      </c>
      <c r="G535" s="84" t="b">
        <v>0</v>
      </c>
      <c r="H535" s="84" t="b">
        <v>0</v>
      </c>
      <c r="I535" s="84" t="b">
        <v>0</v>
      </c>
      <c r="J535" s="84" t="b">
        <v>0</v>
      </c>
      <c r="K535" s="84" t="b">
        <v>0</v>
      </c>
      <c r="L535" s="84" t="b">
        <v>0</v>
      </c>
    </row>
    <row r="536" spans="1:12" ht="15">
      <c r="A536" s="84" t="s">
        <v>321</v>
      </c>
      <c r="B536" s="84" t="s">
        <v>322</v>
      </c>
      <c r="C536" s="84">
        <v>13</v>
      </c>
      <c r="D536" s="122">
        <v>0.009326289270833</v>
      </c>
      <c r="E536" s="122">
        <v>1.0224041096016192</v>
      </c>
      <c r="F536" s="84" t="s">
        <v>2576</v>
      </c>
      <c r="G536" s="84" t="b">
        <v>0</v>
      </c>
      <c r="H536" s="84" t="b">
        <v>0</v>
      </c>
      <c r="I536" s="84" t="b">
        <v>0</v>
      </c>
      <c r="J536" s="84" t="b">
        <v>0</v>
      </c>
      <c r="K536" s="84" t="b">
        <v>0</v>
      </c>
      <c r="L536" s="84" t="b">
        <v>0</v>
      </c>
    </row>
    <row r="537" spans="1:12" ht="15">
      <c r="A537" s="84" t="s">
        <v>266</v>
      </c>
      <c r="B537" s="84" t="s">
        <v>2727</v>
      </c>
      <c r="C537" s="84">
        <v>12</v>
      </c>
      <c r="D537" s="122">
        <v>0.010726371109990735</v>
      </c>
      <c r="E537" s="122">
        <v>1.1736717849322684</v>
      </c>
      <c r="F537" s="84" t="s">
        <v>2576</v>
      </c>
      <c r="G537" s="84" t="b">
        <v>0</v>
      </c>
      <c r="H537" s="84" t="b">
        <v>0</v>
      </c>
      <c r="I537" s="84" t="b">
        <v>0</v>
      </c>
      <c r="J537" s="84" t="b">
        <v>0</v>
      </c>
      <c r="K537" s="84" t="b">
        <v>0</v>
      </c>
      <c r="L537" s="84" t="b">
        <v>0</v>
      </c>
    </row>
    <row r="538" spans="1:12" ht="15">
      <c r="A538" s="84" t="s">
        <v>322</v>
      </c>
      <c r="B538" s="84" t="s">
        <v>3228</v>
      </c>
      <c r="C538" s="84">
        <v>12</v>
      </c>
      <c r="D538" s="122">
        <v>0.010726371109990735</v>
      </c>
      <c r="E538" s="122">
        <v>1.076761771924212</v>
      </c>
      <c r="F538" s="84" t="s">
        <v>2576</v>
      </c>
      <c r="G538" s="84" t="b">
        <v>0</v>
      </c>
      <c r="H538" s="84" t="b">
        <v>0</v>
      </c>
      <c r="I538" s="84" t="b">
        <v>0</v>
      </c>
      <c r="J538" s="84" t="b">
        <v>0</v>
      </c>
      <c r="K538" s="84" t="b">
        <v>0</v>
      </c>
      <c r="L538" s="84" t="b">
        <v>0</v>
      </c>
    </row>
    <row r="539" spans="1:12" ht="15">
      <c r="A539" s="84" t="s">
        <v>322</v>
      </c>
      <c r="B539" s="84" t="s">
        <v>321</v>
      </c>
      <c r="C539" s="84">
        <v>2</v>
      </c>
      <c r="D539" s="122">
        <v>0.009687741212581978</v>
      </c>
      <c r="E539" s="122">
        <v>0.17367178493226834</v>
      </c>
      <c r="F539" s="84" t="s">
        <v>2576</v>
      </c>
      <c r="G539" s="84" t="b">
        <v>0</v>
      </c>
      <c r="H539" s="84" t="b">
        <v>0</v>
      </c>
      <c r="I539" s="84" t="b">
        <v>0</v>
      </c>
      <c r="J539" s="84" t="b">
        <v>0</v>
      </c>
      <c r="K539" s="84" t="b">
        <v>0</v>
      </c>
      <c r="L539" s="84" t="b">
        <v>0</v>
      </c>
    </row>
    <row r="540" spans="1:12" ht="15">
      <c r="A540" s="84" t="s">
        <v>321</v>
      </c>
      <c r="B540" s="84" t="s">
        <v>359</v>
      </c>
      <c r="C540" s="84">
        <v>2</v>
      </c>
      <c r="D540" s="122">
        <v>0.009687741212581978</v>
      </c>
      <c r="E540" s="122">
        <v>1.0224041096016192</v>
      </c>
      <c r="F540" s="84" t="s">
        <v>2576</v>
      </c>
      <c r="G540" s="84" t="b">
        <v>0</v>
      </c>
      <c r="H540" s="84" t="b">
        <v>0</v>
      </c>
      <c r="I540" s="84" t="b">
        <v>0</v>
      </c>
      <c r="J540" s="84" t="b">
        <v>0</v>
      </c>
      <c r="K540" s="84" t="b">
        <v>0</v>
      </c>
      <c r="L540" s="84" t="b">
        <v>0</v>
      </c>
    </row>
    <row r="541" spans="1:12" ht="15">
      <c r="A541" s="84" t="s">
        <v>663</v>
      </c>
      <c r="B541" s="84" t="s">
        <v>2733</v>
      </c>
      <c r="C541" s="84">
        <v>5</v>
      </c>
      <c r="D541" s="122">
        <v>0.01146870769992571</v>
      </c>
      <c r="E541" s="122">
        <v>1.290034611362518</v>
      </c>
      <c r="F541" s="84" t="s">
        <v>2577</v>
      </c>
      <c r="G541" s="84" t="b">
        <v>0</v>
      </c>
      <c r="H541" s="84" t="b">
        <v>0</v>
      </c>
      <c r="I541" s="84" t="b">
        <v>0</v>
      </c>
      <c r="J541" s="84" t="b">
        <v>0</v>
      </c>
      <c r="K541" s="84" t="b">
        <v>0</v>
      </c>
      <c r="L541" s="84" t="b">
        <v>0</v>
      </c>
    </row>
    <row r="542" spans="1:12" ht="15">
      <c r="A542" s="84" t="s">
        <v>663</v>
      </c>
      <c r="B542" s="84" t="s">
        <v>2667</v>
      </c>
      <c r="C542" s="84">
        <v>3</v>
      </c>
      <c r="D542" s="122">
        <v>0.009122121080726703</v>
      </c>
      <c r="E542" s="122">
        <v>0.9220578260679237</v>
      </c>
      <c r="F542" s="84" t="s">
        <v>2577</v>
      </c>
      <c r="G542" s="84" t="b">
        <v>0</v>
      </c>
      <c r="H542" s="84" t="b">
        <v>0</v>
      </c>
      <c r="I542" s="84" t="b">
        <v>0</v>
      </c>
      <c r="J542" s="84" t="b">
        <v>0</v>
      </c>
      <c r="K542" s="84" t="b">
        <v>0</v>
      </c>
      <c r="L542" s="84" t="b">
        <v>0</v>
      </c>
    </row>
    <row r="543" spans="1:12" ht="15">
      <c r="A543" s="84" t="s">
        <v>2737</v>
      </c>
      <c r="B543" s="84" t="s">
        <v>2735</v>
      </c>
      <c r="C543" s="84">
        <v>3</v>
      </c>
      <c r="D543" s="122">
        <v>0.009122121080726703</v>
      </c>
      <c r="E543" s="122">
        <v>1.7091639191044936</v>
      </c>
      <c r="F543" s="84" t="s">
        <v>2577</v>
      </c>
      <c r="G543" s="84" t="b">
        <v>0</v>
      </c>
      <c r="H543" s="84" t="b">
        <v>0</v>
      </c>
      <c r="I543" s="84" t="b">
        <v>0</v>
      </c>
      <c r="J543" s="84" t="b">
        <v>0</v>
      </c>
      <c r="K543" s="84" t="b">
        <v>0</v>
      </c>
      <c r="L543" s="84" t="b">
        <v>0</v>
      </c>
    </row>
    <row r="544" spans="1:12" ht="15">
      <c r="A544" s="84" t="s">
        <v>2667</v>
      </c>
      <c r="B544" s="84" t="s">
        <v>3230</v>
      </c>
      <c r="C544" s="84">
        <v>2</v>
      </c>
      <c r="D544" s="122">
        <v>0.007267213778098484</v>
      </c>
      <c r="E544" s="122">
        <v>1.6580113966571124</v>
      </c>
      <c r="F544" s="84" t="s">
        <v>2577</v>
      </c>
      <c r="G544" s="84" t="b">
        <v>0</v>
      </c>
      <c r="H544" s="84" t="b">
        <v>0</v>
      </c>
      <c r="I544" s="84" t="b">
        <v>0</v>
      </c>
      <c r="J544" s="84" t="b">
        <v>0</v>
      </c>
      <c r="K544" s="84" t="b">
        <v>0</v>
      </c>
      <c r="L544" s="84" t="b">
        <v>0</v>
      </c>
    </row>
    <row r="545" spans="1:12" ht="15">
      <c r="A545" s="84" t="s">
        <v>3230</v>
      </c>
      <c r="B545" s="84" t="s">
        <v>3489</v>
      </c>
      <c r="C545" s="84">
        <v>2</v>
      </c>
      <c r="D545" s="122">
        <v>0.007267213778098484</v>
      </c>
      <c r="E545" s="122">
        <v>2.1351326513767748</v>
      </c>
      <c r="F545" s="84" t="s">
        <v>2577</v>
      </c>
      <c r="G545" s="84" t="b">
        <v>0</v>
      </c>
      <c r="H545" s="84" t="b">
        <v>0</v>
      </c>
      <c r="I545" s="84" t="b">
        <v>0</v>
      </c>
      <c r="J545" s="84" t="b">
        <v>1</v>
      </c>
      <c r="K545" s="84" t="b">
        <v>0</v>
      </c>
      <c r="L545" s="84" t="b">
        <v>0</v>
      </c>
    </row>
    <row r="546" spans="1:12" ht="15">
      <c r="A546" s="84" t="s">
        <v>3489</v>
      </c>
      <c r="B546" s="84" t="s">
        <v>3251</v>
      </c>
      <c r="C546" s="84">
        <v>2</v>
      </c>
      <c r="D546" s="122">
        <v>0.007267213778098484</v>
      </c>
      <c r="E546" s="122">
        <v>2.1351326513767748</v>
      </c>
      <c r="F546" s="84" t="s">
        <v>2577</v>
      </c>
      <c r="G546" s="84" t="b">
        <v>1</v>
      </c>
      <c r="H546" s="84" t="b">
        <v>0</v>
      </c>
      <c r="I546" s="84" t="b">
        <v>0</v>
      </c>
      <c r="J546" s="84" t="b">
        <v>0</v>
      </c>
      <c r="K546" s="84" t="b">
        <v>0</v>
      </c>
      <c r="L546" s="84" t="b">
        <v>0</v>
      </c>
    </row>
    <row r="547" spans="1:12" ht="15">
      <c r="A547" s="84" t="s">
        <v>3251</v>
      </c>
      <c r="B547" s="84" t="s">
        <v>3350</v>
      </c>
      <c r="C547" s="84">
        <v>2</v>
      </c>
      <c r="D547" s="122">
        <v>0.007267213778098484</v>
      </c>
      <c r="E547" s="122">
        <v>1.9590413923210934</v>
      </c>
      <c r="F547" s="84" t="s">
        <v>2577</v>
      </c>
      <c r="G547" s="84" t="b">
        <v>0</v>
      </c>
      <c r="H547" s="84" t="b">
        <v>0</v>
      </c>
      <c r="I547" s="84" t="b">
        <v>0</v>
      </c>
      <c r="J547" s="84" t="b">
        <v>0</v>
      </c>
      <c r="K547" s="84" t="b">
        <v>0</v>
      </c>
      <c r="L547" s="84" t="b">
        <v>0</v>
      </c>
    </row>
    <row r="548" spans="1:12" ht="15">
      <c r="A548" s="84" t="s">
        <v>3350</v>
      </c>
      <c r="B548" s="84" t="s">
        <v>3256</v>
      </c>
      <c r="C548" s="84">
        <v>2</v>
      </c>
      <c r="D548" s="122">
        <v>0.007267213778098484</v>
      </c>
      <c r="E548" s="122">
        <v>1.9590413923210934</v>
      </c>
      <c r="F548" s="84" t="s">
        <v>2577</v>
      </c>
      <c r="G548" s="84" t="b">
        <v>0</v>
      </c>
      <c r="H548" s="84" t="b">
        <v>0</v>
      </c>
      <c r="I548" s="84" t="b">
        <v>0</v>
      </c>
      <c r="J548" s="84" t="b">
        <v>0</v>
      </c>
      <c r="K548" s="84" t="b">
        <v>0</v>
      </c>
      <c r="L548" s="84" t="b">
        <v>0</v>
      </c>
    </row>
    <row r="549" spans="1:12" ht="15">
      <c r="A549" s="84" t="s">
        <v>3256</v>
      </c>
      <c r="B549" s="84" t="s">
        <v>3263</v>
      </c>
      <c r="C549" s="84">
        <v>2</v>
      </c>
      <c r="D549" s="122">
        <v>0.007267213778098484</v>
      </c>
      <c r="E549" s="122">
        <v>2.1351326513767748</v>
      </c>
      <c r="F549" s="84" t="s">
        <v>2577</v>
      </c>
      <c r="G549" s="84" t="b">
        <v>0</v>
      </c>
      <c r="H549" s="84" t="b">
        <v>0</v>
      </c>
      <c r="I549" s="84" t="b">
        <v>0</v>
      </c>
      <c r="J549" s="84" t="b">
        <v>1</v>
      </c>
      <c r="K549" s="84" t="b">
        <v>0</v>
      </c>
      <c r="L549" s="84" t="b">
        <v>0</v>
      </c>
    </row>
    <row r="550" spans="1:12" ht="15">
      <c r="A550" s="84" t="s">
        <v>3263</v>
      </c>
      <c r="B550" s="84" t="s">
        <v>3283</v>
      </c>
      <c r="C550" s="84">
        <v>2</v>
      </c>
      <c r="D550" s="122">
        <v>0.007267213778098484</v>
      </c>
      <c r="E550" s="122">
        <v>2.1351326513767748</v>
      </c>
      <c r="F550" s="84" t="s">
        <v>2577</v>
      </c>
      <c r="G550" s="84" t="b">
        <v>1</v>
      </c>
      <c r="H550" s="84" t="b">
        <v>0</v>
      </c>
      <c r="I550" s="84" t="b">
        <v>0</v>
      </c>
      <c r="J550" s="84" t="b">
        <v>0</v>
      </c>
      <c r="K550" s="84" t="b">
        <v>0</v>
      </c>
      <c r="L550" s="84" t="b">
        <v>0</v>
      </c>
    </row>
    <row r="551" spans="1:12" ht="15">
      <c r="A551" s="84" t="s">
        <v>3283</v>
      </c>
      <c r="B551" s="84" t="s">
        <v>3237</v>
      </c>
      <c r="C551" s="84">
        <v>2</v>
      </c>
      <c r="D551" s="122">
        <v>0.007267213778098484</v>
      </c>
      <c r="E551" s="122">
        <v>2.1351326513767748</v>
      </c>
      <c r="F551" s="84" t="s">
        <v>2577</v>
      </c>
      <c r="G551" s="84" t="b">
        <v>0</v>
      </c>
      <c r="H551" s="84" t="b">
        <v>0</v>
      </c>
      <c r="I551" s="84" t="b">
        <v>0</v>
      </c>
      <c r="J551" s="84" t="b">
        <v>0</v>
      </c>
      <c r="K551" s="84" t="b">
        <v>0</v>
      </c>
      <c r="L551" s="84" t="b">
        <v>0</v>
      </c>
    </row>
    <row r="552" spans="1:12" ht="15">
      <c r="A552" s="84" t="s">
        <v>3237</v>
      </c>
      <c r="B552" s="84" t="s">
        <v>3238</v>
      </c>
      <c r="C552" s="84">
        <v>2</v>
      </c>
      <c r="D552" s="122">
        <v>0.007267213778098484</v>
      </c>
      <c r="E552" s="122">
        <v>2.1351326513767748</v>
      </c>
      <c r="F552" s="84" t="s">
        <v>2577</v>
      </c>
      <c r="G552" s="84" t="b">
        <v>0</v>
      </c>
      <c r="H552" s="84" t="b">
        <v>0</v>
      </c>
      <c r="I552" s="84" t="b">
        <v>0</v>
      </c>
      <c r="J552" s="84" t="b">
        <v>0</v>
      </c>
      <c r="K552" s="84" t="b">
        <v>0</v>
      </c>
      <c r="L552" s="84" t="b">
        <v>0</v>
      </c>
    </row>
    <row r="553" spans="1:12" ht="15">
      <c r="A553" s="84" t="s">
        <v>3238</v>
      </c>
      <c r="B553" s="84" t="s">
        <v>2671</v>
      </c>
      <c r="C553" s="84">
        <v>2</v>
      </c>
      <c r="D553" s="122">
        <v>0.007267213778098484</v>
      </c>
      <c r="E553" s="122">
        <v>1.8341026557127937</v>
      </c>
      <c r="F553" s="84" t="s">
        <v>2577</v>
      </c>
      <c r="G553" s="84" t="b">
        <v>0</v>
      </c>
      <c r="H553" s="84" t="b">
        <v>0</v>
      </c>
      <c r="I553" s="84" t="b">
        <v>0</v>
      </c>
      <c r="J553" s="84" t="b">
        <v>0</v>
      </c>
      <c r="K553" s="84" t="b">
        <v>0</v>
      </c>
      <c r="L553" s="84" t="b">
        <v>0</v>
      </c>
    </row>
    <row r="554" spans="1:12" ht="15">
      <c r="A554" s="84" t="s">
        <v>2671</v>
      </c>
      <c r="B554" s="84" t="s">
        <v>3270</v>
      </c>
      <c r="C554" s="84">
        <v>2</v>
      </c>
      <c r="D554" s="122">
        <v>0.007267213778098484</v>
      </c>
      <c r="E554" s="122">
        <v>1.8341026557127937</v>
      </c>
      <c r="F554" s="84" t="s">
        <v>2577</v>
      </c>
      <c r="G554" s="84" t="b">
        <v>0</v>
      </c>
      <c r="H554" s="84" t="b">
        <v>0</v>
      </c>
      <c r="I554" s="84" t="b">
        <v>0</v>
      </c>
      <c r="J554" s="84" t="b">
        <v>0</v>
      </c>
      <c r="K554" s="84" t="b">
        <v>0</v>
      </c>
      <c r="L554" s="84" t="b">
        <v>0</v>
      </c>
    </row>
    <row r="555" spans="1:12" ht="15">
      <c r="A555" s="84" t="s">
        <v>3270</v>
      </c>
      <c r="B555" s="84" t="s">
        <v>3351</v>
      </c>
      <c r="C555" s="84">
        <v>2</v>
      </c>
      <c r="D555" s="122">
        <v>0.007267213778098484</v>
      </c>
      <c r="E555" s="122">
        <v>2.1351326513767748</v>
      </c>
      <c r="F555" s="84" t="s">
        <v>2577</v>
      </c>
      <c r="G555" s="84" t="b">
        <v>0</v>
      </c>
      <c r="H555" s="84" t="b">
        <v>0</v>
      </c>
      <c r="I555" s="84" t="b">
        <v>0</v>
      </c>
      <c r="J555" s="84" t="b">
        <v>0</v>
      </c>
      <c r="K555" s="84" t="b">
        <v>0</v>
      </c>
      <c r="L555" s="84" t="b">
        <v>0</v>
      </c>
    </row>
    <row r="556" spans="1:12" ht="15">
      <c r="A556" s="84" t="s">
        <v>3351</v>
      </c>
      <c r="B556" s="84" t="s">
        <v>660</v>
      </c>
      <c r="C556" s="84">
        <v>2</v>
      </c>
      <c r="D556" s="122">
        <v>0.007267213778098484</v>
      </c>
      <c r="E556" s="122">
        <v>2.1351326513767748</v>
      </c>
      <c r="F556" s="84" t="s">
        <v>2577</v>
      </c>
      <c r="G556" s="84" t="b">
        <v>0</v>
      </c>
      <c r="H556" s="84" t="b">
        <v>0</v>
      </c>
      <c r="I556" s="84" t="b">
        <v>0</v>
      </c>
      <c r="J556" s="84" t="b">
        <v>0</v>
      </c>
      <c r="K556" s="84" t="b">
        <v>0</v>
      </c>
      <c r="L556" s="84" t="b">
        <v>0</v>
      </c>
    </row>
    <row r="557" spans="1:12" ht="15">
      <c r="A557" s="84" t="s">
        <v>660</v>
      </c>
      <c r="B557" s="84" t="s">
        <v>2680</v>
      </c>
      <c r="C557" s="84">
        <v>2</v>
      </c>
      <c r="D557" s="122">
        <v>0.007267213778098484</v>
      </c>
      <c r="E557" s="122">
        <v>1.9590413923210934</v>
      </c>
      <c r="F557" s="84" t="s">
        <v>2577</v>
      </c>
      <c r="G557" s="84" t="b">
        <v>0</v>
      </c>
      <c r="H557" s="84" t="b">
        <v>0</v>
      </c>
      <c r="I557" s="84" t="b">
        <v>0</v>
      </c>
      <c r="J557" s="84" t="b">
        <v>0</v>
      </c>
      <c r="K557" s="84" t="b">
        <v>0</v>
      </c>
      <c r="L557" s="84" t="b">
        <v>0</v>
      </c>
    </row>
    <row r="558" spans="1:12" ht="15">
      <c r="A558" s="84" t="s">
        <v>2680</v>
      </c>
      <c r="B558" s="84" t="s">
        <v>2681</v>
      </c>
      <c r="C558" s="84">
        <v>2</v>
      </c>
      <c r="D558" s="122">
        <v>0.007267213778098484</v>
      </c>
      <c r="E558" s="122">
        <v>2.1351326513767748</v>
      </c>
      <c r="F558" s="84" t="s">
        <v>2577</v>
      </c>
      <c r="G558" s="84" t="b">
        <v>0</v>
      </c>
      <c r="H558" s="84" t="b">
        <v>0</v>
      </c>
      <c r="I558" s="84" t="b">
        <v>0</v>
      </c>
      <c r="J558" s="84" t="b">
        <v>0</v>
      </c>
      <c r="K558" s="84" t="b">
        <v>0</v>
      </c>
      <c r="L558" s="84" t="b">
        <v>0</v>
      </c>
    </row>
    <row r="559" spans="1:12" ht="15">
      <c r="A559" s="84" t="s">
        <v>2681</v>
      </c>
      <c r="B559" s="84" t="s">
        <v>2682</v>
      </c>
      <c r="C559" s="84">
        <v>2</v>
      </c>
      <c r="D559" s="122">
        <v>0.007267213778098484</v>
      </c>
      <c r="E559" s="122">
        <v>2.1351326513767748</v>
      </c>
      <c r="F559" s="84" t="s">
        <v>2577</v>
      </c>
      <c r="G559" s="84" t="b">
        <v>0</v>
      </c>
      <c r="H559" s="84" t="b">
        <v>0</v>
      </c>
      <c r="I559" s="84" t="b">
        <v>0</v>
      </c>
      <c r="J559" s="84" t="b">
        <v>0</v>
      </c>
      <c r="K559" s="84" t="b">
        <v>0</v>
      </c>
      <c r="L559" s="84" t="b">
        <v>0</v>
      </c>
    </row>
    <row r="560" spans="1:12" ht="15">
      <c r="A560" s="84" t="s">
        <v>2682</v>
      </c>
      <c r="B560" s="84" t="s">
        <v>321</v>
      </c>
      <c r="C560" s="84">
        <v>2</v>
      </c>
      <c r="D560" s="122">
        <v>0.007267213778098484</v>
      </c>
      <c r="E560" s="122">
        <v>1.3947699618825309</v>
      </c>
      <c r="F560" s="84" t="s">
        <v>2577</v>
      </c>
      <c r="G560" s="84" t="b">
        <v>0</v>
      </c>
      <c r="H560" s="84" t="b">
        <v>0</v>
      </c>
      <c r="I560" s="84" t="b">
        <v>0</v>
      </c>
      <c r="J560" s="84" t="b">
        <v>0</v>
      </c>
      <c r="K560" s="84" t="b">
        <v>0</v>
      </c>
      <c r="L560" s="84" t="b">
        <v>0</v>
      </c>
    </row>
    <row r="561" spans="1:12" ht="15">
      <c r="A561" s="84" t="s">
        <v>321</v>
      </c>
      <c r="B561" s="84" t="s">
        <v>2683</v>
      </c>
      <c r="C561" s="84">
        <v>2</v>
      </c>
      <c r="D561" s="122">
        <v>0.007267213778098484</v>
      </c>
      <c r="E561" s="122">
        <v>1.436162647040756</v>
      </c>
      <c r="F561" s="84" t="s">
        <v>2577</v>
      </c>
      <c r="G561" s="84" t="b">
        <v>0</v>
      </c>
      <c r="H561" s="84" t="b">
        <v>0</v>
      </c>
      <c r="I561" s="84" t="b">
        <v>0</v>
      </c>
      <c r="J561" s="84" t="b">
        <v>0</v>
      </c>
      <c r="K561" s="84" t="b">
        <v>0</v>
      </c>
      <c r="L561" s="84" t="b">
        <v>0</v>
      </c>
    </row>
    <row r="562" spans="1:12" ht="15">
      <c r="A562" s="84" t="s">
        <v>2683</v>
      </c>
      <c r="B562" s="84" t="s">
        <v>2684</v>
      </c>
      <c r="C562" s="84">
        <v>2</v>
      </c>
      <c r="D562" s="122">
        <v>0.007267213778098484</v>
      </c>
      <c r="E562" s="122">
        <v>2.1351326513767748</v>
      </c>
      <c r="F562" s="84" t="s">
        <v>2577</v>
      </c>
      <c r="G562" s="84" t="b">
        <v>0</v>
      </c>
      <c r="H562" s="84" t="b">
        <v>0</v>
      </c>
      <c r="I562" s="84" t="b">
        <v>0</v>
      </c>
      <c r="J562" s="84" t="b">
        <v>0</v>
      </c>
      <c r="K562" s="84" t="b">
        <v>0</v>
      </c>
      <c r="L562" s="84" t="b">
        <v>0</v>
      </c>
    </row>
    <row r="563" spans="1:12" ht="15">
      <c r="A563" s="84" t="s">
        <v>2684</v>
      </c>
      <c r="B563" s="84" t="s">
        <v>2668</v>
      </c>
      <c r="C563" s="84">
        <v>2</v>
      </c>
      <c r="D563" s="122">
        <v>0.007267213778098484</v>
      </c>
      <c r="E563" s="122">
        <v>1.9590413923210934</v>
      </c>
      <c r="F563" s="84" t="s">
        <v>2577</v>
      </c>
      <c r="G563" s="84" t="b">
        <v>0</v>
      </c>
      <c r="H563" s="84" t="b">
        <v>0</v>
      </c>
      <c r="I563" s="84" t="b">
        <v>0</v>
      </c>
      <c r="J563" s="84" t="b">
        <v>0</v>
      </c>
      <c r="K563" s="84" t="b">
        <v>0</v>
      </c>
      <c r="L563" s="84" t="b">
        <v>0</v>
      </c>
    </row>
    <row r="564" spans="1:12" ht="15">
      <c r="A564" s="84" t="s">
        <v>2668</v>
      </c>
      <c r="B564" s="84" t="s">
        <v>663</v>
      </c>
      <c r="C564" s="84">
        <v>2</v>
      </c>
      <c r="D564" s="122">
        <v>0.007267213778098484</v>
      </c>
      <c r="E564" s="122">
        <v>1.2600713879850747</v>
      </c>
      <c r="F564" s="84" t="s">
        <v>2577</v>
      </c>
      <c r="G564" s="84" t="b">
        <v>0</v>
      </c>
      <c r="H564" s="84" t="b">
        <v>0</v>
      </c>
      <c r="I564" s="84" t="b">
        <v>0</v>
      </c>
      <c r="J564" s="84" t="b">
        <v>0</v>
      </c>
      <c r="K564" s="84" t="b">
        <v>0</v>
      </c>
      <c r="L564" s="84" t="b">
        <v>0</v>
      </c>
    </row>
    <row r="565" spans="1:12" ht="15">
      <c r="A565" s="84" t="s">
        <v>321</v>
      </c>
      <c r="B565" s="84" t="s">
        <v>2667</v>
      </c>
      <c r="C565" s="84">
        <v>2</v>
      </c>
      <c r="D565" s="122">
        <v>0.007267213778098484</v>
      </c>
      <c r="E565" s="122">
        <v>0.8920946026904804</v>
      </c>
      <c r="F565" s="84" t="s">
        <v>2577</v>
      </c>
      <c r="G565" s="84" t="b">
        <v>0</v>
      </c>
      <c r="H565" s="84" t="b">
        <v>0</v>
      </c>
      <c r="I565" s="84" t="b">
        <v>0</v>
      </c>
      <c r="J565" s="84" t="b">
        <v>0</v>
      </c>
      <c r="K565" s="84" t="b">
        <v>0</v>
      </c>
      <c r="L565" s="84" t="b">
        <v>0</v>
      </c>
    </row>
    <row r="566" spans="1:12" ht="15">
      <c r="A566" s="84" t="s">
        <v>3459</v>
      </c>
      <c r="B566" s="84" t="s">
        <v>2671</v>
      </c>
      <c r="C566" s="84">
        <v>2</v>
      </c>
      <c r="D566" s="122">
        <v>0.007267213778098484</v>
      </c>
      <c r="E566" s="122">
        <v>1.8341026557127937</v>
      </c>
      <c r="F566" s="84" t="s">
        <v>2577</v>
      </c>
      <c r="G566" s="84" t="b">
        <v>0</v>
      </c>
      <c r="H566" s="84" t="b">
        <v>0</v>
      </c>
      <c r="I566" s="84" t="b">
        <v>0</v>
      </c>
      <c r="J566" s="84" t="b">
        <v>0</v>
      </c>
      <c r="K566" s="84" t="b">
        <v>0</v>
      </c>
      <c r="L566" s="84" t="b">
        <v>0</v>
      </c>
    </row>
    <row r="567" spans="1:12" ht="15">
      <c r="A567" s="84" t="s">
        <v>2671</v>
      </c>
      <c r="B567" s="84" t="s">
        <v>2667</v>
      </c>
      <c r="C567" s="84">
        <v>2</v>
      </c>
      <c r="D567" s="122">
        <v>0.007267213778098484</v>
      </c>
      <c r="E567" s="122">
        <v>1.290034611362518</v>
      </c>
      <c r="F567" s="84" t="s">
        <v>2577</v>
      </c>
      <c r="G567" s="84" t="b">
        <v>0</v>
      </c>
      <c r="H567" s="84" t="b">
        <v>0</v>
      </c>
      <c r="I567" s="84" t="b">
        <v>0</v>
      </c>
      <c r="J567" s="84" t="b">
        <v>0</v>
      </c>
      <c r="K567" s="84" t="b">
        <v>0</v>
      </c>
      <c r="L567" s="84" t="b">
        <v>0</v>
      </c>
    </row>
    <row r="568" spans="1:12" ht="15">
      <c r="A568" s="84" t="s">
        <v>2667</v>
      </c>
      <c r="B568" s="84" t="s">
        <v>321</v>
      </c>
      <c r="C568" s="84">
        <v>2</v>
      </c>
      <c r="D568" s="122">
        <v>0.007267213778098484</v>
      </c>
      <c r="E568" s="122">
        <v>0.9176487071628685</v>
      </c>
      <c r="F568" s="84" t="s">
        <v>2577</v>
      </c>
      <c r="G568" s="84" t="b">
        <v>0</v>
      </c>
      <c r="H568" s="84" t="b">
        <v>0</v>
      </c>
      <c r="I568" s="84" t="b">
        <v>0</v>
      </c>
      <c r="J568" s="84" t="b">
        <v>0</v>
      </c>
      <c r="K568" s="84" t="b">
        <v>0</v>
      </c>
      <c r="L568" s="84" t="b">
        <v>0</v>
      </c>
    </row>
    <row r="569" spans="1:12" ht="15">
      <c r="A569" s="84" t="s">
        <v>321</v>
      </c>
      <c r="B569" s="84" t="s">
        <v>3460</v>
      </c>
      <c r="C569" s="84">
        <v>2</v>
      </c>
      <c r="D569" s="122">
        <v>0.007267213778098484</v>
      </c>
      <c r="E569" s="122">
        <v>1.436162647040756</v>
      </c>
      <c r="F569" s="84" t="s">
        <v>2577</v>
      </c>
      <c r="G569" s="84" t="b">
        <v>0</v>
      </c>
      <c r="H569" s="84" t="b">
        <v>0</v>
      </c>
      <c r="I569" s="84" t="b">
        <v>0</v>
      </c>
      <c r="J569" s="84" t="b">
        <v>0</v>
      </c>
      <c r="K569" s="84" t="b">
        <v>0</v>
      </c>
      <c r="L569" s="84" t="b">
        <v>0</v>
      </c>
    </row>
    <row r="570" spans="1:12" ht="15">
      <c r="A570" s="84" t="s">
        <v>3460</v>
      </c>
      <c r="B570" s="84" t="s">
        <v>3231</v>
      </c>
      <c r="C570" s="84">
        <v>2</v>
      </c>
      <c r="D570" s="122">
        <v>0.007267213778098484</v>
      </c>
      <c r="E570" s="122">
        <v>2.1351326513767748</v>
      </c>
      <c r="F570" s="84" t="s">
        <v>2577</v>
      </c>
      <c r="G570" s="84" t="b">
        <v>0</v>
      </c>
      <c r="H570" s="84" t="b">
        <v>0</v>
      </c>
      <c r="I570" s="84" t="b">
        <v>0</v>
      </c>
      <c r="J570" s="84" t="b">
        <v>0</v>
      </c>
      <c r="K570" s="84" t="b">
        <v>0</v>
      </c>
      <c r="L570" s="84" t="b">
        <v>0</v>
      </c>
    </row>
    <row r="571" spans="1:12" ht="15">
      <c r="A571" s="84" t="s">
        <v>3231</v>
      </c>
      <c r="B571" s="84" t="s">
        <v>3461</v>
      </c>
      <c r="C571" s="84">
        <v>2</v>
      </c>
      <c r="D571" s="122">
        <v>0.007267213778098484</v>
      </c>
      <c r="E571" s="122">
        <v>2.1351326513767748</v>
      </c>
      <c r="F571" s="84" t="s">
        <v>2577</v>
      </c>
      <c r="G571" s="84" t="b">
        <v>0</v>
      </c>
      <c r="H571" s="84" t="b">
        <v>0</v>
      </c>
      <c r="I571" s="84" t="b">
        <v>0</v>
      </c>
      <c r="J571" s="84" t="b">
        <v>0</v>
      </c>
      <c r="K571" s="84" t="b">
        <v>0</v>
      </c>
      <c r="L571" s="84" t="b">
        <v>0</v>
      </c>
    </row>
    <row r="572" spans="1:12" ht="15">
      <c r="A572" s="84" t="s">
        <v>3461</v>
      </c>
      <c r="B572" s="84" t="s">
        <v>663</v>
      </c>
      <c r="C572" s="84">
        <v>2</v>
      </c>
      <c r="D572" s="122">
        <v>0.007267213778098484</v>
      </c>
      <c r="E572" s="122">
        <v>1.436162647040756</v>
      </c>
      <c r="F572" s="84" t="s">
        <v>2577</v>
      </c>
      <c r="G572" s="84" t="b">
        <v>0</v>
      </c>
      <c r="H572" s="84" t="b">
        <v>0</v>
      </c>
      <c r="I572" s="84" t="b">
        <v>0</v>
      </c>
      <c r="J572" s="84" t="b">
        <v>0</v>
      </c>
      <c r="K572" s="84" t="b">
        <v>0</v>
      </c>
      <c r="L572" s="84" t="b">
        <v>0</v>
      </c>
    </row>
    <row r="573" spans="1:12" ht="15">
      <c r="A573" s="84" t="s">
        <v>663</v>
      </c>
      <c r="B573" s="84" t="s">
        <v>3462</v>
      </c>
      <c r="C573" s="84">
        <v>2</v>
      </c>
      <c r="D573" s="122">
        <v>0.007267213778098484</v>
      </c>
      <c r="E573" s="122">
        <v>1.290034611362518</v>
      </c>
      <c r="F573" s="84" t="s">
        <v>2577</v>
      </c>
      <c r="G573" s="84" t="b">
        <v>0</v>
      </c>
      <c r="H573" s="84" t="b">
        <v>0</v>
      </c>
      <c r="I573" s="84" t="b">
        <v>0</v>
      </c>
      <c r="J573" s="84" t="b">
        <v>0</v>
      </c>
      <c r="K573" s="84" t="b">
        <v>0</v>
      </c>
      <c r="L573" s="84" t="b">
        <v>0</v>
      </c>
    </row>
    <row r="574" spans="1:12" ht="15">
      <c r="A574" s="84" t="s">
        <v>3462</v>
      </c>
      <c r="B574" s="84" t="s">
        <v>3463</v>
      </c>
      <c r="C574" s="84">
        <v>2</v>
      </c>
      <c r="D574" s="122">
        <v>0.007267213778098484</v>
      </c>
      <c r="E574" s="122">
        <v>2.1351326513767748</v>
      </c>
      <c r="F574" s="84" t="s">
        <v>2577</v>
      </c>
      <c r="G574" s="84" t="b">
        <v>0</v>
      </c>
      <c r="H574" s="84" t="b">
        <v>0</v>
      </c>
      <c r="I574" s="84" t="b">
        <v>0</v>
      </c>
      <c r="J574" s="84" t="b">
        <v>0</v>
      </c>
      <c r="K574" s="84" t="b">
        <v>0</v>
      </c>
      <c r="L574" s="84" t="b">
        <v>0</v>
      </c>
    </row>
    <row r="575" spans="1:12" ht="15">
      <c r="A575" s="84" t="s">
        <v>3463</v>
      </c>
      <c r="B575" s="84" t="s">
        <v>3318</v>
      </c>
      <c r="C575" s="84">
        <v>2</v>
      </c>
      <c r="D575" s="122">
        <v>0.007267213778098484</v>
      </c>
      <c r="E575" s="122">
        <v>2.1351326513767748</v>
      </c>
      <c r="F575" s="84" t="s">
        <v>2577</v>
      </c>
      <c r="G575" s="84" t="b">
        <v>0</v>
      </c>
      <c r="H575" s="84" t="b">
        <v>0</v>
      </c>
      <c r="I575" s="84" t="b">
        <v>0</v>
      </c>
      <c r="J575" s="84" t="b">
        <v>0</v>
      </c>
      <c r="K575" s="84" t="b">
        <v>0</v>
      </c>
      <c r="L575" s="84" t="b">
        <v>0</v>
      </c>
    </row>
    <row r="576" spans="1:12" ht="15">
      <c r="A576" s="84" t="s">
        <v>3409</v>
      </c>
      <c r="B576" s="84" t="s">
        <v>3290</v>
      </c>
      <c r="C576" s="84">
        <v>2</v>
      </c>
      <c r="D576" s="122">
        <v>0.007267213778098484</v>
      </c>
      <c r="E576" s="122">
        <v>1.9590413923210934</v>
      </c>
      <c r="F576" s="84" t="s">
        <v>2577</v>
      </c>
      <c r="G576" s="84" t="b">
        <v>0</v>
      </c>
      <c r="H576" s="84" t="b">
        <v>0</v>
      </c>
      <c r="I576" s="84" t="b">
        <v>0</v>
      </c>
      <c r="J576" s="84" t="b">
        <v>0</v>
      </c>
      <c r="K576" s="84" t="b">
        <v>0</v>
      </c>
      <c r="L576" s="84" t="b">
        <v>0</v>
      </c>
    </row>
    <row r="577" spans="1:12" ht="15">
      <c r="A577" s="84" t="s">
        <v>3290</v>
      </c>
      <c r="B577" s="84" t="s">
        <v>3319</v>
      </c>
      <c r="C577" s="84">
        <v>2</v>
      </c>
      <c r="D577" s="122">
        <v>0.007267213778098484</v>
      </c>
      <c r="E577" s="122">
        <v>1.7829501332654123</v>
      </c>
      <c r="F577" s="84" t="s">
        <v>2577</v>
      </c>
      <c r="G577" s="84" t="b">
        <v>0</v>
      </c>
      <c r="H577" s="84" t="b">
        <v>0</v>
      </c>
      <c r="I577" s="84" t="b">
        <v>0</v>
      </c>
      <c r="J577" s="84" t="b">
        <v>0</v>
      </c>
      <c r="K577" s="84" t="b">
        <v>0</v>
      </c>
      <c r="L577" s="84" t="b">
        <v>0</v>
      </c>
    </row>
    <row r="578" spans="1:12" ht="15">
      <c r="A578" s="84" t="s">
        <v>3291</v>
      </c>
      <c r="B578" s="84" t="s">
        <v>3410</v>
      </c>
      <c r="C578" s="84">
        <v>2</v>
      </c>
      <c r="D578" s="122">
        <v>0.007267213778098484</v>
      </c>
      <c r="E578" s="122">
        <v>1.8341026557127937</v>
      </c>
      <c r="F578" s="84" t="s">
        <v>2577</v>
      </c>
      <c r="G578" s="84" t="b">
        <v>0</v>
      </c>
      <c r="H578" s="84" t="b">
        <v>0</v>
      </c>
      <c r="I578" s="84" t="b">
        <v>0</v>
      </c>
      <c r="J578" s="84" t="b">
        <v>0</v>
      </c>
      <c r="K578" s="84" t="b">
        <v>0</v>
      </c>
      <c r="L578" s="84" t="b">
        <v>0</v>
      </c>
    </row>
    <row r="579" spans="1:12" ht="15">
      <c r="A579" s="84" t="s">
        <v>2735</v>
      </c>
      <c r="B579" s="84" t="s">
        <v>3411</v>
      </c>
      <c r="C579" s="84">
        <v>2</v>
      </c>
      <c r="D579" s="122">
        <v>0.007267213778098484</v>
      </c>
      <c r="E579" s="122">
        <v>1.8341026557127937</v>
      </c>
      <c r="F579" s="84" t="s">
        <v>2577</v>
      </c>
      <c r="G579" s="84" t="b">
        <v>0</v>
      </c>
      <c r="H579" s="84" t="b">
        <v>0</v>
      </c>
      <c r="I579" s="84" t="b">
        <v>0</v>
      </c>
      <c r="J579" s="84" t="b">
        <v>0</v>
      </c>
      <c r="K579" s="84" t="b">
        <v>0</v>
      </c>
      <c r="L579" s="84" t="b">
        <v>0</v>
      </c>
    </row>
    <row r="580" spans="1:12" ht="15">
      <c r="A580" s="84" t="s">
        <v>3411</v>
      </c>
      <c r="B580" s="84" t="s">
        <v>2734</v>
      </c>
      <c r="C580" s="84">
        <v>2</v>
      </c>
      <c r="D580" s="122">
        <v>0.007267213778098484</v>
      </c>
      <c r="E580" s="122">
        <v>1.9590413923210934</v>
      </c>
      <c r="F580" s="84" t="s">
        <v>2577</v>
      </c>
      <c r="G580" s="84" t="b">
        <v>0</v>
      </c>
      <c r="H580" s="84" t="b">
        <v>0</v>
      </c>
      <c r="I580" s="84" t="b">
        <v>0</v>
      </c>
      <c r="J580" s="84" t="b">
        <v>0</v>
      </c>
      <c r="K580" s="84" t="b">
        <v>1</v>
      </c>
      <c r="L580" s="84" t="b">
        <v>0</v>
      </c>
    </row>
    <row r="581" spans="1:12" ht="15">
      <c r="A581" s="84" t="s">
        <v>2734</v>
      </c>
      <c r="B581" s="84" t="s">
        <v>2738</v>
      </c>
      <c r="C581" s="84">
        <v>2</v>
      </c>
      <c r="D581" s="122">
        <v>0.007267213778098484</v>
      </c>
      <c r="E581" s="122">
        <v>1.5330726600488125</v>
      </c>
      <c r="F581" s="84" t="s">
        <v>2577</v>
      </c>
      <c r="G581" s="84" t="b">
        <v>0</v>
      </c>
      <c r="H581" s="84" t="b">
        <v>1</v>
      </c>
      <c r="I581" s="84" t="b">
        <v>0</v>
      </c>
      <c r="J581" s="84" t="b">
        <v>0</v>
      </c>
      <c r="K581" s="84" t="b">
        <v>0</v>
      </c>
      <c r="L581" s="84" t="b">
        <v>0</v>
      </c>
    </row>
    <row r="582" spans="1:12" ht="15">
      <c r="A582" s="84" t="s">
        <v>2742</v>
      </c>
      <c r="B582" s="84" t="s">
        <v>2743</v>
      </c>
      <c r="C582" s="84">
        <v>5</v>
      </c>
      <c r="D582" s="122">
        <v>0.009717856769524547</v>
      </c>
      <c r="E582" s="122">
        <v>1.8034571156484138</v>
      </c>
      <c r="F582" s="84" t="s">
        <v>2578</v>
      </c>
      <c r="G582" s="84" t="b">
        <v>0</v>
      </c>
      <c r="H582" s="84" t="b">
        <v>0</v>
      </c>
      <c r="I582" s="84" t="b">
        <v>0</v>
      </c>
      <c r="J582" s="84" t="b">
        <v>0</v>
      </c>
      <c r="K582" s="84" t="b">
        <v>0</v>
      </c>
      <c r="L582" s="84" t="b">
        <v>0</v>
      </c>
    </row>
    <row r="583" spans="1:12" ht="15">
      <c r="A583" s="84" t="s">
        <v>2743</v>
      </c>
      <c r="B583" s="84" t="s">
        <v>2744</v>
      </c>
      <c r="C583" s="84">
        <v>5</v>
      </c>
      <c r="D583" s="122">
        <v>0.009717856769524547</v>
      </c>
      <c r="E583" s="122">
        <v>1.8034571156484138</v>
      </c>
      <c r="F583" s="84" t="s">
        <v>2578</v>
      </c>
      <c r="G583" s="84" t="b">
        <v>0</v>
      </c>
      <c r="H583" s="84" t="b">
        <v>0</v>
      </c>
      <c r="I583" s="84" t="b">
        <v>0</v>
      </c>
      <c r="J583" s="84" t="b">
        <v>0</v>
      </c>
      <c r="K583" s="84" t="b">
        <v>0</v>
      </c>
      <c r="L583" s="84" t="b">
        <v>0</v>
      </c>
    </row>
    <row r="584" spans="1:12" ht="15">
      <c r="A584" s="84" t="s">
        <v>2744</v>
      </c>
      <c r="B584" s="84" t="s">
        <v>2745</v>
      </c>
      <c r="C584" s="84">
        <v>5</v>
      </c>
      <c r="D584" s="122">
        <v>0.009717856769524547</v>
      </c>
      <c r="E584" s="122">
        <v>1.8034571156484138</v>
      </c>
      <c r="F584" s="84" t="s">
        <v>2578</v>
      </c>
      <c r="G584" s="84" t="b">
        <v>0</v>
      </c>
      <c r="H584" s="84" t="b">
        <v>0</v>
      </c>
      <c r="I584" s="84" t="b">
        <v>0</v>
      </c>
      <c r="J584" s="84" t="b">
        <v>0</v>
      </c>
      <c r="K584" s="84" t="b">
        <v>0</v>
      </c>
      <c r="L584" s="84" t="b">
        <v>0</v>
      </c>
    </row>
    <row r="585" spans="1:12" ht="15">
      <c r="A585" s="84" t="s">
        <v>2745</v>
      </c>
      <c r="B585" s="84" t="s">
        <v>3275</v>
      </c>
      <c r="C585" s="84">
        <v>5</v>
      </c>
      <c r="D585" s="122">
        <v>0.009717856769524547</v>
      </c>
      <c r="E585" s="122">
        <v>1.8034571156484138</v>
      </c>
      <c r="F585" s="84" t="s">
        <v>2578</v>
      </c>
      <c r="G585" s="84" t="b">
        <v>0</v>
      </c>
      <c r="H585" s="84" t="b">
        <v>0</v>
      </c>
      <c r="I585" s="84" t="b">
        <v>0</v>
      </c>
      <c r="J585" s="84" t="b">
        <v>0</v>
      </c>
      <c r="K585" s="84" t="b">
        <v>0</v>
      </c>
      <c r="L585" s="84" t="b">
        <v>0</v>
      </c>
    </row>
    <row r="586" spans="1:12" ht="15">
      <c r="A586" s="84" t="s">
        <v>3275</v>
      </c>
      <c r="B586" s="84" t="s">
        <v>2717</v>
      </c>
      <c r="C586" s="84">
        <v>5</v>
      </c>
      <c r="D586" s="122">
        <v>0.009717856769524547</v>
      </c>
      <c r="E586" s="122">
        <v>1.6573290799701759</v>
      </c>
      <c r="F586" s="84" t="s">
        <v>2578</v>
      </c>
      <c r="G586" s="84" t="b">
        <v>0</v>
      </c>
      <c r="H586" s="84" t="b">
        <v>0</v>
      </c>
      <c r="I586" s="84" t="b">
        <v>0</v>
      </c>
      <c r="J586" s="84" t="b">
        <v>0</v>
      </c>
      <c r="K586" s="84" t="b">
        <v>0</v>
      </c>
      <c r="L586" s="84" t="b">
        <v>0</v>
      </c>
    </row>
    <row r="587" spans="1:12" ht="15">
      <c r="A587" s="84" t="s">
        <v>2717</v>
      </c>
      <c r="B587" s="84" t="s">
        <v>3276</v>
      </c>
      <c r="C587" s="84">
        <v>5</v>
      </c>
      <c r="D587" s="122">
        <v>0.009717856769524547</v>
      </c>
      <c r="E587" s="122">
        <v>1.6573290799701759</v>
      </c>
      <c r="F587" s="84" t="s">
        <v>2578</v>
      </c>
      <c r="G587" s="84" t="b">
        <v>0</v>
      </c>
      <c r="H587" s="84" t="b">
        <v>0</v>
      </c>
      <c r="I587" s="84" t="b">
        <v>0</v>
      </c>
      <c r="J587" s="84" t="b">
        <v>0</v>
      </c>
      <c r="K587" s="84" t="b">
        <v>0</v>
      </c>
      <c r="L587" s="84" t="b">
        <v>0</v>
      </c>
    </row>
    <row r="588" spans="1:12" ht="15">
      <c r="A588" s="84" t="s">
        <v>3276</v>
      </c>
      <c r="B588" s="84" t="s">
        <v>3277</v>
      </c>
      <c r="C588" s="84">
        <v>5</v>
      </c>
      <c r="D588" s="122">
        <v>0.009717856769524547</v>
      </c>
      <c r="E588" s="122">
        <v>1.8034571156484138</v>
      </c>
      <c r="F588" s="84" t="s">
        <v>2578</v>
      </c>
      <c r="G588" s="84" t="b">
        <v>0</v>
      </c>
      <c r="H588" s="84" t="b">
        <v>0</v>
      </c>
      <c r="I588" s="84" t="b">
        <v>0</v>
      </c>
      <c r="J588" s="84" t="b">
        <v>0</v>
      </c>
      <c r="K588" s="84" t="b">
        <v>0</v>
      </c>
      <c r="L588" s="84" t="b">
        <v>0</v>
      </c>
    </row>
    <row r="589" spans="1:12" ht="15">
      <c r="A589" s="84" t="s">
        <v>3277</v>
      </c>
      <c r="B589" s="84" t="s">
        <v>3278</v>
      </c>
      <c r="C589" s="84">
        <v>5</v>
      </c>
      <c r="D589" s="122">
        <v>0.009717856769524547</v>
      </c>
      <c r="E589" s="122">
        <v>1.8034571156484138</v>
      </c>
      <c r="F589" s="84" t="s">
        <v>2578</v>
      </c>
      <c r="G589" s="84" t="b">
        <v>0</v>
      </c>
      <c r="H589" s="84" t="b">
        <v>0</v>
      </c>
      <c r="I589" s="84" t="b">
        <v>0</v>
      </c>
      <c r="J589" s="84" t="b">
        <v>0</v>
      </c>
      <c r="K589" s="84" t="b">
        <v>0</v>
      </c>
      <c r="L589" s="84" t="b">
        <v>0</v>
      </c>
    </row>
    <row r="590" spans="1:12" ht="15">
      <c r="A590" s="84" t="s">
        <v>3278</v>
      </c>
      <c r="B590" s="84" t="s">
        <v>3279</v>
      </c>
      <c r="C590" s="84">
        <v>5</v>
      </c>
      <c r="D590" s="122">
        <v>0.009717856769524547</v>
      </c>
      <c r="E590" s="122">
        <v>1.8034571156484138</v>
      </c>
      <c r="F590" s="84" t="s">
        <v>2578</v>
      </c>
      <c r="G590" s="84" t="b">
        <v>0</v>
      </c>
      <c r="H590" s="84" t="b">
        <v>0</v>
      </c>
      <c r="I590" s="84" t="b">
        <v>0</v>
      </c>
      <c r="J590" s="84" t="b">
        <v>0</v>
      </c>
      <c r="K590" s="84" t="b">
        <v>0</v>
      </c>
      <c r="L590" s="84" t="b">
        <v>0</v>
      </c>
    </row>
    <row r="591" spans="1:12" ht="15">
      <c r="A591" s="84" t="s">
        <v>3279</v>
      </c>
      <c r="B591" s="84" t="s">
        <v>3280</v>
      </c>
      <c r="C591" s="84">
        <v>5</v>
      </c>
      <c r="D591" s="122">
        <v>0.009717856769524547</v>
      </c>
      <c r="E591" s="122">
        <v>1.8034571156484138</v>
      </c>
      <c r="F591" s="84" t="s">
        <v>2578</v>
      </c>
      <c r="G591" s="84" t="b">
        <v>0</v>
      </c>
      <c r="H591" s="84" t="b">
        <v>0</v>
      </c>
      <c r="I591" s="84" t="b">
        <v>0</v>
      </c>
      <c r="J591" s="84" t="b">
        <v>0</v>
      </c>
      <c r="K591" s="84" t="b">
        <v>0</v>
      </c>
      <c r="L591" s="84" t="b">
        <v>0</v>
      </c>
    </row>
    <row r="592" spans="1:12" ht="15">
      <c r="A592" s="84" t="s">
        <v>3280</v>
      </c>
      <c r="B592" s="84" t="s">
        <v>3281</v>
      </c>
      <c r="C592" s="84">
        <v>5</v>
      </c>
      <c r="D592" s="122">
        <v>0.009717856769524547</v>
      </c>
      <c r="E592" s="122">
        <v>1.8034571156484138</v>
      </c>
      <c r="F592" s="84" t="s">
        <v>2578</v>
      </c>
      <c r="G592" s="84" t="b">
        <v>0</v>
      </c>
      <c r="H592" s="84" t="b">
        <v>0</v>
      </c>
      <c r="I592" s="84" t="b">
        <v>0</v>
      </c>
      <c r="J592" s="84" t="b">
        <v>0</v>
      </c>
      <c r="K592" s="84" t="b">
        <v>0</v>
      </c>
      <c r="L592" s="84" t="b">
        <v>0</v>
      </c>
    </row>
    <row r="593" spans="1:12" ht="15">
      <c r="A593" s="84" t="s">
        <v>312</v>
      </c>
      <c r="B593" s="84" t="s">
        <v>2742</v>
      </c>
      <c r="C593" s="84">
        <v>4</v>
      </c>
      <c r="D593" s="122">
        <v>0.008911059761755196</v>
      </c>
      <c r="E593" s="122">
        <v>1.5024271199844328</v>
      </c>
      <c r="F593" s="84" t="s">
        <v>2578</v>
      </c>
      <c r="G593" s="84" t="b">
        <v>0</v>
      </c>
      <c r="H593" s="84" t="b">
        <v>0</v>
      </c>
      <c r="I593" s="84" t="b">
        <v>0</v>
      </c>
      <c r="J593" s="84" t="b">
        <v>0</v>
      </c>
      <c r="K593" s="84" t="b">
        <v>0</v>
      </c>
      <c r="L593" s="84" t="b">
        <v>0</v>
      </c>
    </row>
    <row r="594" spans="1:12" ht="15">
      <c r="A594" s="84" t="s">
        <v>3281</v>
      </c>
      <c r="B594" s="84" t="s">
        <v>3302</v>
      </c>
      <c r="C594" s="84">
        <v>4</v>
      </c>
      <c r="D594" s="122">
        <v>0.008911059761755196</v>
      </c>
      <c r="E594" s="122">
        <v>1.8034571156484138</v>
      </c>
      <c r="F594" s="84" t="s">
        <v>2578</v>
      </c>
      <c r="G594" s="84" t="b">
        <v>0</v>
      </c>
      <c r="H594" s="84" t="b">
        <v>0</v>
      </c>
      <c r="I594" s="84" t="b">
        <v>0</v>
      </c>
      <c r="J594" s="84" t="b">
        <v>0</v>
      </c>
      <c r="K594" s="84" t="b">
        <v>0</v>
      </c>
      <c r="L594" s="84" t="b">
        <v>0</v>
      </c>
    </row>
    <row r="595" spans="1:12" ht="15">
      <c r="A595" s="84" t="s">
        <v>321</v>
      </c>
      <c r="B595" s="84" t="s">
        <v>663</v>
      </c>
      <c r="C595" s="84">
        <v>3</v>
      </c>
      <c r="D595" s="122">
        <v>0.007782462592063905</v>
      </c>
      <c r="E595" s="122">
        <v>0.8034571156484138</v>
      </c>
      <c r="F595" s="84" t="s">
        <v>2578</v>
      </c>
      <c r="G595" s="84" t="b">
        <v>0</v>
      </c>
      <c r="H595" s="84" t="b">
        <v>0</v>
      </c>
      <c r="I595" s="84" t="b">
        <v>0</v>
      </c>
      <c r="J595" s="84" t="b">
        <v>0</v>
      </c>
      <c r="K595" s="84" t="b">
        <v>0</v>
      </c>
      <c r="L595" s="84" t="b">
        <v>0</v>
      </c>
    </row>
    <row r="596" spans="1:12" ht="15">
      <c r="A596" s="84" t="s">
        <v>3303</v>
      </c>
      <c r="B596" s="84" t="s">
        <v>3339</v>
      </c>
      <c r="C596" s="84">
        <v>3</v>
      </c>
      <c r="D596" s="122">
        <v>0.007782462592063905</v>
      </c>
      <c r="E596" s="122">
        <v>2.0253058652647704</v>
      </c>
      <c r="F596" s="84" t="s">
        <v>2578</v>
      </c>
      <c r="G596" s="84" t="b">
        <v>0</v>
      </c>
      <c r="H596" s="84" t="b">
        <v>0</v>
      </c>
      <c r="I596" s="84" t="b">
        <v>0</v>
      </c>
      <c r="J596" s="84" t="b">
        <v>0</v>
      </c>
      <c r="K596" s="84" t="b">
        <v>0</v>
      </c>
      <c r="L596" s="84" t="b">
        <v>0</v>
      </c>
    </row>
    <row r="597" spans="1:12" ht="15">
      <c r="A597" s="84" t="s">
        <v>3339</v>
      </c>
      <c r="B597" s="84" t="s">
        <v>3340</v>
      </c>
      <c r="C597" s="84">
        <v>3</v>
      </c>
      <c r="D597" s="122">
        <v>0.007782462592063905</v>
      </c>
      <c r="E597" s="122">
        <v>2.0253058652647704</v>
      </c>
      <c r="F597" s="84" t="s">
        <v>2578</v>
      </c>
      <c r="G597" s="84" t="b">
        <v>0</v>
      </c>
      <c r="H597" s="84" t="b">
        <v>0</v>
      </c>
      <c r="I597" s="84" t="b">
        <v>0</v>
      </c>
      <c r="J597" s="84" t="b">
        <v>0</v>
      </c>
      <c r="K597" s="84" t="b">
        <v>0</v>
      </c>
      <c r="L597" s="84" t="b">
        <v>0</v>
      </c>
    </row>
    <row r="598" spans="1:12" ht="15">
      <c r="A598" s="84" t="s">
        <v>3340</v>
      </c>
      <c r="B598" s="84" t="s">
        <v>2740</v>
      </c>
      <c r="C598" s="84">
        <v>3</v>
      </c>
      <c r="D598" s="122">
        <v>0.007782462592063905</v>
      </c>
      <c r="E598" s="122">
        <v>1.724275869600789</v>
      </c>
      <c r="F598" s="84" t="s">
        <v>2578</v>
      </c>
      <c r="G598" s="84" t="b">
        <v>0</v>
      </c>
      <c r="H598" s="84" t="b">
        <v>0</v>
      </c>
      <c r="I598" s="84" t="b">
        <v>0</v>
      </c>
      <c r="J598" s="84" t="b">
        <v>0</v>
      </c>
      <c r="K598" s="84" t="b">
        <v>0</v>
      </c>
      <c r="L598" s="84" t="b">
        <v>0</v>
      </c>
    </row>
    <row r="599" spans="1:12" ht="15">
      <c r="A599" s="84" t="s">
        <v>2740</v>
      </c>
      <c r="B599" s="84" t="s">
        <v>3341</v>
      </c>
      <c r="C599" s="84">
        <v>3</v>
      </c>
      <c r="D599" s="122">
        <v>0.007782462592063905</v>
      </c>
      <c r="E599" s="122">
        <v>1.724275869600789</v>
      </c>
      <c r="F599" s="84" t="s">
        <v>2578</v>
      </c>
      <c r="G599" s="84" t="b">
        <v>0</v>
      </c>
      <c r="H599" s="84" t="b">
        <v>0</v>
      </c>
      <c r="I599" s="84" t="b">
        <v>0</v>
      </c>
      <c r="J599" s="84" t="b">
        <v>0</v>
      </c>
      <c r="K599" s="84" t="b">
        <v>0</v>
      </c>
      <c r="L599" s="84" t="b">
        <v>0</v>
      </c>
    </row>
    <row r="600" spans="1:12" ht="15">
      <c r="A600" s="84" t="s">
        <v>3341</v>
      </c>
      <c r="B600" s="84" t="s">
        <v>3342</v>
      </c>
      <c r="C600" s="84">
        <v>3</v>
      </c>
      <c r="D600" s="122">
        <v>0.007782462592063905</v>
      </c>
      <c r="E600" s="122">
        <v>2.0253058652647704</v>
      </c>
      <c r="F600" s="84" t="s">
        <v>2578</v>
      </c>
      <c r="G600" s="84" t="b">
        <v>0</v>
      </c>
      <c r="H600" s="84" t="b">
        <v>0</v>
      </c>
      <c r="I600" s="84" t="b">
        <v>0</v>
      </c>
      <c r="J600" s="84" t="b">
        <v>0</v>
      </c>
      <c r="K600" s="84" t="b">
        <v>0</v>
      </c>
      <c r="L600" s="84" t="b">
        <v>0</v>
      </c>
    </row>
    <row r="601" spans="1:12" ht="15">
      <c r="A601" s="84" t="s">
        <v>3342</v>
      </c>
      <c r="B601" s="84" t="s">
        <v>3288</v>
      </c>
      <c r="C601" s="84">
        <v>3</v>
      </c>
      <c r="D601" s="122">
        <v>0.007782462592063905</v>
      </c>
      <c r="E601" s="122">
        <v>2.0253058652647704</v>
      </c>
      <c r="F601" s="84" t="s">
        <v>2578</v>
      </c>
      <c r="G601" s="84" t="b">
        <v>0</v>
      </c>
      <c r="H601" s="84" t="b">
        <v>0</v>
      </c>
      <c r="I601" s="84" t="b">
        <v>0</v>
      </c>
      <c r="J601" s="84" t="b">
        <v>0</v>
      </c>
      <c r="K601" s="84" t="b">
        <v>0</v>
      </c>
      <c r="L601" s="84" t="b">
        <v>0</v>
      </c>
    </row>
    <row r="602" spans="1:12" ht="15">
      <c r="A602" s="84" t="s">
        <v>3288</v>
      </c>
      <c r="B602" s="84" t="s">
        <v>3343</v>
      </c>
      <c r="C602" s="84">
        <v>3</v>
      </c>
      <c r="D602" s="122">
        <v>0.007782462592063905</v>
      </c>
      <c r="E602" s="122">
        <v>2.0253058652647704</v>
      </c>
      <c r="F602" s="84" t="s">
        <v>2578</v>
      </c>
      <c r="G602" s="84" t="b">
        <v>0</v>
      </c>
      <c r="H602" s="84" t="b">
        <v>0</v>
      </c>
      <c r="I602" s="84" t="b">
        <v>0</v>
      </c>
      <c r="J602" s="84" t="b">
        <v>0</v>
      </c>
      <c r="K602" s="84" t="b">
        <v>0</v>
      </c>
      <c r="L602" s="84" t="b">
        <v>0</v>
      </c>
    </row>
    <row r="603" spans="1:12" ht="15">
      <c r="A603" s="84" t="s">
        <v>3343</v>
      </c>
      <c r="B603" s="84" t="s">
        <v>2740</v>
      </c>
      <c r="C603" s="84">
        <v>3</v>
      </c>
      <c r="D603" s="122">
        <v>0.007782462592063905</v>
      </c>
      <c r="E603" s="122">
        <v>1.724275869600789</v>
      </c>
      <c r="F603" s="84" t="s">
        <v>2578</v>
      </c>
      <c r="G603" s="84" t="b">
        <v>0</v>
      </c>
      <c r="H603" s="84" t="b">
        <v>0</v>
      </c>
      <c r="I603" s="84" t="b">
        <v>0</v>
      </c>
      <c r="J603" s="84" t="b">
        <v>0</v>
      </c>
      <c r="K603" s="84" t="b">
        <v>0</v>
      </c>
      <c r="L603" s="84" t="b">
        <v>0</v>
      </c>
    </row>
    <row r="604" spans="1:12" ht="15">
      <c r="A604" s="84" t="s">
        <v>2740</v>
      </c>
      <c r="B604" s="84" t="s">
        <v>3344</v>
      </c>
      <c r="C604" s="84">
        <v>3</v>
      </c>
      <c r="D604" s="122">
        <v>0.007782462592063905</v>
      </c>
      <c r="E604" s="122">
        <v>1.724275869600789</v>
      </c>
      <c r="F604" s="84" t="s">
        <v>2578</v>
      </c>
      <c r="G604" s="84" t="b">
        <v>0</v>
      </c>
      <c r="H604" s="84" t="b">
        <v>0</v>
      </c>
      <c r="I604" s="84" t="b">
        <v>0</v>
      </c>
      <c r="J604" s="84" t="b">
        <v>1</v>
      </c>
      <c r="K604" s="84" t="b">
        <v>0</v>
      </c>
      <c r="L604" s="84" t="b">
        <v>0</v>
      </c>
    </row>
    <row r="605" spans="1:12" ht="15">
      <c r="A605" s="84" t="s">
        <v>3344</v>
      </c>
      <c r="B605" s="84" t="s">
        <v>3345</v>
      </c>
      <c r="C605" s="84">
        <v>3</v>
      </c>
      <c r="D605" s="122">
        <v>0.007782462592063905</v>
      </c>
      <c r="E605" s="122">
        <v>2.0253058652647704</v>
      </c>
      <c r="F605" s="84" t="s">
        <v>2578</v>
      </c>
      <c r="G605" s="84" t="b">
        <v>1</v>
      </c>
      <c r="H605" s="84" t="b">
        <v>0</v>
      </c>
      <c r="I605" s="84" t="b">
        <v>0</v>
      </c>
      <c r="J605" s="84" t="b">
        <v>0</v>
      </c>
      <c r="K605" s="84" t="b">
        <v>0</v>
      </c>
      <c r="L605" s="84" t="b">
        <v>0</v>
      </c>
    </row>
    <row r="606" spans="1:12" ht="15">
      <c r="A606" s="84" t="s">
        <v>3345</v>
      </c>
      <c r="B606" s="84" t="s">
        <v>3346</v>
      </c>
      <c r="C606" s="84">
        <v>3</v>
      </c>
      <c r="D606" s="122">
        <v>0.007782462592063905</v>
      </c>
      <c r="E606" s="122">
        <v>2.0253058652647704</v>
      </c>
      <c r="F606" s="84" t="s">
        <v>2578</v>
      </c>
      <c r="G606" s="84" t="b">
        <v>0</v>
      </c>
      <c r="H606" s="84" t="b">
        <v>0</v>
      </c>
      <c r="I606" s="84" t="b">
        <v>0</v>
      </c>
      <c r="J606" s="84" t="b">
        <v>0</v>
      </c>
      <c r="K606" s="84" t="b">
        <v>0</v>
      </c>
      <c r="L606" s="84" t="b">
        <v>0</v>
      </c>
    </row>
    <row r="607" spans="1:12" ht="15">
      <c r="A607" s="84" t="s">
        <v>3346</v>
      </c>
      <c r="B607" s="84" t="s">
        <v>3347</v>
      </c>
      <c r="C607" s="84">
        <v>3</v>
      </c>
      <c r="D607" s="122">
        <v>0.007782462592063905</v>
      </c>
      <c r="E607" s="122">
        <v>2.0253058652647704</v>
      </c>
      <c r="F607" s="84" t="s">
        <v>2578</v>
      </c>
      <c r="G607" s="84" t="b">
        <v>0</v>
      </c>
      <c r="H607" s="84" t="b">
        <v>0</v>
      </c>
      <c r="I607" s="84" t="b">
        <v>0</v>
      </c>
      <c r="J607" s="84" t="b">
        <v>1</v>
      </c>
      <c r="K607" s="84" t="b">
        <v>0</v>
      </c>
      <c r="L607" s="84" t="b">
        <v>0</v>
      </c>
    </row>
    <row r="608" spans="1:12" ht="15">
      <c r="A608" s="84" t="s">
        <v>3347</v>
      </c>
      <c r="B608" s="84" t="s">
        <v>3348</v>
      </c>
      <c r="C608" s="84">
        <v>3</v>
      </c>
      <c r="D608" s="122">
        <v>0.007782462592063905</v>
      </c>
      <c r="E608" s="122">
        <v>2.0253058652647704</v>
      </c>
      <c r="F608" s="84" t="s">
        <v>2578</v>
      </c>
      <c r="G608" s="84" t="b">
        <v>1</v>
      </c>
      <c r="H608" s="84" t="b">
        <v>0</v>
      </c>
      <c r="I608" s="84" t="b">
        <v>0</v>
      </c>
      <c r="J608" s="84" t="b">
        <v>1</v>
      </c>
      <c r="K608" s="84" t="b">
        <v>0</v>
      </c>
      <c r="L608" s="84" t="b">
        <v>0</v>
      </c>
    </row>
    <row r="609" spans="1:12" ht="15">
      <c r="A609" s="84" t="s">
        <v>2741</v>
      </c>
      <c r="B609" s="84" t="s">
        <v>3334</v>
      </c>
      <c r="C609" s="84">
        <v>3</v>
      </c>
      <c r="D609" s="122">
        <v>0.007782462592063905</v>
      </c>
      <c r="E609" s="122">
        <v>1.724275869600789</v>
      </c>
      <c r="F609" s="84" t="s">
        <v>2578</v>
      </c>
      <c r="G609" s="84" t="b">
        <v>0</v>
      </c>
      <c r="H609" s="84" t="b">
        <v>0</v>
      </c>
      <c r="I609" s="84" t="b">
        <v>0</v>
      </c>
      <c r="J609" s="84" t="b">
        <v>0</v>
      </c>
      <c r="K609" s="84" t="b">
        <v>0</v>
      </c>
      <c r="L609" s="84" t="b">
        <v>0</v>
      </c>
    </row>
    <row r="610" spans="1:12" ht="15">
      <c r="A610" s="84" t="s">
        <v>3334</v>
      </c>
      <c r="B610" s="84" t="s">
        <v>2735</v>
      </c>
      <c r="C610" s="84">
        <v>3</v>
      </c>
      <c r="D610" s="122">
        <v>0.007782462592063905</v>
      </c>
      <c r="E610" s="122">
        <v>2.0253058652647704</v>
      </c>
      <c r="F610" s="84" t="s">
        <v>2578</v>
      </c>
      <c r="G610" s="84" t="b">
        <v>0</v>
      </c>
      <c r="H610" s="84" t="b">
        <v>0</v>
      </c>
      <c r="I610" s="84" t="b">
        <v>0</v>
      </c>
      <c r="J610" s="84" t="b">
        <v>0</v>
      </c>
      <c r="K610" s="84" t="b">
        <v>0</v>
      </c>
      <c r="L610" s="84" t="b">
        <v>0</v>
      </c>
    </row>
    <row r="611" spans="1:12" ht="15">
      <c r="A611" s="84" t="s">
        <v>2735</v>
      </c>
      <c r="B611" s="84" t="s">
        <v>3335</v>
      </c>
      <c r="C611" s="84">
        <v>3</v>
      </c>
      <c r="D611" s="122">
        <v>0.007782462592063905</v>
      </c>
      <c r="E611" s="122">
        <v>2.0253058652647704</v>
      </c>
      <c r="F611" s="84" t="s">
        <v>2578</v>
      </c>
      <c r="G611" s="84" t="b">
        <v>0</v>
      </c>
      <c r="H611" s="84" t="b">
        <v>0</v>
      </c>
      <c r="I611" s="84" t="b">
        <v>0</v>
      </c>
      <c r="J611" s="84" t="b">
        <v>0</v>
      </c>
      <c r="K611" s="84" t="b">
        <v>0</v>
      </c>
      <c r="L611" s="84" t="b">
        <v>0</v>
      </c>
    </row>
    <row r="612" spans="1:12" ht="15">
      <c r="A612" s="84" t="s">
        <v>3335</v>
      </c>
      <c r="B612" s="84" t="s">
        <v>3264</v>
      </c>
      <c r="C612" s="84">
        <v>3</v>
      </c>
      <c r="D612" s="122">
        <v>0.007782462592063905</v>
      </c>
      <c r="E612" s="122">
        <v>2.0253058652647704</v>
      </c>
      <c r="F612" s="84" t="s">
        <v>2578</v>
      </c>
      <c r="G612" s="84" t="b">
        <v>0</v>
      </c>
      <c r="H612" s="84" t="b">
        <v>0</v>
      </c>
      <c r="I612" s="84" t="b">
        <v>0</v>
      </c>
      <c r="J612" s="84" t="b">
        <v>0</v>
      </c>
      <c r="K612" s="84" t="b">
        <v>0</v>
      </c>
      <c r="L612" s="84" t="b">
        <v>0</v>
      </c>
    </row>
    <row r="613" spans="1:12" ht="15">
      <c r="A613" s="84" t="s">
        <v>3264</v>
      </c>
      <c r="B613" s="84" t="s">
        <v>3260</v>
      </c>
      <c r="C613" s="84">
        <v>3</v>
      </c>
      <c r="D613" s="122">
        <v>0.007782462592063905</v>
      </c>
      <c r="E613" s="122">
        <v>2.0253058652647704</v>
      </c>
      <c r="F613" s="84" t="s">
        <v>2578</v>
      </c>
      <c r="G613" s="84" t="b">
        <v>0</v>
      </c>
      <c r="H613" s="84" t="b">
        <v>0</v>
      </c>
      <c r="I613" s="84" t="b">
        <v>0</v>
      </c>
      <c r="J613" s="84" t="b">
        <v>1</v>
      </c>
      <c r="K613" s="84" t="b">
        <v>0</v>
      </c>
      <c r="L613" s="84" t="b">
        <v>0</v>
      </c>
    </row>
    <row r="614" spans="1:12" ht="15">
      <c r="A614" s="84" t="s">
        <v>3260</v>
      </c>
      <c r="B614" s="84" t="s">
        <v>2741</v>
      </c>
      <c r="C614" s="84">
        <v>3</v>
      </c>
      <c r="D614" s="122">
        <v>0.007782462592063905</v>
      </c>
      <c r="E614" s="122">
        <v>1.9003671286564703</v>
      </c>
      <c r="F614" s="84" t="s">
        <v>2578</v>
      </c>
      <c r="G614" s="84" t="b">
        <v>1</v>
      </c>
      <c r="H614" s="84" t="b">
        <v>0</v>
      </c>
      <c r="I614" s="84" t="b">
        <v>0</v>
      </c>
      <c r="J614" s="84" t="b">
        <v>0</v>
      </c>
      <c r="K614" s="84" t="b">
        <v>0</v>
      </c>
      <c r="L614" s="84" t="b">
        <v>0</v>
      </c>
    </row>
    <row r="615" spans="1:12" ht="15">
      <c r="A615" s="84" t="s">
        <v>2741</v>
      </c>
      <c r="B615" s="84" t="s">
        <v>3336</v>
      </c>
      <c r="C615" s="84">
        <v>3</v>
      </c>
      <c r="D615" s="122">
        <v>0.007782462592063905</v>
      </c>
      <c r="E615" s="122">
        <v>1.724275869600789</v>
      </c>
      <c r="F615" s="84" t="s">
        <v>2578</v>
      </c>
      <c r="G615" s="84" t="b">
        <v>0</v>
      </c>
      <c r="H615" s="84" t="b">
        <v>0</v>
      </c>
      <c r="I615" s="84" t="b">
        <v>0</v>
      </c>
      <c r="J615" s="84" t="b">
        <v>0</v>
      </c>
      <c r="K615" s="84" t="b">
        <v>0</v>
      </c>
      <c r="L615" s="84" t="b">
        <v>0</v>
      </c>
    </row>
    <row r="616" spans="1:12" ht="15">
      <c r="A616" s="84" t="s">
        <v>3336</v>
      </c>
      <c r="B616" s="84" t="s">
        <v>663</v>
      </c>
      <c r="C616" s="84">
        <v>3</v>
      </c>
      <c r="D616" s="122">
        <v>0.007782462592063905</v>
      </c>
      <c r="E616" s="122">
        <v>1.3263358609287514</v>
      </c>
      <c r="F616" s="84" t="s">
        <v>2578</v>
      </c>
      <c r="G616" s="84" t="b">
        <v>0</v>
      </c>
      <c r="H616" s="84" t="b">
        <v>0</v>
      </c>
      <c r="I616" s="84" t="b">
        <v>0</v>
      </c>
      <c r="J616" s="84" t="b">
        <v>0</v>
      </c>
      <c r="K616" s="84" t="b">
        <v>0</v>
      </c>
      <c r="L616" s="84" t="b">
        <v>0</v>
      </c>
    </row>
    <row r="617" spans="1:12" ht="15">
      <c r="A617" s="84" t="s">
        <v>663</v>
      </c>
      <c r="B617" s="84" t="s">
        <v>2669</v>
      </c>
      <c r="C617" s="84">
        <v>3</v>
      </c>
      <c r="D617" s="122">
        <v>0.007782462592063905</v>
      </c>
      <c r="E617" s="122">
        <v>1.2719781986061587</v>
      </c>
      <c r="F617" s="84" t="s">
        <v>2578</v>
      </c>
      <c r="G617" s="84" t="b">
        <v>0</v>
      </c>
      <c r="H617" s="84" t="b">
        <v>0</v>
      </c>
      <c r="I617" s="84" t="b">
        <v>0</v>
      </c>
      <c r="J617" s="84" t="b">
        <v>0</v>
      </c>
      <c r="K617" s="84" t="b">
        <v>0</v>
      </c>
      <c r="L617" s="84" t="b">
        <v>0</v>
      </c>
    </row>
    <row r="618" spans="1:12" ht="15">
      <c r="A618" s="84" t="s">
        <v>2669</v>
      </c>
      <c r="B618" s="84" t="s">
        <v>321</v>
      </c>
      <c r="C618" s="84">
        <v>3</v>
      </c>
      <c r="D618" s="122">
        <v>0.007782462592063905</v>
      </c>
      <c r="E618" s="122">
        <v>1.423245873936808</v>
      </c>
      <c r="F618" s="84" t="s">
        <v>2578</v>
      </c>
      <c r="G618" s="84" t="b">
        <v>0</v>
      </c>
      <c r="H618" s="84" t="b">
        <v>0</v>
      </c>
      <c r="I618" s="84" t="b">
        <v>0</v>
      </c>
      <c r="J618" s="84" t="b">
        <v>0</v>
      </c>
      <c r="K618" s="84" t="b">
        <v>0</v>
      </c>
      <c r="L618" s="84" t="b">
        <v>0</v>
      </c>
    </row>
    <row r="619" spans="1:12" ht="15">
      <c r="A619" s="84" t="s">
        <v>3375</v>
      </c>
      <c r="B619" s="84" t="s">
        <v>3376</v>
      </c>
      <c r="C619" s="84">
        <v>2</v>
      </c>
      <c r="D619" s="122">
        <v>0.006221101702953734</v>
      </c>
      <c r="E619" s="122">
        <v>2.2013971243204513</v>
      </c>
      <c r="F619" s="84" t="s">
        <v>2578</v>
      </c>
      <c r="G619" s="84" t="b">
        <v>1</v>
      </c>
      <c r="H619" s="84" t="b">
        <v>0</v>
      </c>
      <c r="I619" s="84" t="b">
        <v>0</v>
      </c>
      <c r="J619" s="84" t="b">
        <v>0</v>
      </c>
      <c r="K619" s="84" t="b">
        <v>0</v>
      </c>
      <c r="L619" s="84" t="b">
        <v>0</v>
      </c>
    </row>
    <row r="620" spans="1:12" ht="15">
      <c r="A620" s="84" t="s">
        <v>3376</v>
      </c>
      <c r="B620" s="84" t="s">
        <v>2753</v>
      </c>
      <c r="C620" s="84">
        <v>2</v>
      </c>
      <c r="D620" s="122">
        <v>0.006221101702953734</v>
      </c>
      <c r="E620" s="122">
        <v>2.2013971243204513</v>
      </c>
      <c r="F620" s="84" t="s">
        <v>2578</v>
      </c>
      <c r="G620" s="84" t="b">
        <v>0</v>
      </c>
      <c r="H620" s="84" t="b">
        <v>0</v>
      </c>
      <c r="I620" s="84" t="b">
        <v>0</v>
      </c>
      <c r="J620" s="84" t="b">
        <v>0</v>
      </c>
      <c r="K620" s="84" t="b">
        <v>0</v>
      </c>
      <c r="L620" s="84" t="b">
        <v>0</v>
      </c>
    </row>
    <row r="621" spans="1:12" ht="15">
      <c r="A621" s="84" t="s">
        <v>2753</v>
      </c>
      <c r="B621" s="84" t="s">
        <v>2731</v>
      </c>
      <c r="C621" s="84">
        <v>2</v>
      </c>
      <c r="D621" s="122">
        <v>0.006221101702953734</v>
      </c>
      <c r="E621" s="122">
        <v>2.2013971243204513</v>
      </c>
      <c r="F621" s="84" t="s">
        <v>2578</v>
      </c>
      <c r="G621" s="84" t="b">
        <v>0</v>
      </c>
      <c r="H621" s="84" t="b">
        <v>0</v>
      </c>
      <c r="I621" s="84" t="b">
        <v>0</v>
      </c>
      <c r="J621" s="84" t="b">
        <v>0</v>
      </c>
      <c r="K621" s="84" t="b">
        <v>0</v>
      </c>
      <c r="L621" s="84" t="b">
        <v>0</v>
      </c>
    </row>
    <row r="622" spans="1:12" ht="15">
      <c r="A622" s="84" t="s">
        <v>2731</v>
      </c>
      <c r="B622" s="84" t="s">
        <v>3377</v>
      </c>
      <c r="C622" s="84">
        <v>2</v>
      </c>
      <c r="D622" s="122">
        <v>0.006221101702953734</v>
      </c>
      <c r="E622" s="122">
        <v>2.2013971243204513</v>
      </c>
      <c r="F622" s="84" t="s">
        <v>2578</v>
      </c>
      <c r="G622" s="84" t="b">
        <v>0</v>
      </c>
      <c r="H622" s="84" t="b">
        <v>0</v>
      </c>
      <c r="I622" s="84" t="b">
        <v>0</v>
      </c>
      <c r="J622" s="84" t="b">
        <v>0</v>
      </c>
      <c r="K622" s="84" t="b">
        <v>0</v>
      </c>
      <c r="L622" s="84" t="b">
        <v>0</v>
      </c>
    </row>
    <row r="623" spans="1:12" ht="15">
      <c r="A623" s="84" t="s">
        <v>3377</v>
      </c>
      <c r="B623" s="84" t="s">
        <v>3309</v>
      </c>
      <c r="C623" s="84">
        <v>2</v>
      </c>
      <c r="D623" s="122">
        <v>0.006221101702953734</v>
      </c>
      <c r="E623" s="122">
        <v>2.2013971243204513</v>
      </c>
      <c r="F623" s="84" t="s">
        <v>2578</v>
      </c>
      <c r="G623" s="84" t="b">
        <v>0</v>
      </c>
      <c r="H623" s="84" t="b">
        <v>0</v>
      </c>
      <c r="I623" s="84" t="b">
        <v>0</v>
      </c>
      <c r="J623" s="84" t="b">
        <v>0</v>
      </c>
      <c r="K623" s="84" t="b">
        <v>0</v>
      </c>
      <c r="L623" s="84" t="b">
        <v>0</v>
      </c>
    </row>
    <row r="624" spans="1:12" ht="15">
      <c r="A624" s="84" t="s">
        <v>3482</v>
      </c>
      <c r="B624" s="84" t="s">
        <v>2716</v>
      </c>
      <c r="C624" s="84">
        <v>2</v>
      </c>
      <c r="D624" s="122">
        <v>0.00798667352502987</v>
      </c>
      <c r="E624" s="122">
        <v>2.0253058652647704</v>
      </c>
      <c r="F624" s="84" t="s">
        <v>2578</v>
      </c>
      <c r="G624" s="84" t="b">
        <v>0</v>
      </c>
      <c r="H624" s="84" t="b">
        <v>0</v>
      </c>
      <c r="I624" s="84" t="b">
        <v>0</v>
      </c>
      <c r="J624" s="84" t="b">
        <v>0</v>
      </c>
      <c r="K624" s="84" t="b">
        <v>0</v>
      </c>
      <c r="L624" s="84" t="b">
        <v>0</v>
      </c>
    </row>
    <row r="625" spans="1:12" ht="15">
      <c r="A625" s="84" t="s">
        <v>313</v>
      </c>
      <c r="B625" s="84" t="s">
        <v>321</v>
      </c>
      <c r="C625" s="84">
        <v>2</v>
      </c>
      <c r="D625" s="122">
        <v>0.006221101702953734</v>
      </c>
      <c r="E625" s="122">
        <v>1.423245873936808</v>
      </c>
      <c r="F625" s="84" t="s">
        <v>2578</v>
      </c>
      <c r="G625" s="84" t="b">
        <v>0</v>
      </c>
      <c r="H625" s="84" t="b">
        <v>0</v>
      </c>
      <c r="I625" s="84" t="b">
        <v>0</v>
      </c>
      <c r="J625" s="84" t="b">
        <v>0</v>
      </c>
      <c r="K625" s="84" t="b">
        <v>0</v>
      </c>
      <c r="L625" s="84" t="b">
        <v>0</v>
      </c>
    </row>
    <row r="626" spans="1:12" ht="15">
      <c r="A626" s="84" t="s">
        <v>3414</v>
      </c>
      <c r="B626" s="84" t="s">
        <v>3415</v>
      </c>
      <c r="C626" s="84">
        <v>2</v>
      </c>
      <c r="D626" s="122">
        <v>0.006221101702953734</v>
      </c>
      <c r="E626" s="122">
        <v>2.2013971243204513</v>
      </c>
      <c r="F626" s="84" t="s">
        <v>2578</v>
      </c>
      <c r="G626" s="84" t="b">
        <v>0</v>
      </c>
      <c r="H626" s="84" t="b">
        <v>0</v>
      </c>
      <c r="I626" s="84" t="b">
        <v>0</v>
      </c>
      <c r="J626" s="84" t="b">
        <v>0</v>
      </c>
      <c r="K626" s="84" t="b">
        <v>0</v>
      </c>
      <c r="L626" s="84" t="b">
        <v>0</v>
      </c>
    </row>
    <row r="627" spans="1:12" ht="15">
      <c r="A627" s="84" t="s">
        <v>3415</v>
      </c>
      <c r="B627" s="84" t="s">
        <v>3271</v>
      </c>
      <c r="C627" s="84">
        <v>2</v>
      </c>
      <c r="D627" s="122">
        <v>0.006221101702953734</v>
      </c>
      <c r="E627" s="122">
        <v>1.8034571156484138</v>
      </c>
      <c r="F627" s="84" t="s">
        <v>2578</v>
      </c>
      <c r="G627" s="84" t="b">
        <v>0</v>
      </c>
      <c r="H627" s="84" t="b">
        <v>0</v>
      </c>
      <c r="I627" s="84" t="b">
        <v>0</v>
      </c>
      <c r="J627" s="84" t="b">
        <v>0</v>
      </c>
      <c r="K627" s="84" t="b">
        <v>0</v>
      </c>
      <c r="L627" s="84" t="b">
        <v>0</v>
      </c>
    </row>
    <row r="628" spans="1:12" ht="15">
      <c r="A628" s="84" t="s">
        <v>3271</v>
      </c>
      <c r="B628" s="84" t="s">
        <v>3272</v>
      </c>
      <c r="C628" s="84">
        <v>2</v>
      </c>
      <c r="D628" s="122">
        <v>0.006221101702953734</v>
      </c>
      <c r="E628" s="122">
        <v>1.8034571156484138</v>
      </c>
      <c r="F628" s="84" t="s">
        <v>2578</v>
      </c>
      <c r="G628" s="84" t="b">
        <v>0</v>
      </c>
      <c r="H628" s="84" t="b">
        <v>0</v>
      </c>
      <c r="I628" s="84" t="b">
        <v>0</v>
      </c>
      <c r="J628" s="84" t="b">
        <v>0</v>
      </c>
      <c r="K628" s="84" t="b">
        <v>0</v>
      </c>
      <c r="L628" s="84" t="b">
        <v>0</v>
      </c>
    </row>
    <row r="629" spans="1:12" ht="15">
      <c r="A629" s="84" t="s">
        <v>3272</v>
      </c>
      <c r="B629" s="84" t="s">
        <v>3321</v>
      </c>
      <c r="C629" s="84">
        <v>2</v>
      </c>
      <c r="D629" s="122">
        <v>0.006221101702953734</v>
      </c>
      <c r="E629" s="122">
        <v>2.0253058652647704</v>
      </c>
      <c r="F629" s="84" t="s">
        <v>2578</v>
      </c>
      <c r="G629" s="84" t="b">
        <v>0</v>
      </c>
      <c r="H629" s="84" t="b">
        <v>0</v>
      </c>
      <c r="I629" s="84" t="b">
        <v>0</v>
      </c>
      <c r="J629" s="84" t="b">
        <v>0</v>
      </c>
      <c r="K629" s="84" t="b">
        <v>0</v>
      </c>
      <c r="L629" s="84" t="b">
        <v>0</v>
      </c>
    </row>
    <row r="630" spans="1:12" ht="15">
      <c r="A630" s="84" t="s">
        <v>3321</v>
      </c>
      <c r="B630" s="84" t="s">
        <v>3416</v>
      </c>
      <c r="C630" s="84">
        <v>2</v>
      </c>
      <c r="D630" s="122">
        <v>0.006221101702953734</v>
      </c>
      <c r="E630" s="122">
        <v>2.0253058652647704</v>
      </c>
      <c r="F630" s="84" t="s">
        <v>2578</v>
      </c>
      <c r="G630" s="84" t="b">
        <v>0</v>
      </c>
      <c r="H630" s="84" t="b">
        <v>0</v>
      </c>
      <c r="I630" s="84" t="b">
        <v>0</v>
      </c>
      <c r="J630" s="84" t="b">
        <v>0</v>
      </c>
      <c r="K630" s="84" t="b">
        <v>0</v>
      </c>
      <c r="L630" s="84" t="b">
        <v>0</v>
      </c>
    </row>
    <row r="631" spans="1:12" ht="15">
      <c r="A631" s="84" t="s">
        <v>3416</v>
      </c>
      <c r="B631" s="84" t="s">
        <v>3417</v>
      </c>
      <c r="C631" s="84">
        <v>2</v>
      </c>
      <c r="D631" s="122">
        <v>0.006221101702953734</v>
      </c>
      <c r="E631" s="122">
        <v>2.2013971243204513</v>
      </c>
      <c r="F631" s="84" t="s">
        <v>2578</v>
      </c>
      <c r="G631" s="84" t="b">
        <v>0</v>
      </c>
      <c r="H631" s="84" t="b">
        <v>0</v>
      </c>
      <c r="I631" s="84" t="b">
        <v>0</v>
      </c>
      <c r="J631" s="84" t="b">
        <v>0</v>
      </c>
      <c r="K631" s="84" t="b">
        <v>0</v>
      </c>
      <c r="L631" s="84" t="b">
        <v>0</v>
      </c>
    </row>
    <row r="632" spans="1:12" ht="15">
      <c r="A632" s="84" t="s">
        <v>3417</v>
      </c>
      <c r="B632" s="84" t="s">
        <v>2717</v>
      </c>
      <c r="C632" s="84">
        <v>2</v>
      </c>
      <c r="D632" s="122">
        <v>0.006221101702953734</v>
      </c>
      <c r="E632" s="122">
        <v>1.6573290799701759</v>
      </c>
      <c r="F632" s="84" t="s">
        <v>2578</v>
      </c>
      <c r="G632" s="84" t="b">
        <v>0</v>
      </c>
      <c r="H632" s="84" t="b">
        <v>0</v>
      </c>
      <c r="I632" s="84" t="b">
        <v>0</v>
      </c>
      <c r="J632" s="84" t="b">
        <v>0</v>
      </c>
      <c r="K632" s="84" t="b">
        <v>0</v>
      </c>
      <c r="L632" s="84" t="b">
        <v>0</v>
      </c>
    </row>
    <row r="633" spans="1:12" ht="15">
      <c r="A633" s="84" t="s">
        <v>2717</v>
      </c>
      <c r="B633" s="84" t="s">
        <v>3292</v>
      </c>
      <c r="C633" s="84">
        <v>2</v>
      </c>
      <c r="D633" s="122">
        <v>0.006221101702953734</v>
      </c>
      <c r="E633" s="122">
        <v>1.6573290799701759</v>
      </c>
      <c r="F633" s="84" t="s">
        <v>2578</v>
      </c>
      <c r="G633" s="84" t="b">
        <v>0</v>
      </c>
      <c r="H633" s="84" t="b">
        <v>0</v>
      </c>
      <c r="I633" s="84" t="b">
        <v>0</v>
      </c>
      <c r="J633" s="84" t="b">
        <v>0</v>
      </c>
      <c r="K633" s="84" t="b">
        <v>0</v>
      </c>
      <c r="L633" s="84" t="b">
        <v>0</v>
      </c>
    </row>
    <row r="634" spans="1:12" ht="15">
      <c r="A634" s="84" t="s">
        <v>3292</v>
      </c>
      <c r="B634" s="84" t="s">
        <v>3271</v>
      </c>
      <c r="C634" s="84">
        <v>2</v>
      </c>
      <c r="D634" s="122">
        <v>0.006221101702953734</v>
      </c>
      <c r="E634" s="122">
        <v>1.8034571156484138</v>
      </c>
      <c r="F634" s="84" t="s">
        <v>2578</v>
      </c>
      <c r="G634" s="84" t="b">
        <v>0</v>
      </c>
      <c r="H634" s="84" t="b">
        <v>0</v>
      </c>
      <c r="I634" s="84" t="b">
        <v>0</v>
      </c>
      <c r="J634" s="84" t="b">
        <v>0</v>
      </c>
      <c r="K634" s="84" t="b">
        <v>0</v>
      </c>
      <c r="L634" s="84" t="b">
        <v>0</v>
      </c>
    </row>
    <row r="635" spans="1:12" ht="15">
      <c r="A635" s="84" t="s">
        <v>3271</v>
      </c>
      <c r="B635" s="84" t="s">
        <v>3293</v>
      </c>
      <c r="C635" s="84">
        <v>2</v>
      </c>
      <c r="D635" s="122">
        <v>0.006221101702953734</v>
      </c>
      <c r="E635" s="122">
        <v>1.6273658565927327</v>
      </c>
      <c r="F635" s="84" t="s">
        <v>2578</v>
      </c>
      <c r="G635" s="84" t="b">
        <v>0</v>
      </c>
      <c r="H635" s="84" t="b">
        <v>0</v>
      </c>
      <c r="I635" s="84" t="b">
        <v>0</v>
      </c>
      <c r="J635" s="84" t="b">
        <v>0</v>
      </c>
      <c r="K635" s="84" t="b">
        <v>0</v>
      </c>
      <c r="L635" s="84" t="b">
        <v>0</v>
      </c>
    </row>
    <row r="636" spans="1:12" ht="15">
      <c r="A636" s="84" t="s">
        <v>3293</v>
      </c>
      <c r="B636" s="84" t="s">
        <v>3322</v>
      </c>
      <c r="C636" s="84">
        <v>2</v>
      </c>
      <c r="D636" s="122">
        <v>0.006221101702953734</v>
      </c>
      <c r="E636" s="122">
        <v>2.0253058652647704</v>
      </c>
      <c r="F636" s="84" t="s">
        <v>2578</v>
      </c>
      <c r="G636" s="84" t="b">
        <v>0</v>
      </c>
      <c r="H636" s="84" t="b">
        <v>0</v>
      </c>
      <c r="I636" s="84" t="b">
        <v>0</v>
      </c>
      <c r="J636" s="84" t="b">
        <v>0</v>
      </c>
      <c r="K636" s="84" t="b">
        <v>0</v>
      </c>
      <c r="L636" s="84" t="b">
        <v>0</v>
      </c>
    </row>
    <row r="637" spans="1:12" ht="15">
      <c r="A637" s="84" t="s">
        <v>3322</v>
      </c>
      <c r="B637" s="84" t="s">
        <v>663</v>
      </c>
      <c r="C637" s="84">
        <v>2</v>
      </c>
      <c r="D637" s="122">
        <v>0.006221101702953734</v>
      </c>
      <c r="E637" s="122">
        <v>1.3263358609287514</v>
      </c>
      <c r="F637" s="84" t="s">
        <v>2578</v>
      </c>
      <c r="G637" s="84" t="b">
        <v>0</v>
      </c>
      <c r="H637" s="84" t="b">
        <v>0</v>
      </c>
      <c r="I637" s="84" t="b">
        <v>0</v>
      </c>
      <c r="J637" s="84" t="b">
        <v>0</v>
      </c>
      <c r="K637" s="84" t="b">
        <v>0</v>
      </c>
      <c r="L637" s="84" t="b">
        <v>0</v>
      </c>
    </row>
    <row r="638" spans="1:12" ht="15">
      <c r="A638" s="84" t="s">
        <v>663</v>
      </c>
      <c r="B638" s="84" t="s">
        <v>3418</v>
      </c>
      <c r="C638" s="84">
        <v>2</v>
      </c>
      <c r="D638" s="122">
        <v>0.006221101702953734</v>
      </c>
      <c r="E638" s="122">
        <v>1.2719781986061587</v>
      </c>
      <c r="F638" s="84" t="s">
        <v>2578</v>
      </c>
      <c r="G638" s="84" t="b">
        <v>0</v>
      </c>
      <c r="H638" s="84" t="b">
        <v>0</v>
      </c>
      <c r="I638" s="84" t="b">
        <v>0</v>
      </c>
      <c r="J638" s="84" t="b">
        <v>0</v>
      </c>
      <c r="K638" s="84" t="b">
        <v>0</v>
      </c>
      <c r="L638" s="84" t="b">
        <v>0</v>
      </c>
    </row>
    <row r="639" spans="1:12" ht="15">
      <c r="A639" s="84" t="s">
        <v>3418</v>
      </c>
      <c r="B639" s="84" t="s">
        <v>3419</v>
      </c>
      <c r="C639" s="84">
        <v>2</v>
      </c>
      <c r="D639" s="122">
        <v>0.006221101702953734</v>
      </c>
      <c r="E639" s="122">
        <v>2.2013971243204513</v>
      </c>
      <c r="F639" s="84" t="s">
        <v>2578</v>
      </c>
      <c r="G639" s="84" t="b">
        <v>0</v>
      </c>
      <c r="H639" s="84" t="b">
        <v>0</v>
      </c>
      <c r="I639" s="84" t="b">
        <v>0</v>
      </c>
      <c r="J639" s="84" t="b">
        <v>0</v>
      </c>
      <c r="K639" s="84" t="b">
        <v>0</v>
      </c>
      <c r="L639" s="84" t="b">
        <v>0</v>
      </c>
    </row>
    <row r="640" spans="1:12" ht="15">
      <c r="A640" s="84" t="s">
        <v>321</v>
      </c>
      <c r="B640" s="84" t="s">
        <v>3266</v>
      </c>
      <c r="C640" s="84">
        <v>2</v>
      </c>
      <c r="D640" s="122">
        <v>0.006221101702953734</v>
      </c>
      <c r="E640" s="122">
        <v>1.5024271199844328</v>
      </c>
      <c r="F640" s="84" t="s">
        <v>2578</v>
      </c>
      <c r="G640" s="84" t="b">
        <v>0</v>
      </c>
      <c r="H640" s="84" t="b">
        <v>0</v>
      </c>
      <c r="I640" s="84" t="b">
        <v>0</v>
      </c>
      <c r="J640" s="84" t="b">
        <v>0</v>
      </c>
      <c r="K640" s="84" t="b">
        <v>0</v>
      </c>
      <c r="L640" s="84" t="b">
        <v>0</v>
      </c>
    </row>
    <row r="641" spans="1:12" ht="15">
      <c r="A641" s="84" t="s">
        <v>3266</v>
      </c>
      <c r="B641" s="84" t="s">
        <v>3229</v>
      </c>
      <c r="C641" s="84">
        <v>2</v>
      </c>
      <c r="D641" s="122">
        <v>0.006221101702953734</v>
      </c>
      <c r="E641" s="122">
        <v>2.2013971243204513</v>
      </c>
      <c r="F641" s="84" t="s">
        <v>2578</v>
      </c>
      <c r="G641" s="84" t="b">
        <v>0</v>
      </c>
      <c r="H641" s="84" t="b">
        <v>0</v>
      </c>
      <c r="I641" s="84" t="b">
        <v>0</v>
      </c>
      <c r="J641" s="84" t="b">
        <v>0</v>
      </c>
      <c r="K641" s="84" t="b">
        <v>0</v>
      </c>
      <c r="L641" s="84" t="b">
        <v>0</v>
      </c>
    </row>
    <row r="642" spans="1:12" ht="15">
      <c r="A642" s="84" t="s">
        <v>3229</v>
      </c>
      <c r="B642" s="84" t="s">
        <v>3299</v>
      </c>
      <c r="C642" s="84">
        <v>2</v>
      </c>
      <c r="D642" s="122">
        <v>0.006221101702953734</v>
      </c>
      <c r="E642" s="122">
        <v>2.2013971243204513</v>
      </c>
      <c r="F642" s="84" t="s">
        <v>2578</v>
      </c>
      <c r="G642" s="84" t="b">
        <v>0</v>
      </c>
      <c r="H642" s="84" t="b">
        <v>0</v>
      </c>
      <c r="I642" s="84" t="b">
        <v>0</v>
      </c>
      <c r="J642" s="84" t="b">
        <v>0</v>
      </c>
      <c r="K642" s="84" t="b">
        <v>0</v>
      </c>
      <c r="L642" s="84" t="b">
        <v>0</v>
      </c>
    </row>
    <row r="643" spans="1:12" ht="15">
      <c r="A643" s="84" t="s">
        <v>3299</v>
      </c>
      <c r="B643" s="84" t="s">
        <v>3333</v>
      </c>
      <c r="C643" s="84">
        <v>2</v>
      </c>
      <c r="D643" s="122">
        <v>0.006221101702953734</v>
      </c>
      <c r="E643" s="122">
        <v>2.2013971243204513</v>
      </c>
      <c r="F643" s="84" t="s">
        <v>2578</v>
      </c>
      <c r="G643" s="84" t="b">
        <v>0</v>
      </c>
      <c r="H643" s="84" t="b">
        <v>0</v>
      </c>
      <c r="I643" s="84" t="b">
        <v>0</v>
      </c>
      <c r="J643" s="84" t="b">
        <v>0</v>
      </c>
      <c r="K643" s="84" t="b">
        <v>1</v>
      </c>
      <c r="L643" s="84" t="b">
        <v>0</v>
      </c>
    </row>
    <row r="644" spans="1:12" ht="15">
      <c r="A644" s="84" t="s">
        <v>312</v>
      </c>
      <c r="B644" s="84" t="s">
        <v>3303</v>
      </c>
      <c r="C644" s="84">
        <v>2</v>
      </c>
      <c r="D644" s="122">
        <v>0.006221101702953734</v>
      </c>
      <c r="E644" s="122">
        <v>1.5024271199844328</v>
      </c>
      <c r="F644" s="84" t="s">
        <v>2578</v>
      </c>
      <c r="G644" s="84" t="b">
        <v>0</v>
      </c>
      <c r="H644" s="84" t="b">
        <v>0</v>
      </c>
      <c r="I644" s="84" t="b">
        <v>0</v>
      </c>
      <c r="J644" s="84" t="b">
        <v>0</v>
      </c>
      <c r="K644" s="84" t="b">
        <v>0</v>
      </c>
      <c r="L644" s="84" t="b">
        <v>0</v>
      </c>
    </row>
    <row r="645" spans="1:12" ht="15">
      <c r="A645" s="84" t="s">
        <v>3348</v>
      </c>
      <c r="B645" s="84" t="s">
        <v>3473</v>
      </c>
      <c r="C645" s="84">
        <v>2</v>
      </c>
      <c r="D645" s="122">
        <v>0.006221101702953734</v>
      </c>
      <c r="E645" s="122">
        <v>2.0253058652647704</v>
      </c>
      <c r="F645" s="84" t="s">
        <v>2578</v>
      </c>
      <c r="G645" s="84" t="b">
        <v>1</v>
      </c>
      <c r="H645" s="84" t="b">
        <v>0</v>
      </c>
      <c r="I645" s="84" t="b">
        <v>0</v>
      </c>
      <c r="J645" s="84" t="b">
        <v>0</v>
      </c>
      <c r="K645" s="84" t="b">
        <v>0</v>
      </c>
      <c r="L645" s="84" t="b">
        <v>0</v>
      </c>
    </row>
    <row r="646" spans="1:12" ht="15">
      <c r="A646" s="84" t="s">
        <v>335</v>
      </c>
      <c r="B646" s="84" t="s">
        <v>334</v>
      </c>
      <c r="C646" s="84">
        <v>2</v>
      </c>
      <c r="D646" s="122">
        <v>0.006644953171912499</v>
      </c>
      <c r="E646" s="122">
        <v>1.3979400086720377</v>
      </c>
      <c r="F646" s="84" t="s">
        <v>2580</v>
      </c>
      <c r="G646" s="84" t="b">
        <v>0</v>
      </c>
      <c r="H646" s="84" t="b">
        <v>0</v>
      </c>
      <c r="I646" s="84" t="b">
        <v>0</v>
      </c>
      <c r="J646" s="84" t="b">
        <v>0</v>
      </c>
      <c r="K646" s="84" t="b">
        <v>0</v>
      </c>
      <c r="L646" s="84" t="b">
        <v>0</v>
      </c>
    </row>
    <row r="647" spans="1:12" ht="15">
      <c r="A647" s="84" t="s">
        <v>334</v>
      </c>
      <c r="B647" s="84" t="s">
        <v>333</v>
      </c>
      <c r="C647" s="84">
        <v>2</v>
      </c>
      <c r="D647" s="122">
        <v>0.006644953171912499</v>
      </c>
      <c r="E647" s="122">
        <v>1.3979400086720377</v>
      </c>
      <c r="F647" s="84" t="s">
        <v>2580</v>
      </c>
      <c r="G647" s="84" t="b">
        <v>0</v>
      </c>
      <c r="H647" s="84" t="b">
        <v>0</v>
      </c>
      <c r="I647" s="84" t="b">
        <v>0</v>
      </c>
      <c r="J647" s="84" t="b">
        <v>0</v>
      </c>
      <c r="K647" s="84" t="b">
        <v>0</v>
      </c>
      <c r="L647" s="84" t="b">
        <v>0</v>
      </c>
    </row>
    <row r="648" spans="1:12" ht="15">
      <c r="A648" s="84" t="s">
        <v>333</v>
      </c>
      <c r="B648" s="84" t="s">
        <v>332</v>
      </c>
      <c r="C648" s="84">
        <v>2</v>
      </c>
      <c r="D648" s="122">
        <v>0.006644953171912499</v>
      </c>
      <c r="E648" s="122">
        <v>1.3979400086720377</v>
      </c>
      <c r="F648" s="84" t="s">
        <v>2580</v>
      </c>
      <c r="G648" s="84" t="b">
        <v>0</v>
      </c>
      <c r="H648" s="84" t="b">
        <v>0</v>
      </c>
      <c r="I648" s="84" t="b">
        <v>0</v>
      </c>
      <c r="J648" s="84" t="b">
        <v>0</v>
      </c>
      <c r="K648" s="84" t="b">
        <v>0</v>
      </c>
      <c r="L648" s="84" t="b">
        <v>0</v>
      </c>
    </row>
    <row r="649" spans="1:12" ht="15">
      <c r="A649" s="84" t="s">
        <v>332</v>
      </c>
      <c r="B649" s="84" t="s">
        <v>331</v>
      </c>
      <c r="C649" s="84">
        <v>2</v>
      </c>
      <c r="D649" s="122">
        <v>0.006644953171912499</v>
      </c>
      <c r="E649" s="122">
        <v>1.3979400086720377</v>
      </c>
      <c r="F649" s="84" t="s">
        <v>2580</v>
      </c>
      <c r="G649" s="84" t="b">
        <v>0</v>
      </c>
      <c r="H649" s="84" t="b">
        <v>0</v>
      </c>
      <c r="I649" s="84" t="b">
        <v>0</v>
      </c>
      <c r="J649" s="84" t="b">
        <v>0</v>
      </c>
      <c r="K649" s="84" t="b">
        <v>0</v>
      </c>
      <c r="L649" s="84" t="b">
        <v>0</v>
      </c>
    </row>
    <row r="650" spans="1:12" ht="15">
      <c r="A650" s="84" t="s">
        <v>331</v>
      </c>
      <c r="B650" s="84" t="s">
        <v>330</v>
      </c>
      <c r="C650" s="84">
        <v>2</v>
      </c>
      <c r="D650" s="122">
        <v>0.006644953171912499</v>
      </c>
      <c r="E650" s="122">
        <v>1.3979400086720377</v>
      </c>
      <c r="F650" s="84" t="s">
        <v>2580</v>
      </c>
      <c r="G650" s="84" t="b">
        <v>0</v>
      </c>
      <c r="H650" s="84" t="b">
        <v>0</v>
      </c>
      <c r="I650" s="84" t="b">
        <v>0</v>
      </c>
      <c r="J650" s="84" t="b">
        <v>0</v>
      </c>
      <c r="K650" s="84" t="b">
        <v>0</v>
      </c>
      <c r="L650" s="84" t="b">
        <v>0</v>
      </c>
    </row>
    <row r="651" spans="1:12" ht="15">
      <c r="A651" s="84" t="s">
        <v>330</v>
      </c>
      <c r="B651" s="84" t="s">
        <v>329</v>
      </c>
      <c r="C651" s="84">
        <v>2</v>
      </c>
      <c r="D651" s="122">
        <v>0.006644953171912499</v>
      </c>
      <c r="E651" s="122">
        <v>1.3979400086720377</v>
      </c>
      <c r="F651" s="84" t="s">
        <v>2580</v>
      </c>
      <c r="G651" s="84" t="b">
        <v>0</v>
      </c>
      <c r="H651" s="84" t="b">
        <v>0</v>
      </c>
      <c r="I651" s="84" t="b">
        <v>0</v>
      </c>
      <c r="J651" s="84" t="b">
        <v>0</v>
      </c>
      <c r="K651" s="84" t="b">
        <v>0</v>
      </c>
      <c r="L651" s="84" t="b">
        <v>0</v>
      </c>
    </row>
    <row r="652" spans="1:12" ht="15">
      <c r="A652" s="84" t="s">
        <v>329</v>
      </c>
      <c r="B652" s="84" t="s">
        <v>328</v>
      </c>
      <c r="C652" s="84">
        <v>2</v>
      </c>
      <c r="D652" s="122">
        <v>0.006644953171912499</v>
      </c>
      <c r="E652" s="122">
        <v>1.3979400086720377</v>
      </c>
      <c r="F652" s="84" t="s">
        <v>2580</v>
      </c>
      <c r="G652" s="84" t="b">
        <v>0</v>
      </c>
      <c r="H652" s="84" t="b">
        <v>0</v>
      </c>
      <c r="I652" s="84" t="b">
        <v>0</v>
      </c>
      <c r="J652" s="84" t="b">
        <v>0</v>
      </c>
      <c r="K652" s="84" t="b">
        <v>0</v>
      </c>
      <c r="L652" s="84" t="b">
        <v>0</v>
      </c>
    </row>
    <row r="653" spans="1:12" ht="15">
      <c r="A653" s="84" t="s">
        <v>2751</v>
      </c>
      <c r="B653" s="84" t="s">
        <v>2752</v>
      </c>
      <c r="C653" s="84">
        <v>6</v>
      </c>
      <c r="D653" s="122">
        <v>0.00893350669596066</v>
      </c>
      <c r="E653" s="122">
        <v>1.3648635498704513</v>
      </c>
      <c r="F653" s="84" t="s">
        <v>2581</v>
      </c>
      <c r="G653" s="84" t="b">
        <v>0</v>
      </c>
      <c r="H653" s="84" t="b">
        <v>0</v>
      </c>
      <c r="I653" s="84" t="b">
        <v>0</v>
      </c>
      <c r="J653" s="84" t="b">
        <v>0</v>
      </c>
      <c r="K653" s="84" t="b">
        <v>0</v>
      </c>
      <c r="L653" s="84" t="b">
        <v>0</v>
      </c>
    </row>
    <row r="654" spans="1:12" ht="15">
      <c r="A654" s="84" t="s">
        <v>2752</v>
      </c>
      <c r="B654" s="84" t="s">
        <v>2753</v>
      </c>
      <c r="C654" s="84">
        <v>6</v>
      </c>
      <c r="D654" s="122">
        <v>0.00893350669596066</v>
      </c>
      <c r="E654" s="122">
        <v>1.3648635498704513</v>
      </c>
      <c r="F654" s="84" t="s">
        <v>2581</v>
      </c>
      <c r="G654" s="84" t="b">
        <v>0</v>
      </c>
      <c r="H654" s="84" t="b">
        <v>0</v>
      </c>
      <c r="I654" s="84" t="b">
        <v>0</v>
      </c>
      <c r="J654" s="84" t="b">
        <v>0</v>
      </c>
      <c r="K654" s="84" t="b">
        <v>0</v>
      </c>
      <c r="L654" s="84" t="b">
        <v>0</v>
      </c>
    </row>
    <row r="655" spans="1:12" ht="15">
      <c r="A655" s="84" t="s">
        <v>2753</v>
      </c>
      <c r="B655" s="84" t="s">
        <v>2754</v>
      </c>
      <c r="C655" s="84">
        <v>6</v>
      </c>
      <c r="D655" s="122">
        <v>0.00893350669596066</v>
      </c>
      <c r="E655" s="122">
        <v>1.3648635498704513</v>
      </c>
      <c r="F655" s="84" t="s">
        <v>2581</v>
      </c>
      <c r="G655" s="84" t="b">
        <v>0</v>
      </c>
      <c r="H655" s="84" t="b">
        <v>0</v>
      </c>
      <c r="I655" s="84" t="b">
        <v>0</v>
      </c>
      <c r="J655" s="84" t="b">
        <v>0</v>
      </c>
      <c r="K655" s="84" t="b">
        <v>0</v>
      </c>
      <c r="L655" s="84" t="b">
        <v>0</v>
      </c>
    </row>
    <row r="656" spans="1:12" ht="15">
      <c r="A656" s="84" t="s">
        <v>2754</v>
      </c>
      <c r="B656" s="84" t="s">
        <v>2755</v>
      </c>
      <c r="C656" s="84">
        <v>6</v>
      </c>
      <c r="D656" s="122">
        <v>0.00893350669596066</v>
      </c>
      <c r="E656" s="122">
        <v>1.3648635498704513</v>
      </c>
      <c r="F656" s="84" t="s">
        <v>2581</v>
      </c>
      <c r="G656" s="84" t="b">
        <v>0</v>
      </c>
      <c r="H656" s="84" t="b">
        <v>0</v>
      </c>
      <c r="I656" s="84" t="b">
        <v>0</v>
      </c>
      <c r="J656" s="84" t="b">
        <v>0</v>
      </c>
      <c r="K656" s="84" t="b">
        <v>0</v>
      </c>
      <c r="L656" s="84" t="b">
        <v>0</v>
      </c>
    </row>
    <row r="657" spans="1:12" ht="15">
      <c r="A657" s="84" t="s">
        <v>2755</v>
      </c>
      <c r="B657" s="84" t="s">
        <v>2756</v>
      </c>
      <c r="C657" s="84">
        <v>6</v>
      </c>
      <c r="D657" s="122">
        <v>0.00893350669596066</v>
      </c>
      <c r="E657" s="122">
        <v>1.3648635498704513</v>
      </c>
      <c r="F657" s="84" t="s">
        <v>2581</v>
      </c>
      <c r="G657" s="84" t="b">
        <v>0</v>
      </c>
      <c r="H657" s="84" t="b">
        <v>0</v>
      </c>
      <c r="I657" s="84" t="b">
        <v>0</v>
      </c>
      <c r="J657" s="84" t="b">
        <v>0</v>
      </c>
      <c r="K657" s="84" t="b">
        <v>0</v>
      </c>
      <c r="L657" s="84" t="b">
        <v>0</v>
      </c>
    </row>
    <row r="658" spans="1:12" ht="15">
      <c r="A658" s="84" t="s">
        <v>2756</v>
      </c>
      <c r="B658" s="84" t="s">
        <v>2757</v>
      </c>
      <c r="C658" s="84">
        <v>6</v>
      </c>
      <c r="D658" s="122">
        <v>0.00893350669596066</v>
      </c>
      <c r="E658" s="122">
        <v>1.3648635498704513</v>
      </c>
      <c r="F658" s="84" t="s">
        <v>2581</v>
      </c>
      <c r="G658" s="84" t="b">
        <v>0</v>
      </c>
      <c r="H658" s="84" t="b">
        <v>0</v>
      </c>
      <c r="I658" s="84" t="b">
        <v>0</v>
      </c>
      <c r="J658" s="84" t="b">
        <v>0</v>
      </c>
      <c r="K658" s="84" t="b">
        <v>0</v>
      </c>
      <c r="L658" s="84" t="b">
        <v>0</v>
      </c>
    </row>
    <row r="659" spans="1:12" ht="15">
      <c r="A659" s="84" t="s">
        <v>2757</v>
      </c>
      <c r="B659" s="84" t="s">
        <v>2717</v>
      </c>
      <c r="C659" s="84">
        <v>6</v>
      </c>
      <c r="D659" s="122">
        <v>0.00893350669596066</v>
      </c>
      <c r="E659" s="122">
        <v>1.3648635498704513</v>
      </c>
      <c r="F659" s="84" t="s">
        <v>2581</v>
      </c>
      <c r="G659" s="84" t="b">
        <v>0</v>
      </c>
      <c r="H659" s="84" t="b">
        <v>0</v>
      </c>
      <c r="I659" s="84" t="b">
        <v>0</v>
      </c>
      <c r="J659" s="84" t="b">
        <v>0</v>
      </c>
      <c r="K659" s="84" t="b">
        <v>0</v>
      </c>
      <c r="L659" s="84" t="b">
        <v>0</v>
      </c>
    </row>
    <row r="660" spans="1:12" ht="15">
      <c r="A660" s="84" t="s">
        <v>2717</v>
      </c>
      <c r="B660" s="84" t="s">
        <v>3239</v>
      </c>
      <c r="C660" s="84">
        <v>6</v>
      </c>
      <c r="D660" s="122">
        <v>0.00893350669596066</v>
      </c>
      <c r="E660" s="122">
        <v>1.3648635498704513</v>
      </c>
      <c r="F660" s="84" t="s">
        <v>2581</v>
      </c>
      <c r="G660" s="84" t="b">
        <v>0</v>
      </c>
      <c r="H660" s="84" t="b">
        <v>0</v>
      </c>
      <c r="I660" s="84" t="b">
        <v>0</v>
      </c>
      <c r="J660" s="84" t="b">
        <v>0</v>
      </c>
      <c r="K660" s="84" t="b">
        <v>0</v>
      </c>
      <c r="L660" s="84" t="b">
        <v>0</v>
      </c>
    </row>
    <row r="661" spans="1:12" ht="15">
      <c r="A661" s="84" t="s">
        <v>3239</v>
      </c>
      <c r="B661" s="84" t="s">
        <v>3253</v>
      </c>
      <c r="C661" s="84">
        <v>6</v>
      </c>
      <c r="D661" s="122">
        <v>0.00893350669596066</v>
      </c>
      <c r="E661" s="122">
        <v>1.3648635498704513</v>
      </c>
      <c r="F661" s="84" t="s">
        <v>2581</v>
      </c>
      <c r="G661" s="84" t="b">
        <v>0</v>
      </c>
      <c r="H661" s="84" t="b">
        <v>0</v>
      </c>
      <c r="I661" s="84" t="b">
        <v>0</v>
      </c>
      <c r="J661" s="84" t="b">
        <v>0</v>
      </c>
      <c r="K661" s="84" t="b">
        <v>0</v>
      </c>
      <c r="L661" s="84" t="b">
        <v>0</v>
      </c>
    </row>
    <row r="662" spans="1:12" ht="15">
      <c r="A662" s="84" t="s">
        <v>3253</v>
      </c>
      <c r="B662" s="84" t="s">
        <v>3229</v>
      </c>
      <c r="C662" s="84">
        <v>6</v>
      </c>
      <c r="D662" s="122">
        <v>0.00893350669596066</v>
      </c>
      <c r="E662" s="122">
        <v>1.3648635498704513</v>
      </c>
      <c r="F662" s="84" t="s">
        <v>2581</v>
      </c>
      <c r="G662" s="84" t="b">
        <v>0</v>
      </c>
      <c r="H662" s="84" t="b">
        <v>0</v>
      </c>
      <c r="I662" s="84" t="b">
        <v>0</v>
      </c>
      <c r="J662" s="84" t="b">
        <v>0</v>
      </c>
      <c r="K662" s="84" t="b">
        <v>0</v>
      </c>
      <c r="L662" s="84" t="b">
        <v>0</v>
      </c>
    </row>
    <row r="663" spans="1:12" ht="15">
      <c r="A663" s="84" t="s">
        <v>3229</v>
      </c>
      <c r="B663" s="84" t="s">
        <v>2750</v>
      </c>
      <c r="C663" s="84">
        <v>6</v>
      </c>
      <c r="D663" s="122">
        <v>0.00893350669596066</v>
      </c>
      <c r="E663" s="122">
        <v>1.2979167602398383</v>
      </c>
      <c r="F663" s="84" t="s">
        <v>2581</v>
      </c>
      <c r="G663" s="84" t="b">
        <v>0</v>
      </c>
      <c r="H663" s="84" t="b">
        <v>0</v>
      </c>
      <c r="I663" s="84" t="b">
        <v>0</v>
      </c>
      <c r="J663" s="84" t="b">
        <v>0</v>
      </c>
      <c r="K663" s="84" t="b">
        <v>0</v>
      </c>
      <c r="L663" s="84" t="b">
        <v>0</v>
      </c>
    </row>
    <row r="664" spans="1:12" ht="15">
      <c r="A664" s="84" t="s">
        <v>302</v>
      </c>
      <c r="B664" s="84" t="s">
        <v>2751</v>
      </c>
      <c r="C664" s="84">
        <v>5</v>
      </c>
      <c r="D664" s="122">
        <v>0.010101677706845006</v>
      </c>
      <c r="E664" s="122">
        <v>1.3648635498704513</v>
      </c>
      <c r="F664" s="84" t="s">
        <v>2581</v>
      </c>
      <c r="G664" s="84" t="b">
        <v>0</v>
      </c>
      <c r="H664" s="84" t="b">
        <v>0</v>
      </c>
      <c r="I664" s="84" t="b">
        <v>0</v>
      </c>
      <c r="J664" s="84" t="b">
        <v>0</v>
      </c>
      <c r="K664" s="84" t="b">
        <v>0</v>
      </c>
      <c r="L664" s="84" t="b">
        <v>0</v>
      </c>
    </row>
    <row r="665" spans="1:12" ht="15">
      <c r="A665" s="84" t="s">
        <v>321</v>
      </c>
      <c r="B665" s="84" t="s">
        <v>380</v>
      </c>
      <c r="C665" s="84">
        <v>2</v>
      </c>
      <c r="D665" s="122">
        <v>0.009382147709208307</v>
      </c>
      <c r="E665" s="122">
        <v>1.841984804590114</v>
      </c>
      <c r="F665" s="84" t="s">
        <v>2581</v>
      </c>
      <c r="G665" s="84" t="b">
        <v>0</v>
      </c>
      <c r="H665" s="84" t="b">
        <v>0</v>
      </c>
      <c r="I665" s="84" t="b">
        <v>0</v>
      </c>
      <c r="J665" s="84" t="b">
        <v>0</v>
      </c>
      <c r="K665" s="84" t="b">
        <v>0</v>
      </c>
      <c r="L665" s="84" t="b">
        <v>0</v>
      </c>
    </row>
    <row r="666" spans="1:12" ht="15">
      <c r="A666" s="84" t="s">
        <v>380</v>
      </c>
      <c r="B666" s="84" t="s">
        <v>322</v>
      </c>
      <c r="C666" s="84">
        <v>2</v>
      </c>
      <c r="D666" s="122">
        <v>0.009382147709208307</v>
      </c>
      <c r="E666" s="122">
        <v>1.841984804590114</v>
      </c>
      <c r="F666" s="84" t="s">
        <v>2581</v>
      </c>
      <c r="G666" s="84" t="b">
        <v>0</v>
      </c>
      <c r="H666" s="84" t="b">
        <v>0</v>
      </c>
      <c r="I666" s="84" t="b">
        <v>0</v>
      </c>
      <c r="J666" s="84" t="b">
        <v>0</v>
      </c>
      <c r="K666" s="84" t="b">
        <v>0</v>
      </c>
      <c r="L666" s="84" t="b">
        <v>0</v>
      </c>
    </row>
    <row r="667" spans="1:12" ht="15">
      <c r="A667" s="84" t="s">
        <v>322</v>
      </c>
      <c r="B667" s="84" t="s">
        <v>384</v>
      </c>
      <c r="C667" s="84">
        <v>2</v>
      </c>
      <c r="D667" s="122">
        <v>0.009382147709208307</v>
      </c>
      <c r="E667" s="122">
        <v>1.841984804590114</v>
      </c>
      <c r="F667" s="84" t="s">
        <v>2581</v>
      </c>
      <c r="G667" s="84" t="b">
        <v>0</v>
      </c>
      <c r="H667" s="84" t="b">
        <v>0</v>
      </c>
      <c r="I667" s="84" t="b">
        <v>0</v>
      </c>
      <c r="J667" s="84" t="b">
        <v>0</v>
      </c>
      <c r="K667" s="84" t="b">
        <v>0</v>
      </c>
      <c r="L667" s="84" t="b">
        <v>0</v>
      </c>
    </row>
    <row r="668" spans="1:12" ht="15">
      <c r="A668" s="84" t="s">
        <v>384</v>
      </c>
      <c r="B668" s="84" t="s">
        <v>371</v>
      </c>
      <c r="C668" s="84">
        <v>2</v>
      </c>
      <c r="D668" s="122">
        <v>0.009382147709208307</v>
      </c>
      <c r="E668" s="122">
        <v>1.6658935455344326</v>
      </c>
      <c r="F668" s="84" t="s">
        <v>2581</v>
      </c>
      <c r="G668" s="84" t="b">
        <v>0</v>
      </c>
      <c r="H668" s="84" t="b">
        <v>0</v>
      </c>
      <c r="I668" s="84" t="b">
        <v>0</v>
      </c>
      <c r="J668" s="84" t="b">
        <v>0</v>
      </c>
      <c r="K668" s="84" t="b">
        <v>0</v>
      </c>
      <c r="L668" s="84" t="b">
        <v>0</v>
      </c>
    </row>
    <row r="669" spans="1:12" ht="15">
      <c r="A669" s="84" t="s">
        <v>371</v>
      </c>
      <c r="B669" s="84" t="s">
        <v>326</v>
      </c>
      <c r="C669" s="84">
        <v>2</v>
      </c>
      <c r="D669" s="122">
        <v>0.009382147709208307</v>
      </c>
      <c r="E669" s="122">
        <v>1.6658935455344326</v>
      </c>
      <c r="F669" s="84" t="s">
        <v>2581</v>
      </c>
      <c r="G669" s="84" t="b">
        <v>0</v>
      </c>
      <c r="H669" s="84" t="b">
        <v>0</v>
      </c>
      <c r="I669" s="84" t="b">
        <v>0</v>
      </c>
      <c r="J669" s="84" t="b">
        <v>0</v>
      </c>
      <c r="K669" s="84" t="b">
        <v>0</v>
      </c>
      <c r="L669" s="84" t="b">
        <v>0</v>
      </c>
    </row>
    <row r="670" spans="1:12" ht="15">
      <c r="A670" s="84" t="s">
        <v>326</v>
      </c>
      <c r="B670" s="84" t="s">
        <v>383</v>
      </c>
      <c r="C670" s="84">
        <v>2</v>
      </c>
      <c r="D670" s="122">
        <v>0.009382147709208307</v>
      </c>
      <c r="E670" s="122">
        <v>1.841984804590114</v>
      </c>
      <c r="F670" s="84" t="s">
        <v>2581</v>
      </c>
      <c r="G670" s="84" t="b">
        <v>0</v>
      </c>
      <c r="H670" s="84" t="b">
        <v>0</v>
      </c>
      <c r="I670" s="84" t="b">
        <v>0</v>
      </c>
      <c r="J670" s="84" t="b">
        <v>0</v>
      </c>
      <c r="K670" s="84" t="b">
        <v>0</v>
      </c>
      <c r="L670" s="84" t="b">
        <v>0</v>
      </c>
    </row>
    <row r="671" spans="1:12" ht="15">
      <c r="A671" s="84" t="s">
        <v>666</v>
      </c>
      <c r="B671" s="84" t="s">
        <v>2759</v>
      </c>
      <c r="C671" s="84">
        <v>4</v>
      </c>
      <c r="D671" s="122">
        <v>0.007114798345684091</v>
      </c>
      <c r="E671" s="122">
        <v>1.3664229572259727</v>
      </c>
      <c r="F671" s="84" t="s">
        <v>2582</v>
      </c>
      <c r="G671" s="84" t="b">
        <v>0</v>
      </c>
      <c r="H671" s="84" t="b">
        <v>0</v>
      </c>
      <c r="I671" s="84" t="b">
        <v>0</v>
      </c>
      <c r="J671" s="84" t="b">
        <v>0</v>
      </c>
      <c r="K671" s="84" t="b">
        <v>0</v>
      </c>
      <c r="L671" s="84" t="b">
        <v>0</v>
      </c>
    </row>
    <row r="672" spans="1:12" ht="15">
      <c r="A672" s="84" t="s">
        <v>2759</v>
      </c>
      <c r="B672" s="84" t="s">
        <v>2716</v>
      </c>
      <c r="C672" s="84">
        <v>4</v>
      </c>
      <c r="D672" s="122">
        <v>0.007114798345684091</v>
      </c>
      <c r="E672" s="122">
        <v>1.3664229572259727</v>
      </c>
      <c r="F672" s="84" t="s">
        <v>2582</v>
      </c>
      <c r="G672" s="84" t="b">
        <v>0</v>
      </c>
      <c r="H672" s="84" t="b">
        <v>0</v>
      </c>
      <c r="I672" s="84" t="b">
        <v>0</v>
      </c>
      <c r="J672" s="84" t="b">
        <v>0</v>
      </c>
      <c r="K672" s="84" t="b">
        <v>0</v>
      </c>
      <c r="L672" s="84" t="b">
        <v>0</v>
      </c>
    </row>
    <row r="673" spans="1:12" ht="15">
      <c r="A673" s="84" t="s">
        <v>2716</v>
      </c>
      <c r="B673" s="84" t="s">
        <v>2760</v>
      </c>
      <c r="C673" s="84">
        <v>4</v>
      </c>
      <c r="D673" s="122">
        <v>0.007114798345684091</v>
      </c>
      <c r="E673" s="122">
        <v>1.3664229572259727</v>
      </c>
      <c r="F673" s="84" t="s">
        <v>2582</v>
      </c>
      <c r="G673" s="84" t="b">
        <v>0</v>
      </c>
      <c r="H673" s="84" t="b">
        <v>0</v>
      </c>
      <c r="I673" s="84" t="b">
        <v>0</v>
      </c>
      <c r="J673" s="84" t="b">
        <v>0</v>
      </c>
      <c r="K673" s="84" t="b">
        <v>0</v>
      </c>
      <c r="L673" s="84" t="b">
        <v>0</v>
      </c>
    </row>
    <row r="674" spans="1:12" ht="15">
      <c r="A674" s="84" t="s">
        <v>2760</v>
      </c>
      <c r="B674" s="84" t="s">
        <v>2761</v>
      </c>
      <c r="C674" s="84">
        <v>4</v>
      </c>
      <c r="D674" s="122">
        <v>0.007114798345684091</v>
      </c>
      <c r="E674" s="122">
        <v>1.3664229572259727</v>
      </c>
      <c r="F674" s="84" t="s">
        <v>2582</v>
      </c>
      <c r="G674" s="84" t="b">
        <v>0</v>
      </c>
      <c r="H674" s="84" t="b">
        <v>0</v>
      </c>
      <c r="I674" s="84" t="b">
        <v>0</v>
      </c>
      <c r="J674" s="84" t="b">
        <v>0</v>
      </c>
      <c r="K674" s="84" t="b">
        <v>0</v>
      </c>
      <c r="L674" s="84" t="b">
        <v>0</v>
      </c>
    </row>
    <row r="675" spans="1:12" ht="15">
      <c r="A675" s="84" t="s">
        <v>2761</v>
      </c>
      <c r="B675" s="84" t="s">
        <v>2762</v>
      </c>
      <c r="C675" s="84">
        <v>4</v>
      </c>
      <c r="D675" s="122">
        <v>0.007114798345684091</v>
      </c>
      <c r="E675" s="122">
        <v>1.3664229572259727</v>
      </c>
      <c r="F675" s="84" t="s">
        <v>2582</v>
      </c>
      <c r="G675" s="84" t="b">
        <v>0</v>
      </c>
      <c r="H675" s="84" t="b">
        <v>0</v>
      </c>
      <c r="I675" s="84" t="b">
        <v>0</v>
      </c>
      <c r="J675" s="84" t="b">
        <v>0</v>
      </c>
      <c r="K675" s="84" t="b">
        <v>0</v>
      </c>
      <c r="L675" s="84" t="b">
        <v>0</v>
      </c>
    </row>
    <row r="676" spans="1:12" ht="15">
      <c r="A676" s="84" t="s">
        <v>2762</v>
      </c>
      <c r="B676" s="84" t="s">
        <v>321</v>
      </c>
      <c r="C676" s="84">
        <v>4</v>
      </c>
      <c r="D676" s="122">
        <v>0.007114798345684091</v>
      </c>
      <c r="E676" s="122">
        <v>1.3664229572259727</v>
      </c>
      <c r="F676" s="84" t="s">
        <v>2582</v>
      </c>
      <c r="G676" s="84" t="b">
        <v>0</v>
      </c>
      <c r="H676" s="84" t="b">
        <v>0</v>
      </c>
      <c r="I676" s="84" t="b">
        <v>0</v>
      </c>
      <c r="J676" s="84" t="b">
        <v>0</v>
      </c>
      <c r="K676" s="84" t="b">
        <v>0</v>
      </c>
      <c r="L676" s="84" t="b">
        <v>0</v>
      </c>
    </row>
    <row r="677" spans="1:12" ht="15">
      <c r="A677" s="84" t="s">
        <v>321</v>
      </c>
      <c r="B677" s="84" t="s">
        <v>2763</v>
      </c>
      <c r="C677" s="84">
        <v>4</v>
      </c>
      <c r="D677" s="122">
        <v>0.007114798345684091</v>
      </c>
      <c r="E677" s="122">
        <v>1.3664229572259727</v>
      </c>
      <c r="F677" s="84" t="s">
        <v>2582</v>
      </c>
      <c r="G677" s="84" t="b">
        <v>0</v>
      </c>
      <c r="H677" s="84" t="b">
        <v>0</v>
      </c>
      <c r="I677" s="84" t="b">
        <v>0</v>
      </c>
      <c r="J677" s="84" t="b">
        <v>0</v>
      </c>
      <c r="K677" s="84" t="b">
        <v>0</v>
      </c>
      <c r="L677" s="84" t="b">
        <v>0</v>
      </c>
    </row>
    <row r="678" spans="1:12" ht="15">
      <c r="A678" s="84" t="s">
        <v>2763</v>
      </c>
      <c r="B678" s="84" t="s">
        <v>2764</v>
      </c>
      <c r="C678" s="84">
        <v>4</v>
      </c>
      <c r="D678" s="122">
        <v>0.007114798345684091</v>
      </c>
      <c r="E678" s="122">
        <v>1.3664229572259727</v>
      </c>
      <c r="F678" s="84" t="s">
        <v>2582</v>
      </c>
      <c r="G678" s="84" t="b">
        <v>0</v>
      </c>
      <c r="H678" s="84" t="b">
        <v>0</v>
      </c>
      <c r="I678" s="84" t="b">
        <v>0</v>
      </c>
      <c r="J678" s="84" t="b">
        <v>0</v>
      </c>
      <c r="K678" s="84" t="b">
        <v>0</v>
      </c>
      <c r="L678" s="84" t="b">
        <v>0</v>
      </c>
    </row>
    <row r="679" spans="1:12" ht="15">
      <c r="A679" s="84" t="s">
        <v>2764</v>
      </c>
      <c r="B679" s="84" t="s">
        <v>2765</v>
      </c>
      <c r="C679" s="84">
        <v>4</v>
      </c>
      <c r="D679" s="122">
        <v>0.007114798345684091</v>
      </c>
      <c r="E679" s="122">
        <v>1.3664229572259727</v>
      </c>
      <c r="F679" s="84" t="s">
        <v>2582</v>
      </c>
      <c r="G679" s="84" t="b">
        <v>0</v>
      </c>
      <c r="H679" s="84" t="b">
        <v>0</v>
      </c>
      <c r="I679" s="84" t="b">
        <v>0</v>
      </c>
      <c r="J679" s="84" t="b">
        <v>0</v>
      </c>
      <c r="K679" s="84" t="b">
        <v>0</v>
      </c>
      <c r="L679" s="84" t="b">
        <v>0</v>
      </c>
    </row>
    <row r="680" spans="1:12" ht="15">
      <c r="A680" s="84" t="s">
        <v>2765</v>
      </c>
      <c r="B680" s="84" t="s">
        <v>3294</v>
      </c>
      <c r="C680" s="84">
        <v>4</v>
      </c>
      <c r="D680" s="122">
        <v>0.007114798345684091</v>
      </c>
      <c r="E680" s="122">
        <v>1.3664229572259727</v>
      </c>
      <c r="F680" s="84" t="s">
        <v>2582</v>
      </c>
      <c r="G680" s="84" t="b">
        <v>0</v>
      </c>
      <c r="H680" s="84" t="b">
        <v>0</v>
      </c>
      <c r="I680" s="84" t="b">
        <v>0</v>
      </c>
      <c r="J680" s="84" t="b">
        <v>0</v>
      </c>
      <c r="K680" s="84" t="b">
        <v>0</v>
      </c>
      <c r="L680" s="84" t="b">
        <v>0</v>
      </c>
    </row>
    <row r="681" spans="1:12" ht="15">
      <c r="A681" s="84" t="s">
        <v>288</v>
      </c>
      <c r="B681" s="84" t="s">
        <v>666</v>
      </c>
      <c r="C681" s="84">
        <v>3</v>
      </c>
      <c r="D681" s="122">
        <v>0.009122121080726703</v>
      </c>
      <c r="E681" s="122">
        <v>1.4913616938342726</v>
      </c>
      <c r="F681" s="84" t="s">
        <v>2582</v>
      </c>
      <c r="G681" s="84" t="b">
        <v>0</v>
      </c>
      <c r="H681" s="84" t="b">
        <v>0</v>
      </c>
      <c r="I681" s="84" t="b">
        <v>0</v>
      </c>
      <c r="J681" s="84" t="b">
        <v>0</v>
      </c>
      <c r="K681" s="84" t="b">
        <v>0</v>
      </c>
      <c r="L681" s="84" t="b">
        <v>0</v>
      </c>
    </row>
    <row r="682" spans="1:12" ht="15">
      <c r="A682" s="84" t="s">
        <v>3294</v>
      </c>
      <c r="B682" s="84" t="s">
        <v>3324</v>
      </c>
      <c r="C682" s="84">
        <v>3</v>
      </c>
      <c r="D682" s="122">
        <v>0.009122121080726703</v>
      </c>
      <c r="E682" s="122">
        <v>1.3664229572259727</v>
      </c>
      <c r="F682" s="84" t="s">
        <v>2582</v>
      </c>
      <c r="G682" s="84" t="b">
        <v>0</v>
      </c>
      <c r="H682" s="84" t="b">
        <v>0</v>
      </c>
      <c r="I682" s="84" t="b">
        <v>0</v>
      </c>
      <c r="J682" s="84" t="b">
        <v>0</v>
      </c>
      <c r="K682" s="84" t="b">
        <v>0</v>
      </c>
      <c r="L682" s="84" t="b">
        <v>0</v>
      </c>
    </row>
    <row r="683" spans="1:12" ht="15">
      <c r="A683" s="84" t="s">
        <v>377</v>
      </c>
      <c r="B683" s="84" t="s">
        <v>321</v>
      </c>
      <c r="C683" s="84">
        <v>3</v>
      </c>
      <c r="D683" s="122">
        <v>0</v>
      </c>
      <c r="E683" s="122">
        <v>0.9999999999999999</v>
      </c>
      <c r="F683" s="84" t="s">
        <v>2583</v>
      </c>
      <c r="G683" s="84" t="b">
        <v>0</v>
      </c>
      <c r="H683" s="84" t="b">
        <v>0</v>
      </c>
      <c r="I683" s="84" t="b">
        <v>0</v>
      </c>
      <c r="J683" s="84" t="b">
        <v>0</v>
      </c>
      <c r="K683" s="84" t="b">
        <v>0</v>
      </c>
      <c r="L683" s="84" t="b">
        <v>0</v>
      </c>
    </row>
    <row r="684" spans="1:12" ht="15">
      <c r="A684" s="84" t="s">
        <v>276</v>
      </c>
      <c r="B684" s="84" t="s">
        <v>2767</v>
      </c>
      <c r="C684" s="84">
        <v>2</v>
      </c>
      <c r="D684" s="122">
        <v>0.010672197518526137</v>
      </c>
      <c r="E684" s="122">
        <v>1.1760912590556813</v>
      </c>
      <c r="F684" s="84" t="s">
        <v>2583</v>
      </c>
      <c r="G684" s="84" t="b">
        <v>0</v>
      </c>
      <c r="H684" s="84" t="b">
        <v>0</v>
      </c>
      <c r="I684" s="84" t="b">
        <v>0</v>
      </c>
      <c r="J684" s="84" t="b">
        <v>1</v>
      </c>
      <c r="K684" s="84" t="b">
        <v>0</v>
      </c>
      <c r="L684" s="84" t="b">
        <v>0</v>
      </c>
    </row>
    <row r="685" spans="1:12" ht="15">
      <c r="A685" s="84" t="s">
        <v>2767</v>
      </c>
      <c r="B685" s="84" t="s">
        <v>2768</v>
      </c>
      <c r="C685" s="84">
        <v>2</v>
      </c>
      <c r="D685" s="122">
        <v>0.010672197518526137</v>
      </c>
      <c r="E685" s="122">
        <v>1.1760912590556813</v>
      </c>
      <c r="F685" s="84" t="s">
        <v>2583</v>
      </c>
      <c r="G685" s="84" t="b">
        <v>1</v>
      </c>
      <c r="H685" s="84" t="b">
        <v>0</v>
      </c>
      <c r="I685" s="84" t="b">
        <v>0</v>
      </c>
      <c r="J685" s="84" t="b">
        <v>0</v>
      </c>
      <c r="K685" s="84" t="b">
        <v>0</v>
      </c>
      <c r="L685" s="84" t="b">
        <v>0</v>
      </c>
    </row>
    <row r="686" spans="1:12" ht="15">
      <c r="A686" s="84" t="s">
        <v>2768</v>
      </c>
      <c r="B686" s="84" t="s">
        <v>2769</v>
      </c>
      <c r="C686" s="84">
        <v>2</v>
      </c>
      <c r="D686" s="122">
        <v>0.010672197518526137</v>
      </c>
      <c r="E686" s="122">
        <v>1.1760912590556813</v>
      </c>
      <c r="F686" s="84" t="s">
        <v>2583</v>
      </c>
      <c r="G686" s="84" t="b">
        <v>0</v>
      </c>
      <c r="H686" s="84" t="b">
        <v>0</v>
      </c>
      <c r="I686" s="84" t="b">
        <v>0</v>
      </c>
      <c r="J686" s="84" t="b">
        <v>0</v>
      </c>
      <c r="K686" s="84" t="b">
        <v>0</v>
      </c>
      <c r="L686" s="84" t="b">
        <v>0</v>
      </c>
    </row>
    <row r="687" spans="1:12" ht="15">
      <c r="A687" s="84" t="s">
        <v>2769</v>
      </c>
      <c r="B687" s="84" t="s">
        <v>2770</v>
      </c>
      <c r="C687" s="84">
        <v>2</v>
      </c>
      <c r="D687" s="122">
        <v>0.010672197518526137</v>
      </c>
      <c r="E687" s="122">
        <v>1.1760912590556813</v>
      </c>
      <c r="F687" s="84" t="s">
        <v>2583</v>
      </c>
      <c r="G687" s="84" t="b">
        <v>0</v>
      </c>
      <c r="H687" s="84" t="b">
        <v>0</v>
      </c>
      <c r="I687" s="84" t="b">
        <v>0</v>
      </c>
      <c r="J687" s="84" t="b">
        <v>0</v>
      </c>
      <c r="K687" s="84" t="b">
        <v>0</v>
      </c>
      <c r="L687" s="84" t="b">
        <v>0</v>
      </c>
    </row>
    <row r="688" spans="1:12" ht="15">
      <c r="A688" s="84" t="s">
        <v>2770</v>
      </c>
      <c r="B688" s="84" t="s">
        <v>2771</v>
      </c>
      <c r="C688" s="84">
        <v>2</v>
      </c>
      <c r="D688" s="122">
        <v>0.010672197518526137</v>
      </c>
      <c r="E688" s="122">
        <v>1.1760912590556813</v>
      </c>
      <c r="F688" s="84" t="s">
        <v>2583</v>
      </c>
      <c r="G688" s="84" t="b">
        <v>0</v>
      </c>
      <c r="H688" s="84" t="b">
        <v>0</v>
      </c>
      <c r="I688" s="84" t="b">
        <v>0</v>
      </c>
      <c r="J688" s="84" t="b">
        <v>0</v>
      </c>
      <c r="K688" s="84" t="b">
        <v>0</v>
      </c>
      <c r="L688" s="84" t="b">
        <v>0</v>
      </c>
    </row>
    <row r="689" spans="1:12" ht="15">
      <c r="A689" s="84" t="s">
        <v>2771</v>
      </c>
      <c r="B689" s="84" t="s">
        <v>377</v>
      </c>
      <c r="C689" s="84">
        <v>2</v>
      </c>
      <c r="D689" s="122">
        <v>0.010672197518526137</v>
      </c>
      <c r="E689" s="122">
        <v>1</v>
      </c>
      <c r="F689" s="84" t="s">
        <v>2583</v>
      </c>
      <c r="G689" s="84" t="b">
        <v>0</v>
      </c>
      <c r="H689" s="84" t="b">
        <v>0</v>
      </c>
      <c r="I689" s="84" t="b">
        <v>0</v>
      </c>
      <c r="J689" s="84" t="b">
        <v>0</v>
      </c>
      <c r="K689" s="84" t="b">
        <v>0</v>
      </c>
      <c r="L689" s="84" t="b">
        <v>0</v>
      </c>
    </row>
    <row r="690" spans="1:12" ht="15">
      <c r="A690" s="84" t="s">
        <v>321</v>
      </c>
      <c r="B690" s="84" t="s">
        <v>2772</v>
      </c>
      <c r="C690" s="84">
        <v>2</v>
      </c>
      <c r="D690" s="122">
        <v>0.010672197518526137</v>
      </c>
      <c r="E690" s="122">
        <v>1</v>
      </c>
      <c r="F690" s="84" t="s">
        <v>2583</v>
      </c>
      <c r="G690" s="84" t="b">
        <v>0</v>
      </c>
      <c r="H690" s="84" t="b">
        <v>0</v>
      </c>
      <c r="I690" s="84" t="b">
        <v>0</v>
      </c>
      <c r="J690" s="84" t="b">
        <v>0</v>
      </c>
      <c r="K690" s="84" t="b">
        <v>0</v>
      </c>
      <c r="L690" s="84" t="b">
        <v>0</v>
      </c>
    </row>
    <row r="691" spans="1:12" ht="15">
      <c r="A691" s="84" t="s">
        <v>2774</v>
      </c>
      <c r="B691" s="84" t="s">
        <v>2775</v>
      </c>
      <c r="C691" s="84">
        <v>3</v>
      </c>
      <c r="D691" s="122">
        <v>0</v>
      </c>
      <c r="E691" s="122">
        <v>0.9378520932511555</v>
      </c>
      <c r="F691" s="84" t="s">
        <v>2584</v>
      </c>
      <c r="G691" s="84" t="b">
        <v>0</v>
      </c>
      <c r="H691" s="84" t="b">
        <v>0</v>
      </c>
      <c r="I691" s="84" t="b">
        <v>0</v>
      </c>
      <c r="J691" s="84" t="b">
        <v>0</v>
      </c>
      <c r="K691" s="84" t="b">
        <v>0</v>
      </c>
      <c r="L691" s="84" t="b">
        <v>0</v>
      </c>
    </row>
    <row r="692" spans="1:12" ht="15">
      <c r="A692" s="84" t="s">
        <v>321</v>
      </c>
      <c r="B692" s="84" t="s">
        <v>2776</v>
      </c>
      <c r="C692" s="84">
        <v>2</v>
      </c>
      <c r="D692" s="122">
        <v>0.012144224762460775</v>
      </c>
      <c r="E692" s="122">
        <v>0.9378520932511555</v>
      </c>
      <c r="F692" s="84" t="s">
        <v>2584</v>
      </c>
      <c r="G692" s="84" t="b">
        <v>0</v>
      </c>
      <c r="H692" s="84" t="b">
        <v>0</v>
      </c>
      <c r="I692" s="84" t="b">
        <v>0</v>
      </c>
      <c r="J692" s="84" t="b">
        <v>0</v>
      </c>
      <c r="K692" s="84" t="b">
        <v>0</v>
      </c>
      <c r="L692" s="84" t="b">
        <v>0</v>
      </c>
    </row>
    <row r="693" spans="1:12" ht="15">
      <c r="A693" s="84" t="s">
        <v>2776</v>
      </c>
      <c r="B693" s="84" t="s">
        <v>2777</v>
      </c>
      <c r="C693" s="84">
        <v>2</v>
      </c>
      <c r="D693" s="122">
        <v>0.012144224762460775</v>
      </c>
      <c r="E693" s="122">
        <v>1.1139433523068367</v>
      </c>
      <c r="F693" s="84" t="s">
        <v>2584</v>
      </c>
      <c r="G693" s="84" t="b">
        <v>0</v>
      </c>
      <c r="H693" s="84" t="b">
        <v>0</v>
      </c>
      <c r="I693" s="84" t="b">
        <v>0</v>
      </c>
      <c r="J693" s="84" t="b">
        <v>0</v>
      </c>
      <c r="K693" s="84" t="b">
        <v>0</v>
      </c>
      <c r="L693" s="84" t="b">
        <v>0</v>
      </c>
    </row>
    <row r="694" spans="1:12" ht="15">
      <c r="A694" s="84" t="s">
        <v>2777</v>
      </c>
      <c r="B694" s="84" t="s">
        <v>2778</v>
      </c>
      <c r="C694" s="84">
        <v>2</v>
      </c>
      <c r="D694" s="122">
        <v>0.012144224762460775</v>
      </c>
      <c r="E694" s="122">
        <v>1.1139433523068367</v>
      </c>
      <c r="F694" s="84" t="s">
        <v>2584</v>
      </c>
      <c r="G694" s="84" t="b">
        <v>0</v>
      </c>
      <c r="H694" s="84" t="b">
        <v>0</v>
      </c>
      <c r="I694" s="84" t="b">
        <v>0</v>
      </c>
      <c r="J694" s="84" t="b">
        <v>0</v>
      </c>
      <c r="K694" s="84" t="b">
        <v>1</v>
      </c>
      <c r="L694" s="84" t="b">
        <v>0</v>
      </c>
    </row>
    <row r="695" spans="1:12" ht="15">
      <c r="A695" s="84" t="s">
        <v>2778</v>
      </c>
      <c r="B695" s="84" t="s">
        <v>2779</v>
      </c>
      <c r="C695" s="84">
        <v>2</v>
      </c>
      <c r="D695" s="122">
        <v>0.012144224762460775</v>
      </c>
      <c r="E695" s="122">
        <v>1.1139433523068367</v>
      </c>
      <c r="F695" s="84" t="s">
        <v>2584</v>
      </c>
      <c r="G695" s="84" t="b">
        <v>0</v>
      </c>
      <c r="H695" s="84" t="b">
        <v>1</v>
      </c>
      <c r="I695" s="84" t="b">
        <v>0</v>
      </c>
      <c r="J695" s="84" t="b">
        <v>0</v>
      </c>
      <c r="K695" s="84" t="b">
        <v>0</v>
      </c>
      <c r="L695" s="84" t="b">
        <v>0</v>
      </c>
    </row>
    <row r="696" spans="1:12" ht="15">
      <c r="A696" s="84" t="s">
        <v>2779</v>
      </c>
      <c r="B696" s="84" t="s">
        <v>2774</v>
      </c>
      <c r="C696" s="84">
        <v>2</v>
      </c>
      <c r="D696" s="122">
        <v>0.012144224762460775</v>
      </c>
      <c r="E696" s="122">
        <v>0.9378520932511555</v>
      </c>
      <c r="F696" s="84" t="s">
        <v>2584</v>
      </c>
      <c r="G696" s="84" t="b">
        <v>0</v>
      </c>
      <c r="H696" s="84" t="b">
        <v>0</v>
      </c>
      <c r="I696" s="84" t="b">
        <v>0</v>
      </c>
      <c r="J696" s="84" t="b">
        <v>0</v>
      </c>
      <c r="K696" s="84" t="b">
        <v>0</v>
      </c>
      <c r="L696" s="84" t="b">
        <v>0</v>
      </c>
    </row>
    <row r="697" spans="1:12" ht="15">
      <c r="A697" s="84" t="s">
        <v>2775</v>
      </c>
      <c r="B697" s="84" t="s">
        <v>369</v>
      </c>
      <c r="C697" s="84">
        <v>2</v>
      </c>
      <c r="D697" s="122">
        <v>0.012144224762460775</v>
      </c>
      <c r="E697" s="122">
        <v>0.9378520932511555</v>
      </c>
      <c r="F697" s="84" t="s">
        <v>2584</v>
      </c>
      <c r="G697" s="84" t="b">
        <v>0</v>
      </c>
      <c r="H697" s="84" t="b">
        <v>0</v>
      </c>
      <c r="I697" s="84" t="b">
        <v>0</v>
      </c>
      <c r="J697" s="84" t="b">
        <v>0</v>
      </c>
      <c r="K697" s="84" t="b">
        <v>0</v>
      </c>
      <c r="L697" s="84" t="b">
        <v>0</v>
      </c>
    </row>
    <row r="698" spans="1:12" ht="15">
      <c r="A698" s="84" t="s">
        <v>369</v>
      </c>
      <c r="B698" s="84" t="s">
        <v>2780</v>
      </c>
      <c r="C698" s="84">
        <v>2</v>
      </c>
      <c r="D698" s="122">
        <v>0.012144224762460775</v>
      </c>
      <c r="E698" s="122">
        <v>1.1139433523068367</v>
      </c>
      <c r="F698" s="84" t="s">
        <v>2584</v>
      </c>
      <c r="G698" s="84" t="b">
        <v>0</v>
      </c>
      <c r="H698" s="84" t="b">
        <v>0</v>
      </c>
      <c r="I698" s="84" t="b">
        <v>0</v>
      </c>
      <c r="J698" s="84" t="b">
        <v>0</v>
      </c>
      <c r="K698" s="84" t="b">
        <v>0</v>
      </c>
      <c r="L698" s="84" t="b">
        <v>0</v>
      </c>
    </row>
    <row r="699" spans="1:12" ht="15">
      <c r="A699" s="84" t="s">
        <v>367</v>
      </c>
      <c r="B699" s="84" t="s">
        <v>321</v>
      </c>
      <c r="C699" s="84">
        <v>2</v>
      </c>
      <c r="D699" s="122">
        <v>0.02736636324218011</v>
      </c>
      <c r="E699" s="122">
        <v>0.47712125471966244</v>
      </c>
      <c r="F699" s="84" t="s">
        <v>2585</v>
      </c>
      <c r="G699" s="84" t="b">
        <v>0</v>
      </c>
      <c r="H699" s="84" t="b">
        <v>0</v>
      </c>
      <c r="I699" s="84" t="b">
        <v>0</v>
      </c>
      <c r="J699" s="84" t="b">
        <v>0</v>
      </c>
      <c r="K699" s="84" t="b">
        <v>0</v>
      </c>
      <c r="L699" s="84" t="b">
        <v>0</v>
      </c>
    </row>
    <row r="700" spans="1:12" ht="15">
      <c r="A700" s="84" t="s">
        <v>3456</v>
      </c>
      <c r="B700" s="84" t="s">
        <v>3265</v>
      </c>
      <c r="C700" s="84">
        <v>2</v>
      </c>
      <c r="D700" s="122">
        <v>0.02736636324218011</v>
      </c>
      <c r="E700" s="122">
        <v>0.9542425094393249</v>
      </c>
      <c r="F700" s="84" t="s">
        <v>2585</v>
      </c>
      <c r="G700" s="84" t="b">
        <v>0</v>
      </c>
      <c r="H700" s="84" t="b">
        <v>0</v>
      </c>
      <c r="I700" s="84" t="b">
        <v>0</v>
      </c>
      <c r="J700" s="84" t="b">
        <v>1</v>
      </c>
      <c r="K700" s="84" t="b">
        <v>0</v>
      </c>
      <c r="L700" s="84" t="b">
        <v>0</v>
      </c>
    </row>
    <row r="701" spans="1:12" ht="15">
      <c r="A701" s="84" t="s">
        <v>3265</v>
      </c>
      <c r="B701" s="84" t="s">
        <v>3457</v>
      </c>
      <c r="C701" s="84">
        <v>2</v>
      </c>
      <c r="D701" s="122">
        <v>0.02736636324218011</v>
      </c>
      <c r="E701" s="122">
        <v>0.9542425094393249</v>
      </c>
      <c r="F701" s="84" t="s">
        <v>2585</v>
      </c>
      <c r="G701" s="84" t="b">
        <v>1</v>
      </c>
      <c r="H701" s="84" t="b">
        <v>0</v>
      </c>
      <c r="I701" s="84" t="b">
        <v>0</v>
      </c>
      <c r="J701" s="84" t="b">
        <v>0</v>
      </c>
      <c r="K701" s="84" t="b">
        <v>0</v>
      </c>
      <c r="L701" s="84" t="b">
        <v>0</v>
      </c>
    </row>
    <row r="702" spans="1:12" ht="15">
      <c r="A702" s="84" t="s">
        <v>3457</v>
      </c>
      <c r="B702" s="84" t="s">
        <v>321</v>
      </c>
      <c r="C702" s="84">
        <v>2</v>
      </c>
      <c r="D702" s="122">
        <v>0.02736636324218011</v>
      </c>
      <c r="E702" s="122">
        <v>0.6532125137753437</v>
      </c>
      <c r="F702" s="84" t="s">
        <v>2585</v>
      </c>
      <c r="G702" s="84" t="b">
        <v>0</v>
      </c>
      <c r="H702" s="84" t="b">
        <v>0</v>
      </c>
      <c r="I702" s="84" t="b">
        <v>0</v>
      </c>
      <c r="J702" s="84" t="b">
        <v>0</v>
      </c>
      <c r="K702" s="84" t="b">
        <v>0</v>
      </c>
      <c r="L702" s="84" t="b">
        <v>0</v>
      </c>
    </row>
    <row r="703" spans="1:12" ht="15">
      <c r="A703" s="84" t="s">
        <v>3432</v>
      </c>
      <c r="B703" s="84" t="s">
        <v>663</v>
      </c>
      <c r="C703" s="84">
        <v>2</v>
      </c>
      <c r="D703" s="122">
        <v>0</v>
      </c>
      <c r="E703" s="122">
        <v>1.301029995663981</v>
      </c>
      <c r="F703" s="84" t="s">
        <v>2589</v>
      </c>
      <c r="G703" s="84" t="b">
        <v>0</v>
      </c>
      <c r="H703" s="84" t="b">
        <v>0</v>
      </c>
      <c r="I703" s="84" t="b">
        <v>0</v>
      </c>
      <c r="J703" s="84" t="b">
        <v>0</v>
      </c>
      <c r="K703" s="84" t="b">
        <v>0</v>
      </c>
      <c r="L703" s="84" t="b">
        <v>0</v>
      </c>
    </row>
    <row r="704" spans="1:12" ht="15">
      <c r="A704" s="84" t="s">
        <v>663</v>
      </c>
      <c r="B704" s="84" t="s">
        <v>3298</v>
      </c>
      <c r="C704" s="84">
        <v>2</v>
      </c>
      <c r="D704" s="122">
        <v>0</v>
      </c>
      <c r="E704" s="122">
        <v>1.301029995663981</v>
      </c>
      <c r="F704" s="84" t="s">
        <v>2589</v>
      </c>
      <c r="G704" s="84" t="b">
        <v>0</v>
      </c>
      <c r="H704" s="84" t="b">
        <v>0</v>
      </c>
      <c r="I704" s="84" t="b">
        <v>0</v>
      </c>
      <c r="J704" s="84" t="b">
        <v>0</v>
      </c>
      <c r="K704" s="84" t="b">
        <v>0</v>
      </c>
      <c r="L704" s="84" t="b">
        <v>0</v>
      </c>
    </row>
    <row r="705" spans="1:12" ht="15">
      <c r="A705" s="84" t="s">
        <v>3298</v>
      </c>
      <c r="B705" s="84" t="s">
        <v>3255</v>
      </c>
      <c r="C705" s="84">
        <v>2</v>
      </c>
      <c r="D705" s="122">
        <v>0</v>
      </c>
      <c r="E705" s="122">
        <v>0.9999999999999999</v>
      </c>
      <c r="F705" s="84" t="s">
        <v>2589</v>
      </c>
      <c r="G705" s="84" t="b">
        <v>0</v>
      </c>
      <c r="H705" s="84" t="b">
        <v>0</v>
      </c>
      <c r="I705" s="84" t="b">
        <v>0</v>
      </c>
      <c r="J705" s="84" t="b">
        <v>0</v>
      </c>
      <c r="K705" s="84" t="b">
        <v>0</v>
      </c>
      <c r="L705" s="84" t="b">
        <v>0</v>
      </c>
    </row>
    <row r="706" spans="1:12" ht="15">
      <c r="A706" s="84" t="s">
        <v>3255</v>
      </c>
      <c r="B706" s="84" t="s">
        <v>3433</v>
      </c>
      <c r="C706" s="84">
        <v>2</v>
      </c>
      <c r="D706" s="122">
        <v>0</v>
      </c>
      <c r="E706" s="122">
        <v>0.9999999999999999</v>
      </c>
      <c r="F706" s="84" t="s">
        <v>2589</v>
      </c>
      <c r="G706" s="84" t="b">
        <v>0</v>
      </c>
      <c r="H706" s="84" t="b">
        <v>0</v>
      </c>
      <c r="I706" s="84" t="b">
        <v>0</v>
      </c>
      <c r="J706" s="84" t="b">
        <v>0</v>
      </c>
      <c r="K706" s="84" t="b">
        <v>0</v>
      </c>
      <c r="L706" s="84" t="b">
        <v>0</v>
      </c>
    </row>
    <row r="707" spans="1:12" ht="15">
      <c r="A707" s="84" t="s">
        <v>3433</v>
      </c>
      <c r="B707" s="84" t="s">
        <v>3434</v>
      </c>
      <c r="C707" s="84">
        <v>2</v>
      </c>
      <c r="D707" s="122">
        <v>0</v>
      </c>
      <c r="E707" s="122">
        <v>1.301029995663981</v>
      </c>
      <c r="F707" s="84" t="s">
        <v>2589</v>
      </c>
      <c r="G707" s="84" t="b">
        <v>0</v>
      </c>
      <c r="H707" s="84" t="b">
        <v>0</v>
      </c>
      <c r="I707" s="84" t="b">
        <v>0</v>
      </c>
      <c r="J707" s="84" t="b">
        <v>1</v>
      </c>
      <c r="K707" s="84" t="b">
        <v>0</v>
      </c>
      <c r="L707" s="84" t="b">
        <v>0</v>
      </c>
    </row>
    <row r="708" spans="1:12" ht="15">
      <c r="A708" s="84" t="s">
        <v>3434</v>
      </c>
      <c r="B708" s="84" t="s">
        <v>3435</v>
      </c>
      <c r="C708" s="84">
        <v>2</v>
      </c>
      <c r="D708" s="122">
        <v>0</v>
      </c>
      <c r="E708" s="122">
        <v>1.301029995663981</v>
      </c>
      <c r="F708" s="84" t="s">
        <v>2589</v>
      </c>
      <c r="G708" s="84" t="b">
        <v>1</v>
      </c>
      <c r="H708" s="84" t="b">
        <v>0</v>
      </c>
      <c r="I708" s="84" t="b">
        <v>0</v>
      </c>
      <c r="J708" s="84" t="b">
        <v>1</v>
      </c>
      <c r="K708" s="84" t="b">
        <v>0</v>
      </c>
      <c r="L708" s="84" t="b">
        <v>0</v>
      </c>
    </row>
    <row r="709" spans="1:12" ht="15">
      <c r="A709" s="84" t="s">
        <v>3435</v>
      </c>
      <c r="B709" s="84" t="s">
        <v>3255</v>
      </c>
      <c r="C709" s="84">
        <v>2</v>
      </c>
      <c r="D709" s="122">
        <v>0</v>
      </c>
      <c r="E709" s="122">
        <v>0.9999999999999999</v>
      </c>
      <c r="F709" s="84" t="s">
        <v>2589</v>
      </c>
      <c r="G709" s="84" t="b">
        <v>1</v>
      </c>
      <c r="H709" s="84" t="b">
        <v>0</v>
      </c>
      <c r="I709" s="84" t="b">
        <v>0</v>
      </c>
      <c r="J709" s="84" t="b">
        <v>0</v>
      </c>
      <c r="K709" s="84" t="b">
        <v>0</v>
      </c>
      <c r="L709" s="84" t="b">
        <v>0</v>
      </c>
    </row>
    <row r="710" spans="1:12" ht="15">
      <c r="A710" s="84" t="s">
        <v>3255</v>
      </c>
      <c r="B710" s="84" t="s">
        <v>3436</v>
      </c>
      <c r="C710" s="84">
        <v>2</v>
      </c>
      <c r="D710" s="122">
        <v>0</v>
      </c>
      <c r="E710" s="122">
        <v>0.9999999999999999</v>
      </c>
      <c r="F710" s="84" t="s">
        <v>2589</v>
      </c>
      <c r="G710" s="84" t="b">
        <v>0</v>
      </c>
      <c r="H710" s="84" t="b">
        <v>0</v>
      </c>
      <c r="I710" s="84" t="b">
        <v>0</v>
      </c>
      <c r="J710" s="84" t="b">
        <v>1</v>
      </c>
      <c r="K710" s="84" t="b">
        <v>0</v>
      </c>
      <c r="L710" s="84" t="b">
        <v>0</v>
      </c>
    </row>
    <row r="711" spans="1:12" ht="15">
      <c r="A711" s="84" t="s">
        <v>3436</v>
      </c>
      <c r="B711" s="84" t="s">
        <v>3437</v>
      </c>
      <c r="C711" s="84">
        <v>2</v>
      </c>
      <c r="D711" s="122">
        <v>0</v>
      </c>
      <c r="E711" s="122">
        <v>1.301029995663981</v>
      </c>
      <c r="F711" s="84" t="s">
        <v>2589</v>
      </c>
      <c r="G711" s="84" t="b">
        <v>1</v>
      </c>
      <c r="H711" s="84" t="b">
        <v>0</v>
      </c>
      <c r="I711" s="84" t="b">
        <v>0</v>
      </c>
      <c r="J711" s="84" t="b">
        <v>0</v>
      </c>
      <c r="K711" s="84" t="b">
        <v>0</v>
      </c>
      <c r="L711" s="84" t="b">
        <v>0</v>
      </c>
    </row>
    <row r="712" spans="1:12" ht="15">
      <c r="A712" s="84" t="s">
        <v>3437</v>
      </c>
      <c r="B712" s="84" t="s">
        <v>3438</v>
      </c>
      <c r="C712" s="84">
        <v>2</v>
      </c>
      <c r="D712" s="122">
        <v>0</v>
      </c>
      <c r="E712" s="122">
        <v>1.301029995663981</v>
      </c>
      <c r="F712" s="84" t="s">
        <v>2589</v>
      </c>
      <c r="G712" s="84" t="b">
        <v>0</v>
      </c>
      <c r="H712" s="84" t="b">
        <v>0</v>
      </c>
      <c r="I712" s="84" t="b">
        <v>0</v>
      </c>
      <c r="J712" s="84" t="b">
        <v>0</v>
      </c>
      <c r="K712" s="84" t="b">
        <v>0</v>
      </c>
      <c r="L712" s="84" t="b">
        <v>0</v>
      </c>
    </row>
    <row r="713" spans="1:12" ht="15">
      <c r="A713" s="84" t="s">
        <v>3438</v>
      </c>
      <c r="B713" s="84" t="s">
        <v>3439</v>
      </c>
      <c r="C713" s="84">
        <v>2</v>
      </c>
      <c r="D713" s="122">
        <v>0</v>
      </c>
      <c r="E713" s="122">
        <v>1.301029995663981</v>
      </c>
      <c r="F713" s="84" t="s">
        <v>2589</v>
      </c>
      <c r="G713" s="84" t="b">
        <v>0</v>
      </c>
      <c r="H713" s="84" t="b">
        <v>0</v>
      </c>
      <c r="I713" s="84" t="b">
        <v>0</v>
      </c>
      <c r="J713" s="84" t="b">
        <v>0</v>
      </c>
      <c r="K713" s="84" t="b">
        <v>0</v>
      </c>
      <c r="L713" s="84" t="b">
        <v>0</v>
      </c>
    </row>
    <row r="714" spans="1:12" ht="15">
      <c r="A714" s="84" t="s">
        <v>3439</v>
      </c>
      <c r="B714" s="84" t="s">
        <v>3440</v>
      </c>
      <c r="C714" s="84">
        <v>2</v>
      </c>
      <c r="D714" s="122">
        <v>0</v>
      </c>
      <c r="E714" s="122">
        <v>1.301029995663981</v>
      </c>
      <c r="F714" s="84" t="s">
        <v>2589</v>
      </c>
      <c r="G714" s="84" t="b">
        <v>0</v>
      </c>
      <c r="H714" s="84" t="b">
        <v>0</v>
      </c>
      <c r="I714" s="84" t="b">
        <v>0</v>
      </c>
      <c r="J714" s="84" t="b">
        <v>0</v>
      </c>
      <c r="K714" s="84" t="b">
        <v>0</v>
      </c>
      <c r="L714" s="84" t="b">
        <v>0</v>
      </c>
    </row>
    <row r="715" spans="1:12" ht="15">
      <c r="A715" s="84" t="s">
        <v>3440</v>
      </c>
      <c r="B715" s="84" t="s">
        <v>3441</v>
      </c>
      <c r="C715" s="84">
        <v>2</v>
      </c>
      <c r="D715" s="122">
        <v>0</v>
      </c>
      <c r="E715" s="122">
        <v>1.301029995663981</v>
      </c>
      <c r="F715" s="84" t="s">
        <v>2589</v>
      </c>
      <c r="G715" s="84" t="b">
        <v>0</v>
      </c>
      <c r="H715" s="84" t="b">
        <v>0</v>
      </c>
      <c r="I715" s="84" t="b">
        <v>0</v>
      </c>
      <c r="J715" s="84" t="b">
        <v>0</v>
      </c>
      <c r="K715" s="84" t="b">
        <v>0</v>
      </c>
      <c r="L715" s="84" t="b">
        <v>0</v>
      </c>
    </row>
    <row r="716" spans="1:12" ht="15">
      <c r="A716" s="84" t="s">
        <v>3441</v>
      </c>
      <c r="B716" s="84" t="s">
        <v>3442</v>
      </c>
      <c r="C716" s="84">
        <v>2</v>
      </c>
      <c r="D716" s="122">
        <v>0</v>
      </c>
      <c r="E716" s="122">
        <v>1.301029995663981</v>
      </c>
      <c r="F716" s="84" t="s">
        <v>2589</v>
      </c>
      <c r="G716" s="84" t="b">
        <v>0</v>
      </c>
      <c r="H716" s="84" t="b">
        <v>0</v>
      </c>
      <c r="I716" s="84" t="b">
        <v>0</v>
      </c>
      <c r="J716" s="84" t="b">
        <v>0</v>
      </c>
      <c r="K716" s="84" t="b">
        <v>0</v>
      </c>
      <c r="L716" s="84" t="b">
        <v>0</v>
      </c>
    </row>
    <row r="717" spans="1:12" ht="15">
      <c r="A717" s="84" t="s">
        <v>3442</v>
      </c>
      <c r="B717" s="84" t="s">
        <v>3443</v>
      </c>
      <c r="C717" s="84">
        <v>2</v>
      </c>
      <c r="D717" s="122">
        <v>0</v>
      </c>
      <c r="E717" s="122">
        <v>1.301029995663981</v>
      </c>
      <c r="F717" s="84" t="s">
        <v>2589</v>
      </c>
      <c r="G717" s="84" t="b">
        <v>0</v>
      </c>
      <c r="H717" s="84" t="b">
        <v>0</v>
      </c>
      <c r="I717" s="84" t="b">
        <v>0</v>
      </c>
      <c r="J717" s="84" t="b">
        <v>0</v>
      </c>
      <c r="K717" s="84" t="b">
        <v>0</v>
      </c>
      <c r="L717" s="84" t="b">
        <v>0</v>
      </c>
    </row>
    <row r="718" spans="1:12" ht="15">
      <c r="A718" s="84" t="s">
        <v>3443</v>
      </c>
      <c r="B718" s="84" t="s">
        <v>3326</v>
      </c>
      <c r="C718" s="84">
        <v>2</v>
      </c>
      <c r="D718" s="122">
        <v>0</v>
      </c>
      <c r="E718" s="122">
        <v>1.301029995663981</v>
      </c>
      <c r="F718" s="84" t="s">
        <v>2589</v>
      </c>
      <c r="G718" s="84" t="b">
        <v>0</v>
      </c>
      <c r="H718" s="84" t="b">
        <v>0</v>
      </c>
      <c r="I718" s="84" t="b">
        <v>0</v>
      </c>
      <c r="J718" s="84" t="b">
        <v>0</v>
      </c>
      <c r="K718" s="84" t="b">
        <v>0</v>
      </c>
      <c r="L718" s="84" t="b">
        <v>0</v>
      </c>
    </row>
    <row r="719" spans="1:12" ht="15">
      <c r="A719" s="84" t="s">
        <v>3326</v>
      </c>
      <c r="B719" s="84" t="s">
        <v>3444</v>
      </c>
      <c r="C719" s="84">
        <v>2</v>
      </c>
      <c r="D719" s="122">
        <v>0</v>
      </c>
      <c r="E719" s="122">
        <v>1.301029995663981</v>
      </c>
      <c r="F719" s="84" t="s">
        <v>2589</v>
      </c>
      <c r="G719" s="84" t="b">
        <v>0</v>
      </c>
      <c r="H719" s="84" t="b">
        <v>0</v>
      </c>
      <c r="I719" s="84" t="b">
        <v>0</v>
      </c>
      <c r="J719" s="84" t="b">
        <v>0</v>
      </c>
      <c r="K719" s="84" t="b">
        <v>0</v>
      </c>
      <c r="L719" s="84" t="b">
        <v>0</v>
      </c>
    </row>
    <row r="720" spans="1:12" ht="15">
      <c r="A720" s="84" t="s">
        <v>3444</v>
      </c>
      <c r="B720" s="84" t="s">
        <v>3445</v>
      </c>
      <c r="C720" s="84">
        <v>2</v>
      </c>
      <c r="D720" s="122">
        <v>0</v>
      </c>
      <c r="E720" s="122">
        <v>1.301029995663981</v>
      </c>
      <c r="F720" s="84" t="s">
        <v>2589</v>
      </c>
      <c r="G720" s="84" t="b">
        <v>0</v>
      </c>
      <c r="H720" s="84" t="b">
        <v>0</v>
      </c>
      <c r="I720" s="84" t="b">
        <v>0</v>
      </c>
      <c r="J720" s="84" t="b">
        <v>0</v>
      </c>
      <c r="K720" s="84" t="b">
        <v>0</v>
      </c>
      <c r="L720" s="84" t="b">
        <v>0</v>
      </c>
    </row>
    <row r="721" spans="1:12" ht="15">
      <c r="A721" s="84" t="s">
        <v>3445</v>
      </c>
      <c r="B721" s="84" t="s">
        <v>372</v>
      </c>
      <c r="C721" s="84">
        <v>2</v>
      </c>
      <c r="D721" s="122">
        <v>0</v>
      </c>
      <c r="E721" s="122">
        <v>1.301029995663981</v>
      </c>
      <c r="F721" s="84" t="s">
        <v>2589</v>
      </c>
      <c r="G721" s="84" t="b">
        <v>0</v>
      </c>
      <c r="H721" s="84" t="b">
        <v>0</v>
      </c>
      <c r="I721" s="84" t="b">
        <v>0</v>
      </c>
      <c r="J721" s="84" t="b">
        <v>0</v>
      </c>
      <c r="K721" s="84" t="b">
        <v>0</v>
      </c>
      <c r="L721" s="84" t="b">
        <v>0</v>
      </c>
    </row>
    <row r="722" spans="1:12" ht="15">
      <c r="A722" s="84" t="s">
        <v>372</v>
      </c>
      <c r="B722" s="84" t="s">
        <v>321</v>
      </c>
      <c r="C722" s="84">
        <v>2</v>
      </c>
      <c r="D722" s="122">
        <v>0</v>
      </c>
      <c r="E722" s="122">
        <v>1.301029995663981</v>
      </c>
      <c r="F722" s="84" t="s">
        <v>2589</v>
      </c>
      <c r="G722" s="84" t="b">
        <v>0</v>
      </c>
      <c r="H722" s="84" t="b">
        <v>0</v>
      </c>
      <c r="I722" s="84" t="b">
        <v>0</v>
      </c>
      <c r="J722" s="84" t="b">
        <v>0</v>
      </c>
      <c r="K722" s="84" t="b">
        <v>0</v>
      </c>
      <c r="L722" s="84" t="b">
        <v>0</v>
      </c>
    </row>
    <row r="723" spans="1:12" ht="15">
      <c r="A723" s="84" t="s">
        <v>3497</v>
      </c>
      <c r="B723" s="84" t="s">
        <v>3498</v>
      </c>
      <c r="C723" s="84">
        <v>2</v>
      </c>
      <c r="D723" s="122">
        <v>0.009254418806326456</v>
      </c>
      <c r="E723" s="122">
        <v>1.6074550232146687</v>
      </c>
      <c r="F723" s="84" t="s">
        <v>2594</v>
      </c>
      <c r="G723" s="84" t="b">
        <v>1</v>
      </c>
      <c r="H723" s="84" t="b">
        <v>0</v>
      </c>
      <c r="I723" s="84" t="b">
        <v>0</v>
      </c>
      <c r="J723" s="84" t="b">
        <v>0</v>
      </c>
      <c r="K723" s="84" t="b">
        <v>0</v>
      </c>
      <c r="L723" s="84" t="b">
        <v>0</v>
      </c>
    </row>
    <row r="724" spans="1:12" ht="15">
      <c r="A724" s="84" t="s">
        <v>3498</v>
      </c>
      <c r="B724" s="84" t="s">
        <v>2717</v>
      </c>
      <c r="C724" s="84">
        <v>2</v>
      </c>
      <c r="D724" s="122">
        <v>0.009254418806326456</v>
      </c>
      <c r="E724" s="122">
        <v>1.3064250275506875</v>
      </c>
      <c r="F724" s="84" t="s">
        <v>2594</v>
      </c>
      <c r="G724" s="84" t="b">
        <v>0</v>
      </c>
      <c r="H724" s="84" t="b">
        <v>0</v>
      </c>
      <c r="I724" s="84" t="b">
        <v>0</v>
      </c>
      <c r="J724" s="84" t="b">
        <v>0</v>
      </c>
      <c r="K724" s="84" t="b">
        <v>0</v>
      </c>
      <c r="L724" s="84" t="b">
        <v>0</v>
      </c>
    </row>
    <row r="725" spans="1:12" ht="15">
      <c r="A725" s="84" t="s">
        <v>2717</v>
      </c>
      <c r="B725" s="84" t="s">
        <v>3259</v>
      </c>
      <c r="C725" s="84">
        <v>2</v>
      </c>
      <c r="D725" s="122">
        <v>0.009254418806326456</v>
      </c>
      <c r="E725" s="122">
        <v>1.3064250275506875</v>
      </c>
      <c r="F725" s="84" t="s">
        <v>2594</v>
      </c>
      <c r="G725" s="84" t="b">
        <v>0</v>
      </c>
      <c r="H725" s="84" t="b">
        <v>0</v>
      </c>
      <c r="I725" s="84" t="b">
        <v>0</v>
      </c>
      <c r="J725" s="84" t="b">
        <v>0</v>
      </c>
      <c r="K725" s="84" t="b">
        <v>0</v>
      </c>
      <c r="L725" s="84" t="b">
        <v>0</v>
      </c>
    </row>
    <row r="726" spans="1:12" ht="15">
      <c r="A726" s="84" t="s">
        <v>3259</v>
      </c>
      <c r="B726" s="84" t="s">
        <v>663</v>
      </c>
      <c r="C726" s="84">
        <v>2</v>
      </c>
      <c r="D726" s="122">
        <v>0.009254418806326456</v>
      </c>
      <c r="E726" s="122">
        <v>1.4313637641589874</v>
      </c>
      <c r="F726" s="84" t="s">
        <v>2594</v>
      </c>
      <c r="G726" s="84" t="b">
        <v>0</v>
      </c>
      <c r="H726" s="84" t="b">
        <v>0</v>
      </c>
      <c r="I726" s="84" t="b">
        <v>0</v>
      </c>
      <c r="J726" s="84" t="b">
        <v>0</v>
      </c>
      <c r="K726" s="84" t="b">
        <v>0</v>
      </c>
      <c r="L726" s="84" t="b">
        <v>0</v>
      </c>
    </row>
    <row r="727" spans="1:12" ht="15">
      <c r="A727" s="84" t="s">
        <v>663</v>
      </c>
      <c r="B727" s="84" t="s">
        <v>3310</v>
      </c>
      <c r="C727" s="84">
        <v>2</v>
      </c>
      <c r="D727" s="122">
        <v>0.009254418806326456</v>
      </c>
      <c r="E727" s="122">
        <v>1.4313637641589874</v>
      </c>
      <c r="F727" s="84" t="s">
        <v>2594</v>
      </c>
      <c r="G727" s="84" t="b">
        <v>0</v>
      </c>
      <c r="H727" s="84" t="b">
        <v>0</v>
      </c>
      <c r="I727" s="84" t="b">
        <v>0</v>
      </c>
      <c r="J727" s="84" t="b">
        <v>0</v>
      </c>
      <c r="K727" s="84" t="b">
        <v>0</v>
      </c>
      <c r="L727" s="84" t="b">
        <v>0</v>
      </c>
    </row>
    <row r="728" spans="1:12" ht="15">
      <c r="A728" s="84" t="s">
        <v>3310</v>
      </c>
      <c r="B728" s="84" t="s">
        <v>3499</v>
      </c>
      <c r="C728" s="84">
        <v>2</v>
      </c>
      <c r="D728" s="122">
        <v>0.009254418806326456</v>
      </c>
      <c r="E728" s="122">
        <v>1.6074550232146687</v>
      </c>
      <c r="F728" s="84" t="s">
        <v>2594</v>
      </c>
      <c r="G728" s="84" t="b">
        <v>0</v>
      </c>
      <c r="H728" s="84" t="b">
        <v>0</v>
      </c>
      <c r="I728" s="84" t="b">
        <v>0</v>
      </c>
      <c r="J728" s="84" t="b">
        <v>0</v>
      </c>
      <c r="K728" s="84" t="b">
        <v>0</v>
      </c>
      <c r="L728" s="84" t="b">
        <v>0</v>
      </c>
    </row>
    <row r="729" spans="1:12" ht="15">
      <c r="A729" s="84" t="s">
        <v>3499</v>
      </c>
      <c r="B729" s="84" t="s">
        <v>2717</v>
      </c>
      <c r="C729" s="84">
        <v>2</v>
      </c>
      <c r="D729" s="122">
        <v>0.009254418806326456</v>
      </c>
      <c r="E729" s="122">
        <v>1.3064250275506875</v>
      </c>
      <c r="F729" s="84" t="s">
        <v>2594</v>
      </c>
      <c r="G729" s="84" t="b">
        <v>0</v>
      </c>
      <c r="H729" s="84" t="b">
        <v>0</v>
      </c>
      <c r="I729" s="84" t="b">
        <v>0</v>
      </c>
      <c r="J729" s="84" t="b">
        <v>0</v>
      </c>
      <c r="K729" s="84" t="b">
        <v>0</v>
      </c>
      <c r="L729" s="84" t="b">
        <v>0</v>
      </c>
    </row>
    <row r="730" spans="1:12" ht="15">
      <c r="A730" s="84" t="s">
        <v>2717</v>
      </c>
      <c r="B730" s="84" t="s">
        <v>3286</v>
      </c>
      <c r="C730" s="84">
        <v>2</v>
      </c>
      <c r="D730" s="122">
        <v>0.009254418806326456</v>
      </c>
      <c r="E730" s="122">
        <v>1.3064250275506875</v>
      </c>
      <c r="F730" s="84" t="s">
        <v>2594</v>
      </c>
      <c r="G730" s="84" t="b">
        <v>0</v>
      </c>
      <c r="H730" s="84" t="b">
        <v>0</v>
      </c>
      <c r="I730" s="84" t="b">
        <v>0</v>
      </c>
      <c r="J730" s="84" t="b">
        <v>0</v>
      </c>
      <c r="K730" s="84" t="b">
        <v>0</v>
      </c>
      <c r="L730" s="84" t="b">
        <v>0</v>
      </c>
    </row>
    <row r="731" spans="1:12" ht="15">
      <c r="A731" s="84" t="s">
        <v>3286</v>
      </c>
      <c r="B731" s="84" t="s">
        <v>3500</v>
      </c>
      <c r="C731" s="84">
        <v>2</v>
      </c>
      <c r="D731" s="122">
        <v>0.009254418806326456</v>
      </c>
      <c r="E731" s="122">
        <v>1.6074550232146687</v>
      </c>
      <c r="F731" s="84" t="s">
        <v>2594</v>
      </c>
      <c r="G731" s="84" t="b">
        <v>0</v>
      </c>
      <c r="H731" s="84" t="b">
        <v>0</v>
      </c>
      <c r="I731" s="84" t="b">
        <v>0</v>
      </c>
      <c r="J731" s="84" t="b">
        <v>0</v>
      </c>
      <c r="K731" s="84" t="b">
        <v>0</v>
      </c>
      <c r="L731" s="84" t="b">
        <v>0</v>
      </c>
    </row>
    <row r="732" spans="1:12" ht="15">
      <c r="A732" s="84" t="s">
        <v>3500</v>
      </c>
      <c r="B732" s="84" t="s">
        <v>2759</v>
      </c>
      <c r="C732" s="84">
        <v>2</v>
      </c>
      <c r="D732" s="122">
        <v>0.009254418806326456</v>
      </c>
      <c r="E732" s="122">
        <v>1.4313637641589874</v>
      </c>
      <c r="F732" s="84" t="s">
        <v>2594</v>
      </c>
      <c r="G732" s="84" t="b">
        <v>0</v>
      </c>
      <c r="H732" s="84" t="b">
        <v>0</v>
      </c>
      <c r="I732" s="84" t="b">
        <v>0</v>
      </c>
      <c r="J732" s="84" t="b">
        <v>0</v>
      </c>
      <c r="K732" s="84" t="b">
        <v>0</v>
      </c>
      <c r="L732" s="84" t="b">
        <v>0</v>
      </c>
    </row>
    <row r="733" spans="1:12" ht="15">
      <c r="A733" s="84" t="s">
        <v>2759</v>
      </c>
      <c r="B733" s="84" t="s">
        <v>3501</v>
      </c>
      <c r="C733" s="84">
        <v>2</v>
      </c>
      <c r="D733" s="122">
        <v>0.009254418806326456</v>
      </c>
      <c r="E733" s="122">
        <v>1.4313637641589874</v>
      </c>
      <c r="F733" s="84" t="s">
        <v>2594</v>
      </c>
      <c r="G733" s="84" t="b">
        <v>0</v>
      </c>
      <c r="H733" s="84" t="b">
        <v>0</v>
      </c>
      <c r="I733" s="84" t="b">
        <v>0</v>
      </c>
      <c r="J733" s="84" t="b">
        <v>0</v>
      </c>
      <c r="K733" s="84" t="b">
        <v>0</v>
      </c>
      <c r="L73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2574</v>
      </c>
      <c r="BB2" s="13" t="s">
        <v>2608</v>
      </c>
      <c r="BC2" s="13" t="s">
        <v>2609</v>
      </c>
      <c r="BD2" s="117" t="s">
        <v>3517</v>
      </c>
      <c r="BE2" s="117" t="s">
        <v>3518</v>
      </c>
      <c r="BF2" s="117" t="s">
        <v>3519</v>
      </c>
      <c r="BG2" s="117" t="s">
        <v>3520</v>
      </c>
      <c r="BH2" s="117" t="s">
        <v>3521</v>
      </c>
      <c r="BI2" s="117" t="s">
        <v>3522</v>
      </c>
      <c r="BJ2" s="117" t="s">
        <v>3523</v>
      </c>
      <c r="BK2" s="117" t="s">
        <v>3524</v>
      </c>
      <c r="BL2" s="117" t="s">
        <v>3525</v>
      </c>
    </row>
    <row r="3" spans="1:64" ht="15" customHeight="1">
      <c r="A3" s="64" t="s">
        <v>212</v>
      </c>
      <c r="B3" s="64" t="s">
        <v>328</v>
      </c>
      <c r="C3" s="65"/>
      <c r="D3" s="66"/>
      <c r="E3" s="67"/>
      <c r="F3" s="68"/>
      <c r="G3" s="65"/>
      <c r="H3" s="69"/>
      <c r="I3" s="70"/>
      <c r="J3" s="70"/>
      <c r="K3" s="34" t="s">
        <v>65</v>
      </c>
      <c r="L3" s="71">
        <v>3</v>
      </c>
      <c r="M3" s="71"/>
      <c r="N3" s="72"/>
      <c r="O3" s="78" t="s">
        <v>388</v>
      </c>
      <c r="P3" s="80">
        <v>43526.031018518515</v>
      </c>
      <c r="Q3" s="78" t="s">
        <v>390</v>
      </c>
      <c r="R3" s="78"/>
      <c r="S3" s="78"/>
      <c r="T3" s="78"/>
      <c r="U3" s="78"/>
      <c r="V3" s="83" t="s">
        <v>748</v>
      </c>
      <c r="W3" s="80">
        <v>43526.031018518515</v>
      </c>
      <c r="X3" s="83" t="s">
        <v>833</v>
      </c>
      <c r="Y3" s="78"/>
      <c r="Z3" s="78"/>
      <c r="AA3" s="84" t="s">
        <v>1029</v>
      </c>
      <c r="AB3" s="78"/>
      <c r="AC3" s="78" t="b">
        <v>0</v>
      </c>
      <c r="AD3" s="78">
        <v>0</v>
      </c>
      <c r="AE3" s="84" t="s">
        <v>1236</v>
      </c>
      <c r="AF3" s="78" t="b">
        <v>0</v>
      </c>
      <c r="AG3" s="78" t="s">
        <v>368</v>
      </c>
      <c r="AH3" s="78"/>
      <c r="AI3" s="84" t="s">
        <v>1236</v>
      </c>
      <c r="AJ3" s="78" t="b">
        <v>0</v>
      </c>
      <c r="AK3" s="78">
        <v>7</v>
      </c>
      <c r="AL3" s="84" t="s">
        <v>1079</v>
      </c>
      <c r="AM3" s="78" t="s">
        <v>1263</v>
      </c>
      <c r="AN3" s="78" t="b">
        <v>0</v>
      </c>
      <c r="AO3" s="84" t="s">
        <v>1079</v>
      </c>
      <c r="AP3" s="78" t="s">
        <v>176</v>
      </c>
      <c r="AQ3" s="78">
        <v>0</v>
      </c>
      <c r="AR3" s="78">
        <v>0</v>
      </c>
      <c r="AS3" s="78"/>
      <c r="AT3" s="78"/>
      <c r="AU3" s="78"/>
      <c r="AV3" s="78"/>
      <c r="AW3" s="78"/>
      <c r="AX3" s="78"/>
      <c r="AY3" s="78"/>
      <c r="AZ3" s="78"/>
      <c r="BA3">
        <v>1</v>
      </c>
      <c r="BB3" s="78" t="str">
        <f>REPLACE(INDEX(GroupVertices[Group],MATCH(Edges24[[#This Row],[Vertex 1]],GroupVertices[Vertex],0)),1,1,"")</f>
        <v>6</v>
      </c>
      <c r="BC3" s="78" t="str">
        <f>REPLACE(INDEX(GroupVertices[Group],MATCH(Edges24[[#This Row],[Vertex 2]],GroupVertices[Vertex],0)),1,1,"")</f>
        <v>6</v>
      </c>
      <c r="BD3" s="48"/>
      <c r="BE3" s="49"/>
      <c r="BF3" s="48"/>
      <c r="BG3" s="49"/>
      <c r="BH3" s="48"/>
      <c r="BI3" s="49"/>
      <c r="BJ3" s="48"/>
      <c r="BK3" s="49"/>
      <c r="BL3" s="48"/>
    </row>
    <row r="4" spans="1:64" ht="15" customHeight="1">
      <c r="A4" s="64" t="s">
        <v>213</v>
      </c>
      <c r="B4" s="64" t="s">
        <v>321</v>
      </c>
      <c r="C4" s="65"/>
      <c r="D4" s="66"/>
      <c r="E4" s="67"/>
      <c r="F4" s="68"/>
      <c r="G4" s="65"/>
      <c r="H4" s="69"/>
      <c r="I4" s="70"/>
      <c r="J4" s="70"/>
      <c r="K4" s="34" t="s">
        <v>65</v>
      </c>
      <c r="L4" s="77">
        <v>12</v>
      </c>
      <c r="M4" s="77"/>
      <c r="N4" s="72"/>
      <c r="O4" s="79" t="s">
        <v>388</v>
      </c>
      <c r="P4" s="81">
        <v>43527.20230324074</v>
      </c>
      <c r="Q4" s="79" t="s">
        <v>391</v>
      </c>
      <c r="R4" s="79"/>
      <c r="S4" s="79"/>
      <c r="T4" s="79"/>
      <c r="U4" s="79"/>
      <c r="V4" s="82" t="s">
        <v>749</v>
      </c>
      <c r="W4" s="81">
        <v>43527.20230324074</v>
      </c>
      <c r="X4" s="82" t="s">
        <v>834</v>
      </c>
      <c r="Y4" s="79"/>
      <c r="Z4" s="79"/>
      <c r="AA4" s="85" t="s">
        <v>1030</v>
      </c>
      <c r="AB4" s="79"/>
      <c r="AC4" s="79" t="b">
        <v>0</v>
      </c>
      <c r="AD4" s="79">
        <v>0</v>
      </c>
      <c r="AE4" s="85" t="s">
        <v>1236</v>
      </c>
      <c r="AF4" s="79" t="b">
        <v>0</v>
      </c>
      <c r="AG4" s="79" t="s">
        <v>368</v>
      </c>
      <c r="AH4" s="79"/>
      <c r="AI4" s="85" t="s">
        <v>1236</v>
      </c>
      <c r="AJ4" s="79" t="b">
        <v>0</v>
      </c>
      <c r="AK4" s="79">
        <v>4</v>
      </c>
      <c r="AL4" s="85" t="s">
        <v>1215</v>
      </c>
      <c r="AM4" s="79" t="s">
        <v>1263</v>
      </c>
      <c r="AN4" s="79" t="b">
        <v>0</v>
      </c>
      <c r="AO4" s="85" t="s">
        <v>1215</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2</v>
      </c>
      <c r="BE4" s="49">
        <v>7.142857142857143</v>
      </c>
      <c r="BF4" s="48">
        <v>0</v>
      </c>
      <c r="BG4" s="49">
        <v>0</v>
      </c>
      <c r="BH4" s="48">
        <v>0</v>
      </c>
      <c r="BI4" s="49">
        <v>0</v>
      </c>
      <c r="BJ4" s="48">
        <v>26</v>
      </c>
      <c r="BK4" s="49">
        <v>92.85714285714286</v>
      </c>
      <c r="BL4" s="48">
        <v>28</v>
      </c>
    </row>
    <row r="5" spans="1:64" ht="15">
      <c r="A5" s="64" t="s">
        <v>214</v>
      </c>
      <c r="B5" s="64" t="s">
        <v>295</v>
      </c>
      <c r="C5" s="65"/>
      <c r="D5" s="66"/>
      <c r="E5" s="67"/>
      <c r="F5" s="68"/>
      <c r="G5" s="65"/>
      <c r="H5" s="69"/>
      <c r="I5" s="70"/>
      <c r="J5" s="70"/>
      <c r="K5" s="34" t="s">
        <v>65</v>
      </c>
      <c r="L5" s="77">
        <v>13</v>
      </c>
      <c r="M5" s="77"/>
      <c r="N5" s="72"/>
      <c r="O5" s="79" t="s">
        <v>388</v>
      </c>
      <c r="P5" s="81">
        <v>43527.34857638889</v>
      </c>
      <c r="Q5" s="79" t="s">
        <v>392</v>
      </c>
      <c r="R5" s="79"/>
      <c r="S5" s="79"/>
      <c r="T5" s="79" t="s">
        <v>641</v>
      </c>
      <c r="U5" s="79"/>
      <c r="V5" s="82" t="s">
        <v>750</v>
      </c>
      <c r="W5" s="81">
        <v>43527.34857638889</v>
      </c>
      <c r="X5" s="82" t="s">
        <v>835</v>
      </c>
      <c r="Y5" s="79"/>
      <c r="Z5" s="79"/>
      <c r="AA5" s="85" t="s">
        <v>1031</v>
      </c>
      <c r="AB5" s="79"/>
      <c r="AC5" s="79" t="b">
        <v>0</v>
      </c>
      <c r="AD5" s="79">
        <v>0</v>
      </c>
      <c r="AE5" s="85" t="s">
        <v>1236</v>
      </c>
      <c r="AF5" s="79" t="b">
        <v>0</v>
      </c>
      <c r="AG5" s="79" t="s">
        <v>368</v>
      </c>
      <c r="AH5" s="79"/>
      <c r="AI5" s="85" t="s">
        <v>1236</v>
      </c>
      <c r="AJ5" s="79" t="b">
        <v>0</v>
      </c>
      <c r="AK5" s="79">
        <v>1</v>
      </c>
      <c r="AL5" s="85" t="s">
        <v>1142</v>
      </c>
      <c r="AM5" s="79" t="s">
        <v>1264</v>
      </c>
      <c r="AN5" s="79" t="b">
        <v>0</v>
      </c>
      <c r="AO5" s="85" t="s">
        <v>1142</v>
      </c>
      <c r="AP5" s="79" t="s">
        <v>176</v>
      </c>
      <c r="AQ5" s="79">
        <v>0</v>
      </c>
      <c r="AR5" s="79">
        <v>0</v>
      </c>
      <c r="AS5" s="79"/>
      <c r="AT5" s="79"/>
      <c r="AU5" s="79"/>
      <c r="AV5" s="79"/>
      <c r="AW5" s="79"/>
      <c r="AX5" s="79"/>
      <c r="AY5" s="79"/>
      <c r="AZ5" s="79"/>
      <c r="BA5">
        <v>1</v>
      </c>
      <c r="BB5" s="78" t="str">
        <f>REPLACE(INDEX(GroupVertices[Group],MATCH(Edges24[[#This Row],[Vertex 1]],GroupVertices[Vertex],0)),1,1,"")</f>
        <v>20</v>
      </c>
      <c r="BC5" s="78" t="str">
        <f>REPLACE(INDEX(GroupVertices[Group],MATCH(Edges24[[#This Row],[Vertex 2]],GroupVertices[Vertex],0)),1,1,"")</f>
        <v>20</v>
      </c>
      <c r="BD5" s="48">
        <v>2</v>
      </c>
      <c r="BE5" s="49">
        <v>8.695652173913043</v>
      </c>
      <c r="BF5" s="48">
        <v>0</v>
      </c>
      <c r="BG5" s="49">
        <v>0</v>
      </c>
      <c r="BH5" s="48">
        <v>0</v>
      </c>
      <c r="BI5" s="49">
        <v>0</v>
      </c>
      <c r="BJ5" s="48">
        <v>21</v>
      </c>
      <c r="BK5" s="49">
        <v>91.30434782608695</v>
      </c>
      <c r="BL5" s="48">
        <v>23</v>
      </c>
    </row>
    <row r="6" spans="1:64" ht="15">
      <c r="A6" s="64" t="s">
        <v>215</v>
      </c>
      <c r="B6" s="64" t="s">
        <v>336</v>
      </c>
      <c r="C6" s="65"/>
      <c r="D6" s="66"/>
      <c r="E6" s="67"/>
      <c r="F6" s="68"/>
      <c r="G6" s="65"/>
      <c r="H6" s="69"/>
      <c r="I6" s="70"/>
      <c r="J6" s="70"/>
      <c r="K6" s="34" t="s">
        <v>65</v>
      </c>
      <c r="L6" s="77">
        <v>14</v>
      </c>
      <c r="M6" s="77"/>
      <c r="N6" s="72"/>
      <c r="O6" s="79" t="s">
        <v>388</v>
      </c>
      <c r="P6" s="81">
        <v>43526.70508101852</v>
      </c>
      <c r="Q6" s="79" t="s">
        <v>393</v>
      </c>
      <c r="R6" s="79"/>
      <c r="S6" s="79"/>
      <c r="T6" s="79" t="s">
        <v>642</v>
      </c>
      <c r="U6" s="82" t="s">
        <v>685</v>
      </c>
      <c r="V6" s="82" t="s">
        <v>685</v>
      </c>
      <c r="W6" s="81">
        <v>43526.70508101852</v>
      </c>
      <c r="X6" s="82" t="s">
        <v>836</v>
      </c>
      <c r="Y6" s="79"/>
      <c r="Z6" s="79"/>
      <c r="AA6" s="85" t="s">
        <v>1032</v>
      </c>
      <c r="AB6" s="79"/>
      <c r="AC6" s="79" t="b">
        <v>0</v>
      </c>
      <c r="AD6" s="79">
        <v>1</v>
      </c>
      <c r="AE6" s="85" t="s">
        <v>1236</v>
      </c>
      <c r="AF6" s="79" t="b">
        <v>0</v>
      </c>
      <c r="AG6" s="79" t="s">
        <v>368</v>
      </c>
      <c r="AH6" s="79"/>
      <c r="AI6" s="85" t="s">
        <v>1236</v>
      </c>
      <c r="AJ6" s="79" t="b">
        <v>0</v>
      </c>
      <c r="AK6" s="79">
        <v>0</v>
      </c>
      <c r="AL6" s="85" t="s">
        <v>1236</v>
      </c>
      <c r="AM6" s="79" t="s">
        <v>1265</v>
      </c>
      <c r="AN6" s="79" t="b">
        <v>0</v>
      </c>
      <c r="AO6" s="85" t="s">
        <v>1032</v>
      </c>
      <c r="AP6" s="79" t="s">
        <v>176</v>
      </c>
      <c r="AQ6" s="79">
        <v>0</v>
      </c>
      <c r="AR6" s="79">
        <v>0</v>
      </c>
      <c r="AS6" s="79" t="s">
        <v>1287</v>
      </c>
      <c r="AT6" s="79"/>
      <c r="AU6" s="79"/>
      <c r="AV6" s="79" t="s">
        <v>1294</v>
      </c>
      <c r="AW6" s="79" t="s">
        <v>1299</v>
      </c>
      <c r="AX6" s="79" t="s">
        <v>1294</v>
      </c>
      <c r="AY6" s="79" t="s">
        <v>1307</v>
      </c>
      <c r="AZ6" s="82" t="s">
        <v>1310</v>
      </c>
      <c r="BA6">
        <v>1</v>
      </c>
      <c r="BB6" s="78" t="str">
        <f>REPLACE(INDEX(GroupVertices[Group],MATCH(Edges24[[#This Row],[Vertex 1]],GroupVertices[Vertex],0)),1,1,"")</f>
        <v>13</v>
      </c>
      <c r="BC6" s="78" t="str">
        <f>REPLACE(INDEX(GroupVertices[Group],MATCH(Edges24[[#This Row],[Vertex 2]],GroupVertices[Vertex],0)),1,1,"")</f>
        <v>13</v>
      </c>
      <c r="BD6" s="48"/>
      <c r="BE6" s="49"/>
      <c r="BF6" s="48"/>
      <c r="BG6" s="49"/>
      <c r="BH6" s="48"/>
      <c r="BI6" s="49"/>
      <c r="BJ6" s="48"/>
      <c r="BK6" s="49"/>
      <c r="BL6" s="48"/>
    </row>
    <row r="7" spans="1:64" ht="15">
      <c r="A7" s="64" t="s">
        <v>215</v>
      </c>
      <c r="B7" s="64" t="s">
        <v>215</v>
      </c>
      <c r="C7" s="65"/>
      <c r="D7" s="66"/>
      <c r="E7" s="67"/>
      <c r="F7" s="68"/>
      <c r="G7" s="65"/>
      <c r="H7" s="69"/>
      <c r="I7" s="70"/>
      <c r="J7" s="70"/>
      <c r="K7" s="34" t="s">
        <v>65</v>
      </c>
      <c r="L7" s="77">
        <v>16</v>
      </c>
      <c r="M7" s="77"/>
      <c r="N7" s="72"/>
      <c r="O7" s="79" t="s">
        <v>176</v>
      </c>
      <c r="P7" s="81">
        <v>43527.72247685185</v>
      </c>
      <c r="Q7" s="79" t="s">
        <v>394</v>
      </c>
      <c r="R7" s="82" t="s">
        <v>541</v>
      </c>
      <c r="S7" s="79" t="s">
        <v>606</v>
      </c>
      <c r="T7" s="79" t="s">
        <v>643</v>
      </c>
      <c r="U7" s="79"/>
      <c r="V7" s="82" t="s">
        <v>751</v>
      </c>
      <c r="W7" s="81">
        <v>43527.72247685185</v>
      </c>
      <c r="X7" s="82" t="s">
        <v>837</v>
      </c>
      <c r="Y7" s="79">
        <v>34.8599</v>
      </c>
      <c r="Z7" s="79">
        <v>-111.789</v>
      </c>
      <c r="AA7" s="85" t="s">
        <v>1033</v>
      </c>
      <c r="AB7" s="79"/>
      <c r="AC7" s="79" t="b">
        <v>0</v>
      </c>
      <c r="AD7" s="79">
        <v>0</v>
      </c>
      <c r="AE7" s="85" t="s">
        <v>1236</v>
      </c>
      <c r="AF7" s="79" t="b">
        <v>0</v>
      </c>
      <c r="AG7" s="79" t="s">
        <v>368</v>
      </c>
      <c r="AH7" s="79"/>
      <c r="AI7" s="85" t="s">
        <v>1236</v>
      </c>
      <c r="AJ7" s="79" t="b">
        <v>0</v>
      </c>
      <c r="AK7" s="79">
        <v>0</v>
      </c>
      <c r="AL7" s="85" t="s">
        <v>1236</v>
      </c>
      <c r="AM7" s="79" t="s">
        <v>1266</v>
      </c>
      <c r="AN7" s="79" t="b">
        <v>0</v>
      </c>
      <c r="AO7" s="85" t="s">
        <v>1033</v>
      </c>
      <c r="AP7" s="79" t="s">
        <v>176</v>
      </c>
      <c r="AQ7" s="79">
        <v>0</v>
      </c>
      <c r="AR7" s="79">
        <v>0</v>
      </c>
      <c r="AS7" s="79" t="s">
        <v>1288</v>
      </c>
      <c r="AT7" s="79" t="s">
        <v>1292</v>
      </c>
      <c r="AU7" s="79" t="s">
        <v>1293</v>
      </c>
      <c r="AV7" s="79" t="s">
        <v>1295</v>
      </c>
      <c r="AW7" s="79" t="s">
        <v>1300</v>
      </c>
      <c r="AX7" s="79" t="s">
        <v>1304</v>
      </c>
      <c r="AY7" s="79" t="s">
        <v>1308</v>
      </c>
      <c r="AZ7" s="82" t="s">
        <v>1311</v>
      </c>
      <c r="BA7">
        <v>1</v>
      </c>
      <c r="BB7" s="78" t="str">
        <f>REPLACE(INDEX(GroupVertices[Group],MATCH(Edges24[[#This Row],[Vertex 1]],GroupVertices[Vertex],0)),1,1,"")</f>
        <v>13</v>
      </c>
      <c r="BC7" s="78" t="str">
        <f>REPLACE(INDEX(GroupVertices[Group],MATCH(Edges24[[#This Row],[Vertex 2]],GroupVertices[Vertex],0)),1,1,"")</f>
        <v>13</v>
      </c>
      <c r="BD7" s="48">
        <v>2</v>
      </c>
      <c r="BE7" s="49">
        <v>11.11111111111111</v>
      </c>
      <c r="BF7" s="48">
        <v>0</v>
      </c>
      <c r="BG7" s="49">
        <v>0</v>
      </c>
      <c r="BH7" s="48">
        <v>0</v>
      </c>
      <c r="BI7" s="49">
        <v>0</v>
      </c>
      <c r="BJ7" s="48">
        <v>16</v>
      </c>
      <c r="BK7" s="49">
        <v>88.88888888888889</v>
      </c>
      <c r="BL7" s="48">
        <v>18</v>
      </c>
    </row>
    <row r="8" spans="1:64" ht="15">
      <c r="A8" s="64" t="s">
        <v>216</v>
      </c>
      <c r="B8" s="64" t="s">
        <v>338</v>
      </c>
      <c r="C8" s="65"/>
      <c r="D8" s="66"/>
      <c r="E8" s="67"/>
      <c r="F8" s="68"/>
      <c r="G8" s="65"/>
      <c r="H8" s="69"/>
      <c r="I8" s="70"/>
      <c r="J8" s="70"/>
      <c r="K8" s="34" t="s">
        <v>65</v>
      </c>
      <c r="L8" s="77">
        <v>17</v>
      </c>
      <c r="M8" s="77"/>
      <c r="N8" s="72"/>
      <c r="O8" s="79" t="s">
        <v>388</v>
      </c>
      <c r="P8" s="81">
        <v>43528.005891203706</v>
      </c>
      <c r="Q8" s="79" t="s">
        <v>395</v>
      </c>
      <c r="R8" s="79"/>
      <c r="S8" s="79"/>
      <c r="T8" s="79" t="s">
        <v>338</v>
      </c>
      <c r="U8" s="82" t="s">
        <v>686</v>
      </c>
      <c r="V8" s="82" t="s">
        <v>686</v>
      </c>
      <c r="W8" s="81">
        <v>43528.005891203706</v>
      </c>
      <c r="X8" s="82" t="s">
        <v>838</v>
      </c>
      <c r="Y8" s="79"/>
      <c r="Z8" s="79"/>
      <c r="AA8" s="85" t="s">
        <v>1034</v>
      </c>
      <c r="AB8" s="79"/>
      <c r="AC8" s="79" t="b">
        <v>0</v>
      </c>
      <c r="AD8" s="79">
        <v>1</v>
      </c>
      <c r="AE8" s="85" t="s">
        <v>1237</v>
      </c>
      <c r="AF8" s="79" t="b">
        <v>0</v>
      </c>
      <c r="AG8" s="79" t="s">
        <v>1260</v>
      </c>
      <c r="AH8" s="79"/>
      <c r="AI8" s="85" t="s">
        <v>1236</v>
      </c>
      <c r="AJ8" s="79" t="b">
        <v>0</v>
      </c>
      <c r="AK8" s="79">
        <v>0</v>
      </c>
      <c r="AL8" s="85" t="s">
        <v>1236</v>
      </c>
      <c r="AM8" s="79" t="s">
        <v>1265</v>
      </c>
      <c r="AN8" s="79" t="b">
        <v>0</v>
      </c>
      <c r="AO8" s="85" t="s">
        <v>1034</v>
      </c>
      <c r="AP8" s="79" t="s">
        <v>176</v>
      </c>
      <c r="AQ8" s="79">
        <v>0</v>
      </c>
      <c r="AR8" s="79">
        <v>0</v>
      </c>
      <c r="AS8" s="79"/>
      <c r="AT8" s="79"/>
      <c r="AU8" s="79"/>
      <c r="AV8" s="79"/>
      <c r="AW8" s="79"/>
      <c r="AX8" s="79"/>
      <c r="AY8" s="79"/>
      <c r="AZ8" s="79"/>
      <c r="BA8">
        <v>1</v>
      </c>
      <c r="BB8" s="78" t="str">
        <f>REPLACE(INDEX(GroupVertices[Group],MATCH(Edges24[[#This Row],[Vertex 1]],GroupVertices[Vertex],0)),1,1,"")</f>
        <v>19</v>
      </c>
      <c r="BC8" s="78" t="str">
        <f>REPLACE(INDEX(GroupVertices[Group],MATCH(Edges24[[#This Row],[Vertex 2]],GroupVertices[Vertex],0)),1,1,"")</f>
        <v>19</v>
      </c>
      <c r="BD8" s="48">
        <v>0</v>
      </c>
      <c r="BE8" s="49">
        <v>0</v>
      </c>
      <c r="BF8" s="48">
        <v>0</v>
      </c>
      <c r="BG8" s="49">
        <v>0</v>
      </c>
      <c r="BH8" s="48">
        <v>0</v>
      </c>
      <c r="BI8" s="49">
        <v>0</v>
      </c>
      <c r="BJ8" s="48">
        <v>4</v>
      </c>
      <c r="BK8" s="49">
        <v>100</v>
      </c>
      <c r="BL8" s="48">
        <v>4</v>
      </c>
    </row>
    <row r="9" spans="1:64" ht="15">
      <c r="A9" s="64" t="s">
        <v>217</v>
      </c>
      <c r="B9" s="64" t="s">
        <v>339</v>
      </c>
      <c r="C9" s="65"/>
      <c r="D9" s="66"/>
      <c r="E9" s="67"/>
      <c r="F9" s="68"/>
      <c r="G9" s="65"/>
      <c r="H9" s="69"/>
      <c r="I9" s="70"/>
      <c r="J9" s="70"/>
      <c r="K9" s="34" t="s">
        <v>65</v>
      </c>
      <c r="L9" s="77">
        <v>19</v>
      </c>
      <c r="M9" s="77"/>
      <c r="N9" s="72"/>
      <c r="O9" s="79" t="s">
        <v>388</v>
      </c>
      <c r="P9" s="81">
        <v>43528.137407407405</v>
      </c>
      <c r="Q9" s="79" t="s">
        <v>396</v>
      </c>
      <c r="R9" s="82" t="s">
        <v>542</v>
      </c>
      <c r="S9" s="79" t="s">
        <v>607</v>
      </c>
      <c r="T9" s="79" t="s">
        <v>644</v>
      </c>
      <c r="U9" s="79"/>
      <c r="V9" s="82" t="s">
        <v>752</v>
      </c>
      <c r="W9" s="81">
        <v>43528.137407407405</v>
      </c>
      <c r="X9" s="82" t="s">
        <v>839</v>
      </c>
      <c r="Y9" s="79"/>
      <c r="Z9" s="79"/>
      <c r="AA9" s="85" t="s">
        <v>1035</v>
      </c>
      <c r="AB9" s="79"/>
      <c r="AC9" s="79" t="b">
        <v>0</v>
      </c>
      <c r="AD9" s="79">
        <v>1</v>
      </c>
      <c r="AE9" s="85" t="s">
        <v>1236</v>
      </c>
      <c r="AF9" s="79" t="b">
        <v>0</v>
      </c>
      <c r="AG9" s="79" t="s">
        <v>368</v>
      </c>
      <c r="AH9" s="79"/>
      <c r="AI9" s="85" t="s">
        <v>1236</v>
      </c>
      <c r="AJ9" s="79" t="b">
        <v>0</v>
      </c>
      <c r="AK9" s="79">
        <v>0</v>
      </c>
      <c r="AL9" s="85" t="s">
        <v>1236</v>
      </c>
      <c r="AM9" s="79" t="s">
        <v>1263</v>
      </c>
      <c r="AN9" s="79" t="b">
        <v>0</v>
      </c>
      <c r="AO9" s="85" t="s">
        <v>1035</v>
      </c>
      <c r="AP9" s="79" t="s">
        <v>176</v>
      </c>
      <c r="AQ9" s="79">
        <v>0</v>
      </c>
      <c r="AR9" s="79">
        <v>0</v>
      </c>
      <c r="AS9" s="79"/>
      <c r="AT9" s="79"/>
      <c r="AU9" s="79"/>
      <c r="AV9" s="79"/>
      <c r="AW9" s="79"/>
      <c r="AX9" s="79"/>
      <c r="AY9" s="79"/>
      <c r="AZ9" s="79"/>
      <c r="BA9">
        <v>1</v>
      </c>
      <c r="BB9" s="78" t="str">
        <f>REPLACE(INDEX(GroupVertices[Group],MATCH(Edges24[[#This Row],[Vertex 1]],GroupVertices[Vertex],0)),1,1,"")</f>
        <v>18</v>
      </c>
      <c r="BC9" s="78" t="str">
        <f>REPLACE(INDEX(GroupVertices[Group],MATCH(Edges24[[#This Row],[Vertex 2]],GroupVertices[Vertex],0)),1,1,"")</f>
        <v>18</v>
      </c>
      <c r="BD9" s="48">
        <v>0</v>
      </c>
      <c r="BE9" s="49">
        <v>0</v>
      </c>
      <c r="BF9" s="48">
        <v>1</v>
      </c>
      <c r="BG9" s="49">
        <v>2.6315789473684212</v>
      </c>
      <c r="BH9" s="48">
        <v>0</v>
      </c>
      <c r="BI9" s="49">
        <v>0</v>
      </c>
      <c r="BJ9" s="48">
        <v>37</v>
      </c>
      <c r="BK9" s="49">
        <v>97.36842105263158</v>
      </c>
      <c r="BL9" s="48">
        <v>38</v>
      </c>
    </row>
    <row r="10" spans="1:64" ht="15">
      <c r="A10" s="64" t="s">
        <v>218</v>
      </c>
      <c r="B10" s="64" t="s">
        <v>218</v>
      </c>
      <c r="C10" s="65"/>
      <c r="D10" s="66"/>
      <c r="E10" s="67"/>
      <c r="F10" s="68"/>
      <c r="G10" s="65"/>
      <c r="H10" s="69"/>
      <c r="I10" s="70"/>
      <c r="J10" s="70"/>
      <c r="K10" s="34" t="s">
        <v>65</v>
      </c>
      <c r="L10" s="77">
        <v>20</v>
      </c>
      <c r="M10" s="77"/>
      <c r="N10" s="72"/>
      <c r="O10" s="79" t="s">
        <v>176</v>
      </c>
      <c r="P10" s="81">
        <v>43528.1996875</v>
      </c>
      <c r="Q10" s="79" t="s">
        <v>397</v>
      </c>
      <c r="R10" s="82" t="s">
        <v>543</v>
      </c>
      <c r="S10" s="79" t="s">
        <v>608</v>
      </c>
      <c r="T10" s="79" t="s">
        <v>645</v>
      </c>
      <c r="U10" s="82" t="s">
        <v>687</v>
      </c>
      <c r="V10" s="82" t="s">
        <v>687</v>
      </c>
      <c r="W10" s="81">
        <v>43528.1996875</v>
      </c>
      <c r="X10" s="82" t="s">
        <v>840</v>
      </c>
      <c r="Y10" s="79"/>
      <c r="Z10" s="79"/>
      <c r="AA10" s="85" t="s">
        <v>1036</v>
      </c>
      <c r="AB10" s="79"/>
      <c r="AC10" s="79" t="b">
        <v>0</v>
      </c>
      <c r="AD10" s="79">
        <v>1</v>
      </c>
      <c r="AE10" s="85" t="s">
        <v>1236</v>
      </c>
      <c r="AF10" s="79" t="b">
        <v>0</v>
      </c>
      <c r="AG10" s="79" t="s">
        <v>368</v>
      </c>
      <c r="AH10" s="79"/>
      <c r="AI10" s="85" t="s">
        <v>1236</v>
      </c>
      <c r="AJ10" s="79" t="b">
        <v>0</v>
      </c>
      <c r="AK10" s="79">
        <v>0</v>
      </c>
      <c r="AL10" s="85" t="s">
        <v>1236</v>
      </c>
      <c r="AM10" s="79" t="s">
        <v>1263</v>
      </c>
      <c r="AN10" s="79" t="b">
        <v>0</v>
      </c>
      <c r="AO10" s="85" t="s">
        <v>1036</v>
      </c>
      <c r="AP10" s="79" t="s">
        <v>176</v>
      </c>
      <c r="AQ10" s="79">
        <v>0</v>
      </c>
      <c r="AR10" s="79">
        <v>0</v>
      </c>
      <c r="AS10" s="79" t="s">
        <v>1288</v>
      </c>
      <c r="AT10" s="79" t="s">
        <v>1292</v>
      </c>
      <c r="AU10" s="79" t="s">
        <v>1293</v>
      </c>
      <c r="AV10" s="79" t="s">
        <v>1295</v>
      </c>
      <c r="AW10" s="79" t="s">
        <v>1300</v>
      </c>
      <c r="AX10" s="79" t="s">
        <v>1304</v>
      </c>
      <c r="AY10" s="79" t="s">
        <v>1308</v>
      </c>
      <c r="AZ10" s="82" t="s">
        <v>1311</v>
      </c>
      <c r="BA10">
        <v>1</v>
      </c>
      <c r="BB10" s="78" t="str">
        <f>REPLACE(INDEX(GroupVertices[Group],MATCH(Edges24[[#This Row],[Vertex 1]],GroupVertices[Vertex],0)),1,1,"")</f>
        <v>3</v>
      </c>
      <c r="BC10" s="78" t="str">
        <f>REPLACE(INDEX(GroupVertices[Group],MATCH(Edges24[[#This Row],[Vertex 2]],GroupVertices[Vertex],0)),1,1,"")</f>
        <v>3</v>
      </c>
      <c r="BD10" s="48">
        <v>0</v>
      </c>
      <c r="BE10" s="49">
        <v>0</v>
      </c>
      <c r="BF10" s="48">
        <v>1</v>
      </c>
      <c r="BG10" s="49">
        <v>5</v>
      </c>
      <c r="BH10" s="48">
        <v>0</v>
      </c>
      <c r="BI10" s="49">
        <v>0</v>
      </c>
      <c r="BJ10" s="48">
        <v>19</v>
      </c>
      <c r="BK10" s="49">
        <v>95</v>
      </c>
      <c r="BL10" s="48">
        <v>20</v>
      </c>
    </row>
    <row r="11" spans="1:64" ht="15">
      <c r="A11" s="64" t="s">
        <v>219</v>
      </c>
      <c r="B11" s="64" t="s">
        <v>219</v>
      </c>
      <c r="C11" s="65"/>
      <c r="D11" s="66"/>
      <c r="E11" s="67"/>
      <c r="F11" s="68"/>
      <c r="G11" s="65"/>
      <c r="H11" s="69"/>
      <c r="I11" s="70"/>
      <c r="J11" s="70"/>
      <c r="K11" s="34" t="s">
        <v>65</v>
      </c>
      <c r="L11" s="77">
        <v>21</v>
      </c>
      <c r="M11" s="77"/>
      <c r="N11" s="72"/>
      <c r="O11" s="79" t="s">
        <v>176</v>
      </c>
      <c r="P11" s="81">
        <v>43528.04195601852</v>
      </c>
      <c r="Q11" s="79" t="s">
        <v>398</v>
      </c>
      <c r="R11" s="82" t="s">
        <v>544</v>
      </c>
      <c r="S11" s="79" t="s">
        <v>609</v>
      </c>
      <c r="T11" s="79" t="s">
        <v>646</v>
      </c>
      <c r="U11" s="82" t="s">
        <v>688</v>
      </c>
      <c r="V11" s="82" t="s">
        <v>688</v>
      </c>
      <c r="W11" s="81">
        <v>43528.04195601852</v>
      </c>
      <c r="X11" s="82" t="s">
        <v>841</v>
      </c>
      <c r="Y11" s="79"/>
      <c r="Z11" s="79"/>
      <c r="AA11" s="85" t="s">
        <v>1037</v>
      </c>
      <c r="AB11" s="79"/>
      <c r="AC11" s="79" t="b">
        <v>0</v>
      </c>
      <c r="AD11" s="79">
        <v>3</v>
      </c>
      <c r="AE11" s="85" t="s">
        <v>1236</v>
      </c>
      <c r="AF11" s="79" t="b">
        <v>0</v>
      </c>
      <c r="AG11" s="79" t="s">
        <v>368</v>
      </c>
      <c r="AH11" s="79"/>
      <c r="AI11" s="85" t="s">
        <v>1236</v>
      </c>
      <c r="AJ11" s="79" t="b">
        <v>0</v>
      </c>
      <c r="AK11" s="79">
        <v>0</v>
      </c>
      <c r="AL11" s="85" t="s">
        <v>1236</v>
      </c>
      <c r="AM11" s="79" t="s">
        <v>1267</v>
      </c>
      <c r="AN11" s="79" t="b">
        <v>0</v>
      </c>
      <c r="AO11" s="85" t="s">
        <v>1037</v>
      </c>
      <c r="AP11" s="79" t="s">
        <v>176</v>
      </c>
      <c r="AQ11" s="79">
        <v>0</v>
      </c>
      <c r="AR11" s="79">
        <v>0</v>
      </c>
      <c r="AS11" s="79"/>
      <c r="AT11" s="79"/>
      <c r="AU11" s="79"/>
      <c r="AV11" s="79"/>
      <c r="AW11" s="79"/>
      <c r="AX11" s="79"/>
      <c r="AY11" s="79"/>
      <c r="AZ11" s="79"/>
      <c r="BA11">
        <v>2</v>
      </c>
      <c r="BB11" s="78" t="str">
        <f>REPLACE(INDEX(GroupVertices[Group],MATCH(Edges24[[#This Row],[Vertex 1]],GroupVertices[Vertex],0)),1,1,"")</f>
        <v>3</v>
      </c>
      <c r="BC11" s="78" t="str">
        <f>REPLACE(INDEX(GroupVertices[Group],MATCH(Edges24[[#This Row],[Vertex 2]],GroupVertices[Vertex],0)),1,1,"")</f>
        <v>3</v>
      </c>
      <c r="BD11" s="48">
        <v>2</v>
      </c>
      <c r="BE11" s="49">
        <v>5.882352941176471</v>
      </c>
      <c r="BF11" s="48">
        <v>0</v>
      </c>
      <c r="BG11" s="49">
        <v>0</v>
      </c>
      <c r="BH11" s="48">
        <v>0</v>
      </c>
      <c r="BI11" s="49">
        <v>0</v>
      </c>
      <c r="BJ11" s="48">
        <v>32</v>
      </c>
      <c r="BK11" s="49">
        <v>94.11764705882354</v>
      </c>
      <c r="BL11" s="48">
        <v>34</v>
      </c>
    </row>
    <row r="12" spans="1:64" ht="15">
      <c r="A12" s="64" t="s">
        <v>219</v>
      </c>
      <c r="B12" s="64" t="s">
        <v>219</v>
      </c>
      <c r="C12" s="65"/>
      <c r="D12" s="66"/>
      <c r="E12" s="67"/>
      <c r="F12" s="68"/>
      <c r="G12" s="65"/>
      <c r="H12" s="69"/>
      <c r="I12" s="70"/>
      <c r="J12" s="70"/>
      <c r="K12" s="34" t="s">
        <v>65</v>
      </c>
      <c r="L12" s="77">
        <v>22</v>
      </c>
      <c r="M12" s="77"/>
      <c r="N12" s="72"/>
      <c r="O12" s="79" t="s">
        <v>176</v>
      </c>
      <c r="P12" s="81">
        <v>43528.458344907405</v>
      </c>
      <c r="Q12" s="79" t="s">
        <v>399</v>
      </c>
      <c r="R12" s="82" t="s">
        <v>545</v>
      </c>
      <c r="S12" s="79" t="s">
        <v>610</v>
      </c>
      <c r="T12" s="79" t="s">
        <v>646</v>
      </c>
      <c r="U12" s="82" t="s">
        <v>689</v>
      </c>
      <c r="V12" s="82" t="s">
        <v>689</v>
      </c>
      <c r="W12" s="81">
        <v>43528.458344907405</v>
      </c>
      <c r="X12" s="82" t="s">
        <v>842</v>
      </c>
      <c r="Y12" s="79"/>
      <c r="Z12" s="79"/>
      <c r="AA12" s="85" t="s">
        <v>1038</v>
      </c>
      <c r="AB12" s="79"/>
      <c r="AC12" s="79" t="b">
        <v>0</v>
      </c>
      <c r="AD12" s="79">
        <v>0</v>
      </c>
      <c r="AE12" s="85" t="s">
        <v>1236</v>
      </c>
      <c r="AF12" s="79" t="b">
        <v>0</v>
      </c>
      <c r="AG12" s="79" t="s">
        <v>368</v>
      </c>
      <c r="AH12" s="79"/>
      <c r="AI12" s="85" t="s">
        <v>1236</v>
      </c>
      <c r="AJ12" s="79" t="b">
        <v>0</v>
      </c>
      <c r="AK12" s="79">
        <v>0</v>
      </c>
      <c r="AL12" s="85" t="s">
        <v>1236</v>
      </c>
      <c r="AM12" s="79" t="s">
        <v>1268</v>
      </c>
      <c r="AN12" s="79" t="b">
        <v>0</v>
      </c>
      <c r="AO12" s="85" t="s">
        <v>1038</v>
      </c>
      <c r="AP12" s="79" t="s">
        <v>176</v>
      </c>
      <c r="AQ12" s="79">
        <v>0</v>
      </c>
      <c r="AR12" s="79">
        <v>0</v>
      </c>
      <c r="AS12" s="79"/>
      <c r="AT12" s="79"/>
      <c r="AU12" s="79"/>
      <c r="AV12" s="79"/>
      <c r="AW12" s="79"/>
      <c r="AX12" s="79"/>
      <c r="AY12" s="79"/>
      <c r="AZ12" s="79"/>
      <c r="BA12">
        <v>2</v>
      </c>
      <c r="BB12" s="78" t="str">
        <f>REPLACE(INDEX(GroupVertices[Group],MATCH(Edges24[[#This Row],[Vertex 1]],GroupVertices[Vertex],0)),1,1,"")</f>
        <v>3</v>
      </c>
      <c r="BC12" s="78" t="str">
        <f>REPLACE(INDEX(GroupVertices[Group],MATCH(Edges24[[#This Row],[Vertex 2]],GroupVertices[Vertex],0)),1,1,"")</f>
        <v>3</v>
      </c>
      <c r="BD12" s="48">
        <v>2</v>
      </c>
      <c r="BE12" s="49">
        <v>5.882352941176471</v>
      </c>
      <c r="BF12" s="48">
        <v>0</v>
      </c>
      <c r="BG12" s="49">
        <v>0</v>
      </c>
      <c r="BH12" s="48">
        <v>0</v>
      </c>
      <c r="BI12" s="49">
        <v>0</v>
      </c>
      <c r="BJ12" s="48">
        <v>32</v>
      </c>
      <c r="BK12" s="49">
        <v>94.11764705882354</v>
      </c>
      <c r="BL12" s="48">
        <v>34</v>
      </c>
    </row>
    <row r="13" spans="1:64" ht="15">
      <c r="A13" s="64" t="s">
        <v>220</v>
      </c>
      <c r="B13" s="64" t="s">
        <v>340</v>
      </c>
      <c r="C13" s="65"/>
      <c r="D13" s="66"/>
      <c r="E13" s="67"/>
      <c r="F13" s="68"/>
      <c r="G13" s="65"/>
      <c r="H13" s="69"/>
      <c r="I13" s="70"/>
      <c r="J13" s="70"/>
      <c r="K13" s="34" t="s">
        <v>65</v>
      </c>
      <c r="L13" s="77">
        <v>23</v>
      </c>
      <c r="M13" s="77"/>
      <c r="N13" s="72"/>
      <c r="O13" s="79" t="s">
        <v>388</v>
      </c>
      <c r="P13" s="81">
        <v>43528.808645833335</v>
      </c>
      <c r="Q13" s="79" t="s">
        <v>400</v>
      </c>
      <c r="R13" s="79"/>
      <c r="S13" s="79"/>
      <c r="T13" s="79"/>
      <c r="U13" s="79"/>
      <c r="V13" s="82" t="s">
        <v>753</v>
      </c>
      <c r="W13" s="81">
        <v>43528.808645833335</v>
      </c>
      <c r="X13" s="82" t="s">
        <v>843</v>
      </c>
      <c r="Y13" s="79"/>
      <c r="Z13" s="79"/>
      <c r="AA13" s="85" t="s">
        <v>1039</v>
      </c>
      <c r="AB13" s="85" t="s">
        <v>1191</v>
      </c>
      <c r="AC13" s="79" t="b">
        <v>0</v>
      </c>
      <c r="AD13" s="79">
        <v>0</v>
      </c>
      <c r="AE13" s="85" t="s">
        <v>1237</v>
      </c>
      <c r="AF13" s="79" t="b">
        <v>0</v>
      </c>
      <c r="AG13" s="79" t="s">
        <v>368</v>
      </c>
      <c r="AH13" s="79"/>
      <c r="AI13" s="85" t="s">
        <v>1236</v>
      </c>
      <c r="AJ13" s="79" t="b">
        <v>0</v>
      </c>
      <c r="AK13" s="79">
        <v>0</v>
      </c>
      <c r="AL13" s="85" t="s">
        <v>1236</v>
      </c>
      <c r="AM13" s="79" t="s">
        <v>1269</v>
      </c>
      <c r="AN13" s="79" t="b">
        <v>0</v>
      </c>
      <c r="AO13" s="85" t="s">
        <v>1191</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1</v>
      </c>
      <c r="BE13" s="49">
        <v>4</v>
      </c>
      <c r="BF13" s="48">
        <v>1</v>
      </c>
      <c r="BG13" s="49">
        <v>4</v>
      </c>
      <c r="BH13" s="48">
        <v>0</v>
      </c>
      <c r="BI13" s="49">
        <v>0</v>
      </c>
      <c r="BJ13" s="48">
        <v>23</v>
      </c>
      <c r="BK13" s="49">
        <v>92</v>
      </c>
      <c r="BL13" s="48">
        <v>25</v>
      </c>
    </row>
    <row r="14" spans="1:64" ht="15">
      <c r="A14" s="64" t="s">
        <v>221</v>
      </c>
      <c r="B14" s="64" t="s">
        <v>221</v>
      </c>
      <c r="C14" s="65"/>
      <c r="D14" s="66"/>
      <c r="E14" s="67"/>
      <c r="F14" s="68"/>
      <c r="G14" s="65"/>
      <c r="H14" s="69"/>
      <c r="I14" s="70"/>
      <c r="J14" s="70"/>
      <c r="K14" s="34" t="s">
        <v>65</v>
      </c>
      <c r="L14" s="77">
        <v>25</v>
      </c>
      <c r="M14" s="77"/>
      <c r="N14" s="72"/>
      <c r="O14" s="79" t="s">
        <v>176</v>
      </c>
      <c r="P14" s="81">
        <v>43528.84032407407</v>
      </c>
      <c r="Q14" s="79" t="s">
        <v>401</v>
      </c>
      <c r="R14" s="79"/>
      <c r="S14" s="79"/>
      <c r="T14" s="79" t="s">
        <v>647</v>
      </c>
      <c r="U14" s="82" t="s">
        <v>690</v>
      </c>
      <c r="V14" s="82" t="s">
        <v>690</v>
      </c>
      <c r="W14" s="81">
        <v>43528.84032407407</v>
      </c>
      <c r="X14" s="82" t="s">
        <v>844</v>
      </c>
      <c r="Y14" s="79"/>
      <c r="Z14" s="79"/>
      <c r="AA14" s="85" t="s">
        <v>1040</v>
      </c>
      <c r="AB14" s="79"/>
      <c r="AC14" s="79" t="b">
        <v>0</v>
      </c>
      <c r="AD14" s="79">
        <v>2</v>
      </c>
      <c r="AE14" s="85" t="s">
        <v>1236</v>
      </c>
      <c r="AF14" s="79" t="b">
        <v>0</v>
      </c>
      <c r="AG14" s="79" t="s">
        <v>368</v>
      </c>
      <c r="AH14" s="79"/>
      <c r="AI14" s="85" t="s">
        <v>1236</v>
      </c>
      <c r="AJ14" s="79" t="b">
        <v>0</v>
      </c>
      <c r="AK14" s="79">
        <v>1</v>
      </c>
      <c r="AL14" s="85" t="s">
        <v>1236</v>
      </c>
      <c r="AM14" s="79" t="s">
        <v>1268</v>
      </c>
      <c r="AN14" s="79" t="b">
        <v>0</v>
      </c>
      <c r="AO14" s="85" t="s">
        <v>1040</v>
      </c>
      <c r="AP14" s="79" t="s">
        <v>176</v>
      </c>
      <c r="AQ14" s="79">
        <v>0</v>
      </c>
      <c r="AR14" s="79">
        <v>0</v>
      </c>
      <c r="AS14" s="79"/>
      <c r="AT14" s="79"/>
      <c r="AU14" s="79"/>
      <c r="AV14" s="79"/>
      <c r="AW14" s="79"/>
      <c r="AX14" s="79"/>
      <c r="AY14" s="79"/>
      <c r="AZ14" s="79"/>
      <c r="BA14">
        <v>1</v>
      </c>
      <c r="BB14" s="78" t="str">
        <f>REPLACE(INDEX(GroupVertices[Group],MATCH(Edges24[[#This Row],[Vertex 1]],GroupVertices[Vertex],0)),1,1,"")</f>
        <v>3</v>
      </c>
      <c r="BC14" s="78" t="str">
        <f>REPLACE(INDEX(GroupVertices[Group],MATCH(Edges24[[#This Row],[Vertex 2]],GroupVertices[Vertex],0)),1,1,"")</f>
        <v>3</v>
      </c>
      <c r="BD14" s="48">
        <v>1</v>
      </c>
      <c r="BE14" s="49">
        <v>4.3478260869565215</v>
      </c>
      <c r="BF14" s="48">
        <v>0</v>
      </c>
      <c r="BG14" s="49">
        <v>0</v>
      </c>
      <c r="BH14" s="48">
        <v>0</v>
      </c>
      <c r="BI14" s="49">
        <v>0</v>
      </c>
      <c r="BJ14" s="48">
        <v>22</v>
      </c>
      <c r="BK14" s="49">
        <v>95.65217391304348</v>
      </c>
      <c r="BL14" s="48">
        <v>23</v>
      </c>
    </row>
    <row r="15" spans="1:64" ht="15">
      <c r="A15" s="64" t="s">
        <v>222</v>
      </c>
      <c r="B15" s="64" t="s">
        <v>321</v>
      </c>
      <c r="C15" s="65"/>
      <c r="D15" s="66"/>
      <c r="E15" s="67"/>
      <c r="F15" s="68"/>
      <c r="G15" s="65"/>
      <c r="H15" s="69"/>
      <c r="I15" s="70"/>
      <c r="J15" s="70"/>
      <c r="K15" s="34" t="s">
        <v>65</v>
      </c>
      <c r="L15" s="77">
        <v>26</v>
      </c>
      <c r="M15" s="77"/>
      <c r="N15" s="72"/>
      <c r="O15" s="79" t="s">
        <v>388</v>
      </c>
      <c r="P15" s="81">
        <v>43529.534780092596</v>
      </c>
      <c r="Q15" s="79" t="s">
        <v>402</v>
      </c>
      <c r="R15" s="79"/>
      <c r="S15" s="79"/>
      <c r="T15" s="79"/>
      <c r="U15" s="79"/>
      <c r="V15" s="82" t="s">
        <v>754</v>
      </c>
      <c r="W15" s="81">
        <v>43529.534780092596</v>
      </c>
      <c r="X15" s="82" t="s">
        <v>845</v>
      </c>
      <c r="Y15" s="79"/>
      <c r="Z15" s="79"/>
      <c r="AA15" s="85" t="s">
        <v>1041</v>
      </c>
      <c r="AB15" s="79"/>
      <c r="AC15" s="79" t="b">
        <v>0</v>
      </c>
      <c r="AD15" s="79">
        <v>0</v>
      </c>
      <c r="AE15" s="85" t="s">
        <v>1236</v>
      </c>
      <c r="AF15" s="79" t="b">
        <v>0</v>
      </c>
      <c r="AG15" s="79" t="s">
        <v>368</v>
      </c>
      <c r="AH15" s="79"/>
      <c r="AI15" s="85" t="s">
        <v>1236</v>
      </c>
      <c r="AJ15" s="79" t="b">
        <v>0</v>
      </c>
      <c r="AK15" s="79">
        <v>9</v>
      </c>
      <c r="AL15" s="85" t="s">
        <v>1215</v>
      </c>
      <c r="AM15" s="79" t="s">
        <v>1263</v>
      </c>
      <c r="AN15" s="79" t="b">
        <v>0</v>
      </c>
      <c r="AO15" s="85" t="s">
        <v>1215</v>
      </c>
      <c r="AP15" s="79" t="s">
        <v>176</v>
      </c>
      <c r="AQ15" s="79">
        <v>0</v>
      </c>
      <c r="AR15" s="79">
        <v>0</v>
      </c>
      <c r="AS15" s="79"/>
      <c r="AT15" s="79"/>
      <c r="AU15" s="79"/>
      <c r="AV15" s="79"/>
      <c r="AW15" s="79"/>
      <c r="AX15" s="79"/>
      <c r="AY15" s="79"/>
      <c r="AZ15" s="79"/>
      <c r="BA15">
        <v>2</v>
      </c>
      <c r="BB15" s="78" t="str">
        <f>REPLACE(INDEX(GroupVertices[Group],MATCH(Edges24[[#This Row],[Vertex 1]],GroupVertices[Vertex],0)),1,1,"")</f>
        <v>1</v>
      </c>
      <c r="BC15" s="78" t="str">
        <f>REPLACE(INDEX(GroupVertices[Group],MATCH(Edges24[[#This Row],[Vertex 2]],GroupVertices[Vertex],0)),1,1,"")</f>
        <v>1</v>
      </c>
      <c r="BD15" s="48">
        <v>2</v>
      </c>
      <c r="BE15" s="49">
        <v>7.142857142857143</v>
      </c>
      <c r="BF15" s="48">
        <v>0</v>
      </c>
      <c r="BG15" s="49">
        <v>0</v>
      </c>
      <c r="BH15" s="48">
        <v>0</v>
      </c>
      <c r="BI15" s="49">
        <v>0</v>
      </c>
      <c r="BJ15" s="48">
        <v>26</v>
      </c>
      <c r="BK15" s="49">
        <v>92.85714285714286</v>
      </c>
      <c r="BL15" s="48">
        <v>28</v>
      </c>
    </row>
    <row r="16" spans="1:64" ht="15">
      <c r="A16" s="64" t="s">
        <v>222</v>
      </c>
      <c r="B16" s="64" t="s">
        <v>321</v>
      </c>
      <c r="C16" s="65"/>
      <c r="D16" s="66"/>
      <c r="E16" s="67"/>
      <c r="F16" s="68"/>
      <c r="G16" s="65"/>
      <c r="H16" s="69"/>
      <c r="I16" s="70"/>
      <c r="J16" s="70"/>
      <c r="K16" s="34" t="s">
        <v>65</v>
      </c>
      <c r="L16" s="77">
        <v>27</v>
      </c>
      <c r="M16" s="77"/>
      <c r="N16" s="72"/>
      <c r="O16" s="79" t="s">
        <v>388</v>
      </c>
      <c r="P16" s="81">
        <v>43529.539664351854</v>
      </c>
      <c r="Q16" s="79" t="s">
        <v>403</v>
      </c>
      <c r="R16" s="82" t="s">
        <v>546</v>
      </c>
      <c r="S16" s="79" t="s">
        <v>611</v>
      </c>
      <c r="T16" s="79"/>
      <c r="U16" s="82" t="s">
        <v>691</v>
      </c>
      <c r="V16" s="82" t="s">
        <v>691</v>
      </c>
      <c r="W16" s="81">
        <v>43529.539664351854</v>
      </c>
      <c r="X16" s="82" t="s">
        <v>846</v>
      </c>
      <c r="Y16" s="79"/>
      <c r="Z16" s="79"/>
      <c r="AA16" s="85" t="s">
        <v>1042</v>
      </c>
      <c r="AB16" s="79"/>
      <c r="AC16" s="79" t="b">
        <v>0</v>
      </c>
      <c r="AD16" s="79">
        <v>0</v>
      </c>
      <c r="AE16" s="85" t="s">
        <v>1236</v>
      </c>
      <c r="AF16" s="79" t="b">
        <v>0</v>
      </c>
      <c r="AG16" s="79" t="s">
        <v>368</v>
      </c>
      <c r="AH16" s="79"/>
      <c r="AI16" s="85" t="s">
        <v>1236</v>
      </c>
      <c r="AJ16" s="79" t="b">
        <v>0</v>
      </c>
      <c r="AK16" s="79">
        <v>9</v>
      </c>
      <c r="AL16" s="85" t="s">
        <v>1217</v>
      </c>
      <c r="AM16" s="79" t="s">
        <v>1263</v>
      </c>
      <c r="AN16" s="79" t="b">
        <v>0</v>
      </c>
      <c r="AO16" s="85" t="s">
        <v>1217</v>
      </c>
      <c r="AP16" s="79" t="s">
        <v>176</v>
      </c>
      <c r="AQ16" s="79">
        <v>0</v>
      </c>
      <c r="AR16" s="79">
        <v>0</v>
      </c>
      <c r="AS16" s="79"/>
      <c r="AT16" s="79"/>
      <c r="AU16" s="79"/>
      <c r="AV16" s="79"/>
      <c r="AW16" s="79"/>
      <c r="AX16" s="79"/>
      <c r="AY16" s="79"/>
      <c r="AZ16" s="79"/>
      <c r="BA16">
        <v>2</v>
      </c>
      <c r="BB16" s="78" t="str">
        <f>REPLACE(INDEX(GroupVertices[Group],MATCH(Edges24[[#This Row],[Vertex 1]],GroupVertices[Vertex],0)),1,1,"")</f>
        <v>1</v>
      </c>
      <c r="BC16" s="78" t="str">
        <f>REPLACE(INDEX(GroupVertices[Group],MATCH(Edges24[[#This Row],[Vertex 2]],GroupVertices[Vertex],0)),1,1,"")</f>
        <v>1</v>
      </c>
      <c r="BD16" s="48">
        <v>1</v>
      </c>
      <c r="BE16" s="49">
        <v>9.090909090909092</v>
      </c>
      <c r="BF16" s="48">
        <v>0</v>
      </c>
      <c r="BG16" s="49">
        <v>0</v>
      </c>
      <c r="BH16" s="48">
        <v>0</v>
      </c>
      <c r="BI16" s="49">
        <v>0</v>
      </c>
      <c r="BJ16" s="48">
        <v>10</v>
      </c>
      <c r="BK16" s="49">
        <v>90.9090909090909</v>
      </c>
      <c r="BL16" s="48">
        <v>11</v>
      </c>
    </row>
    <row r="17" spans="1:64" ht="15">
      <c r="A17" s="64" t="s">
        <v>223</v>
      </c>
      <c r="B17" s="64" t="s">
        <v>321</v>
      </c>
      <c r="C17" s="65"/>
      <c r="D17" s="66"/>
      <c r="E17" s="67"/>
      <c r="F17" s="68"/>
      <c r="G17" s="65"/>
      <c r="H17" s="69"/>
      <c r="I17" s="70"/>
      <c r="J17" s="70"/>
      <c r="K17" s="34" t="s">
        <v>65</v>
      </c>
      <c r="L17" s="77">
        <v>28</v>
      </c>
      <c r="M17" s="77"/>
      <c r="N17" s="72"/>
      <c r="O17" s="79" t="s">
        <v>388</v>
      </c>
      <c r="P17" s="81">
        <v>43529.563125</v>
      </c>
      <c r="Q17" s="79" t="s">
        <v>402</v>
      </c>
      <c r="R17" s="79"/>
      <c r="S17" s="79"/>
      <c r="T17" s="79"/>
      <c r="U17" s="79"/>
      <c r="V17" s="82" t="s">
        <v>755</v>
      </c>
      <c r="W17" s="81">
        <v>43529.563125</v>
      </c>
      <c r="X17" s="82" t="s">
        <v>847</v>
      </c>
      <c r="Y17" s="79"/>
      <c r="Z17" s="79"/>
      <c r="AA17" s="85" t="s">
        <v>1043</v>
      </c>
      <c r="AB17" s="79"/>
      <c r="AC17" s="79" t="b">
        <v>0</v>
      </c>
      <c r="AD17" s="79">
        <v>0</v>
      </c>
      <c r="AE17" s="85" t="s">
        <v>1236</v>
      </c>
      <c r="AF17" s="79" t="b">
        <v>0</v>
      </c>
      <c r="AG17" s="79" t="s">
        <v>368</v>
      </c>
      <c r="AH17" s="79"/>
      <c r="AI17" s="85" t="s">
        <v>1236</v>
      </c>
      <c r="AJ17" s="79" t="b">
        <v>0</v>
      </c>
      <c r="AK17" s="79">
        <v>9</v>
      </c>
      <c r="AL17" s="85" t="s">
        <v>1215</v>
      </c>
      <c r="AM17" s="79" t="s">
        <v>1263</v>
      </c>
      <c r="AN17" s="79" t="b">
        <v>0</v>
      </c>
      <c r="AO17" s="85" t="s">
        <v>1215</v>
      </c>
      <c r="AP17" s="79" t="s">
        <v>176</v>
      </c>
      <c r="AQ17" s="79">
        <v>0</v>
      </c>
      <c r="AR17" s="79">
        <v>0</v>
      </c>
      <c r="AS17" s="79"/>
      <c r="AT17" s="79"/>
      <c r="AU17" s="79"/>
      <c r="AV17" s="79"/>
      <c r="AW17" s="79"/>
      <c r="AX17" s="79"/>
      <c r="AY17" s="79"/>
      <c r="AZ17" s="79"/>
      <c r="BA17">
        <v>2</v>
      </c>
      <c r="BB17" s="78" t="str">
        <f>REPLACE(INDEX(GroupVertices[Group],MATCH(Edges24[[#This Row],[Vertex 1]],GroupVertices[Vertex],0)),1,1,"")</f>
        <v>1</v>
      </c>
      <c r="BC17" s="78" t="str">
        <f>REPLACE(INDEX(GroupVertices[Group],MATCH(Edges24[[#This Row],[Vertex 2]],GroupVertices[Vertex],0)),1,1,"")</f>
        <v>1</v>
      </c>
      <c r="BD17" s="48">
        <v>2</v>
      </c>
      <c r="BE17" s="49">
        <v>7.142857142857143</v>
      </c>
      <c r="BF17" s="48">
        <v>0</v>
      </c>
      <c r="BG17" s="49">
        <v>0</v>
      </c>
      <c r="BH17" s="48">
        <v>0</v>
      </c>
      <c r="BI17" s="49">
        <v>0</v>
      </c>
      <c r="BJ17" s="48">
        <v>26</v>
      </c>
      <c r="BK17" s="49">
        <v>92.85714285714286</v>
      </c>
      <c r="BL17" s="48">
        <v>28</v>
      </c>
    </row>
    <row r="18" spans="1:64" ht="15">
      <c r="A18" s="64" t="s">
        <v>223</v>
      </c>
      <c r="B18" s="64" t="s">
        <v>321</v>
      </c>
      <c r="C18" s="65"/>
      <c r="D18" s="66"/>
      <c r="E18" s="67"/>
      <c r="F18" s="68"/>
      <c r="G18" s="65"/>
      <c r="H18" s="69"/>
      <c r="I18" s="70"/>
      <c r="J18" s="70"/>
      <c r="K18" s="34" t="s">
        <v>65</v>
      </c>
      <c r="L18" s="77">
        <v>29</v>
      </c>
      <c r="M18" s="77"/>
      <c r="N18" s="72"/>
      <c r="O18" s="79" t="s">
        <v>388</v>
      </c>
      <c r="P18" s="81">
        <v>43529.56318287037</v>
      </c>
      <c r="Q18" s="79" t="s">
        <v>403</v>
      </c>
      <c r="R18" s="82" t="s">
        <v>546</v>
      </c>
      <c r="S18" s="79" t="s">
        <v>611</v>
      </c>
      <c r="T18" s="79"/>
      <c r="U18" s="82" t="s">
        <v>691</v>
      </c>
      <c r="V18" s="82" t="s">
        <v>691</v>
      </c>
      <c r="W18" s="81">
        <v>43529.56318287037</v>
      </c>
      <c r="X18" s="82" t="s">
        <v>848</v>
      </c>
      <c r="Y18" s="79"/>
      <c r="Z18" s="79"/>
      <c r="AA18" s="85" t="s">
        <v>1044</v>
      </c>
      <c r="AB18" s="79"/>
      <c r="AC18" s="79" t="b">
        <v>0</v>
      </c>
      <c r="AD18" s="79">
        <v>0</v>
      </c>
      <c r="AE18" s="85" t="s">
        <v>1236</v>
      </c>
      <c r="AF18" s="79" t="b">
        <v>0</v>
      </c>
      <c r="AG18" s="79" t="s">
        <v>368</v>
      </c>
      <c r="AH18" s="79"/>
      <c r="AI18" s="85" t="s">
        <v>1236</v>
      </c>
      <c r="AJ18" s="79" t="b">
        <v>0</v>
      </c>
      <c r="AK18" s="79">
        <v>9</v>
      </c>
      <c r="AL18" s="85" t="s">
        <v>1217</v>
      </c>
      <c r="AM18" s="79" t="s">
        <v>1263</v>
      </c>
      <c r="AN18" s="79" t="b">
        <v>0</v>
      </c>
      <c r="AO18" s="85" t="s">
        <v>1217</v>
      </c>
      <c r="AP18" s="79" t="s">
        <v>176</v>
      </c>
      <c r="AQ18" s="79">
        <v>0</v>
      </c>
      <c r="AR18" s="79">
        <v>0</v>
      </c>
      <c r="AS18" s="79"/>
      <c r="AT18" s="79"/>
      <c r="AU18" s="79"/>
      <c r="AV18" s="79"/>
      <c r="AW18" s="79"/>
      <c r="AX18" s="79"/>
      <c r="AY18" s="79"/>
      <c r="AZ18" s="79"/>
      <c r="BA18">
        <v>2</v>
      </c>
      <c r="BB18" s="78" t="str">
        <f>REPLACE(INDEX(GroupVertices[Group],MATCH(Edges24[[#This Row],[Vertex 1]],GroupVertices[Vertex],0)),1,1,"")</f>
        <v>1</v>
      </c>
      <c r="BC18" s="78" t="str">
        <f>REPLACE(INDEX(GroupVertices[Group],MATCH(Edges24[[#This Row],[Vertex 2]],GroupVertices[Vertex],0)),1,1,"")</f>
        <v>1</v>
      </c>
      <c r="BD18" s="48">
        <v>1</v>
      </c>
      <c r="BE18" s="49">
        <v>9.090909090909092</v>
      </c>
      <c r="BF18" s="48">
        <v>0</v>
      </c>
      <c r="BG18" s="49">
        <v>0</v>
      </c>
      <c r="BH18" s="48">
        <v>0</v>
      </c>
      <c r="BI18" s="49">
        <v>0</v>
      </c>
      <c r="BJ18" s="48">
        <v>10</v>
      </c>
      <c r="BK18" s="49">
        <v>90.9090909090909</v>
      </c>
      <c r="BL18" s="48">
        <v>11</v>
      </c>
    </row>
    <row r="19" spans="1:64" ht="15">
      <c r="A19" s="64" t="s">
        <v>224</v>
      </c>
      <c r="B19" s="64" t="s">
        <v>321</v>
      </c>
      <c r="C19" s="65"/>
      <c r="D19" s="66"/>
      <c r="E19" s="67"/>
      <c r="F19" s="68"/>
      <c r="G19" s="65"/>
      <c r="H19" s="69"/>
      <c r="I19" s="70"/>
      <c r="J19" s="70"/>
      <c r="K19" s="34" t="s">
        <v>65</v>
      </c>
      <c r="L19" s="77">
        <v>30</v>
      </c>
      <c r="M19" s="77"/>
      <c r="N19" s="72"/>
      <c r="O19" s="79" t="s">
        <v>388</v>
      </c>
      <c r="P19" s="81">
        <v>43529.56827546296</v>
      </c>
      <c r="Q19" s="79" t="s">
        <v>403</v>
      </c>
      <c r="R19" s="82" t="s">
        <v>546</v>
      </c>
      <c r="S19" s="79" t="s">
        <v>611</v>
      </c>
      <c r="T19" s="79"/>
      <c r="U19" s="82" t="s">
        <v>691</v>
      </c>
      <c r="V19" s="82" t="s">
        <v>691</v>
      </c>
      <c r="W19" s="81">
        <v>43529.56827546296</v>
      </c>
      <c r="X19" s="82" t="s">
        <v>849</v>
      </c>
      <c r="Y19" s="79"/>
      <c r="Z19" s="79"/>
      <c r="AA19" s="85" t="s">
        <v>1045</v>
      </c>
      <c r="AB19" s="79"/>
      <c r="AC19" s="79" t="b">
        <v>0</v>
      </c>
      <c r="AD19" s="79">
        <v>0</v>
      </c>
      <c r="AE19" s="85" t="s">
        <v>1236</v>
      </c>
      <c r="AF19" s="79" t="b">
        <v>0</v>
      </c>
      <c r="AG19" s="79" t="s">
        <v>368</v>
      </c>
      <c r="AH19" s="79"/>
      <c r="AI19" s="85" t="s">
        <v>1236</v>
      </c>
      <c r="AJ19" s="79" t="b">
        <v>0</v>
      </c>
      <c r="AK19" s="79">
        <v>9</v>
      </c>
      <c r="AL19" s="85" t="s">
        <v>1217</v>
      </c>
      <c r="AM19" s="79" t="s">
        <v>1263</v>
      </c>
      <c r="AN19" s="79" t="b">
        <v>0</v>
      </c>
      <c r="AO19" s="85" t="s">
        <v>1217</v>
      </c>
      <c r="AP19" s="79" t="s">
        <v>176</v>
      </c>
      <c r="AQ19" s="79">
        <v>0</v>
      </c>
      <c r="AR19" s="79">
        <v>0</v>
      </c>
      <c r="AS19" s="79"/>
      <c r="AT19" s="79"/>
      <c r="AU19" s="79"/>
      <c r="AV19" s="79"/>
      <c r="AW19" s="79"/>
      <c r="AX19" s="79"/>
      <c r="AY19" s="79"/>
      <c r="AZ19" s="79"/>
      <c r="BA19">
        <v>2</v>
      </c>
      <c r="BB19" s="78" t="str">
        <f>REPLACE(INDEX(GroupVertices[Group],MATCH(Edges24[[#This Row],[Vertex 1]],GroupVertices[Vertex],0)),1,1,"")</f>
        <v>1</v>
      </c>
      <c r="BC19" s="78" t="str">
        <f>REPLACE(INDEX(GroupVertices[Group],MATCH(Edges24[[#This Row],[Vertex 2]],GroupVertices[Vertex],0)),1,1,"")</f>
        <v>1</v>
      </c>
      <c r="BD19" s="48">
        <v>1</v>
      </c>
      <c r="BE19" s="49">
        <v>9.090909090909092</v>
      </c>
      <c r="BF19" s="48">
        <v>0</v>
      </c>
      <c r="BG19" s="49">
        <v>0</v>
      </c>
      <c r="BH19" s="48">
        <v>0</v>
      </c>
      <c r="BI19" s="49">
        <v>0</v>
      </c>
      <c r="BJ19" s="48">
        <v>10</v>
      </c>
      <c r="BK19" s="49">
        <v>90.9090909090909</v>
      </c>
      <c r="BL19" s="48">
        <v>11</v>
      </c>
    </row>
    <row r="20" spans="1:64" ht="15">
      <c r="A20" s="64" t="s">
        <v>224</v>
      </c>
      <c r="B20" s="64" t="s">
        <v>321</v>
      </c>
      <c r="C20" s="65"/>
      <c r="D20" s="66"/>
      <c r="E20" s="67"/>
      <c r="F20" s="68"/>
      <c r="G20" s="65"/>
      <c r="H20" s="69"/>
      <c r="I20" s="70"/>
      <c r="J20" s="70"/>
      <c r="K20" s="34" t="s">
        <v>65</v>
      </c>
      <c r="L20" s="77">
        <v>31</v>
      </c>
      <c r="M20" s="77"/>
      <c r="N20" s="72"/>
      <c r="O20" s="79" t="s">
        <v>388</v>
      </c>
      <c r="P20" s="81">
        <v>43529.568344907406</v>
      </c>
      <c r="Q20" s="79" t="s">
        <v>402</v>
      </c>
      <c r="R20" s="79"/>
      <c r="S20" s="79"/>
      <c r="T20" s="79"/>
      <c r="U20" s="79"/>
      <c r="V20" s="82" t="s">
        <v>756</v>
      </c>
      <c r="W20" s="81">
        <v>43529.568344907406</v>
      </c>
      <c r="X20" s="82" t="s">
        <v>850</v>
      </c>
      <c r="Y20" s="79"/>
      <c r="Z20" s="79"/>
      <c r="AA20" s="85" t="s">
        <v>1046</v>
      </c>
      <c r="AB20" s="79"/>
      <c r="AC20" s="79" t="b">
        <v>0</v>
      </c>
      <c r="AD20" s="79">
        <v>0</v>
      </c>
      <c r="AE20" s="85" t="s">
        <v>1236</v>
      </c>
      <c r="AF20" s="79" t="b">
        <v>0</v>
      </c>
      <c r="AG20" s="79" t="s">
        <v>368</v>
      </c>
      <c r="AH20" s="79"/>
      <c r="AI20" s="85" t="s">
        <v>1236</v>
      </c>
      <c r="AJ20" s="79" t="b">
        <v>0</v>
      </c>
      <c r="AK20" s="79">
        <v>9</v>
      </c>
      <c r="AL20" s="85" t="s">
        <v>1215</v>
      </c>
      <c r="AM20" s="79" t="s">
        <v>1263</v>
      </c>
      <c r="AN20" s="79" t="b">
        <v>0</v>
      </c>
      <c r="AO20" s="85" t="s">
        <v>1215</v>
      </c>
      <c r="AP20" s="79" t="s">
        <v>176</v>
      </c>
      <c r="AQ20" s="79">
        <v>0</v>
      </c>
      <c r="AR20" s="79">
        <v>0</v>
      </c>
      <c r="AS20" s="79"/>
      <c r="AT20" s="79"/>
      <c r="AU20" s="79"/>
      <c r="AV20" s="79"/>
      <c r="AW20" s="79"/>
      <c r="AX20" s="79"/>
      <c r="AY20" s="79"/>
      <c r="AZ20" s="79"/>
      <c r="BA20">
        <v>2</v>
      </c>
      <c r="BB20" s="78" t="str">
        <f>REPLACE(INDEX(GroupVertices[Group],MATCH(Edges24[[#This Row],[Vertex 1]],GroupVertices[Vertex],0)),1,1,"")</f>
        <v>1</v>
      </c>
      <c r="BC20" s="78" t="str">
        <f>REPLACE(INDEX(GroupVertices[Group],MATCH(Edges24[[#This Row],[Vertex 2]],GroupVertices[Vertex],0)),1,1,"")</f>
        <v>1</v>
      </c>
      <c r="BD20" s="48">
        <v>2</v>
      </c>
      <c r="BE20" s="49">
        <v>7.142857142857143</v>
      </c>
      <c r="BF20" s="48">
        <v>0</v>
      </c>
      <c r="BG20" s="49">
        <v>0</v>
      </c>
      <c r="BH20" s="48">
        <v>0</v>
      </c>
      <c r="BI20" s="49">
        <v>0</v>
      </c>
      <c r="BJ20" s="48">
        <v>26</v>
      </c>
      <c r="BK20" s="49">
        <v>92.85714285714286</v>
      </c>
      <c r="BL20" s="48">
        <v>28</v>
      </c>
    </row>
    <row r="21" spans="1:64" ht="15">
      <c r="A21" s="64" t="s">
        <v>225</v>
      </c>
      <c r="B21" s="64" t="s">
        <v>321</v>
      </c>
      <c r="C21" s="65"/>
      <c r="D21" s="66"/>
      <c r="E21" s="67"/>
      <c r="F21" s="68"/>
      <c r="G21" s="65"/>
      <c r="H21" s="69"/>
      <c r="I21" s="70"/>
      <c r="J21" s="70"/>
      <c r="K21" s="34" t="s">
        <v>65</v>
      </c>
      <c r="L21" s="77">
        <v>32</v>
      </c>
      <c r="M21" s="77"/>
      <c r="N21" s="72"/>
      <c r="O21" s="79" t="s">
        <v>388</v>
      </c>
      <c r="P21" s="81">
        <v>43529.702152777776</v>
      </c>
      <c r="Q21" s="79" t="s">
        <v>404</v>
      </c>
      <c r="R21" s="82" t="s">
        <v>547</v>
      </c>
      <c r="S21" s="79" t="s">
        <v>612</v>
      </c>
      <c r="T21" s="79"/>
      <c r="U21" s="79"/>
      <c r="V21" s="82" t="s">
        <v>757</v>
      </c>
      <c r="W21" s="81">
        <v>43529.702152777776</v>
      </c>
      <c r="X21" s="82" t="s">
        <v>851</v>
      </c>
      <c r="Y21" s="79"/>
      <c r="Z21" s="79"/>
      <c r="AA21" s="85" t="s">
        <v>1047</v>
      </c>
      <c r="AB21" s="79"/>
      <c r="AC21" s="79" t="b">
        <v>0</v>
      </c>
      <c r="AD21" s="79">
        <v>0</v>
      </c>
      <c r="AE21" s="85" t="s">
        <v>1238</v>
      </c>
      <c r="AF21" s="79" t="b">
        <v>0</v>
      </c>
      <c r="AG21" s="79" t="s">
        <v>368</v>
      </c>
      <c r="AH21" s="79"/>
      <c r="AI21" s="85" t="s">
        <v>1236</v>
      </c>
      <c r="AJ21" s="79" t="b">
        <v>0</v>
      </c>
      <c r="AK21" s="79">
        <v>0</v>
      </c>
      <c r="AL21" s="85" t="s">
        <v>1236</v>
      </c>
      <c r="AM21" s="79" t="s">
        <v>1270</v>
      </c>
      <c r="AN21" s="79" t="b">
        <v>0</v>
      </c>
      <c r="AO21" s="85" t="s">
        <v>1047</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c r="BE21" s="49"/>
      <c r="BF21" s="48"/>
      <c r="BG21" s="49"/>
      <c r="BH21" s="48"/>
      <c r="BI21" s="49"/>
      <c r="BJ21" s="48"/>
      <c r="BK21" s="49"/>
      <c r="BL21" s="48"/>
    </row>
    <row r="22" spans="1:64" ht="15">
      <c r="A22" s="64" t="s">
        <v>226</v>
      </c>
      <c r="B22" s="64" t="s">
        <v>226</v>
      </c>
      <c r="C22" s="65"/>
      <c r="D22" s="66"/>
      <c r="E22" s="67"/>
      <c r="F22" s="68"/>
      <c r="G22" s="65"/>
      <c r="H22" s="69"/>
      <c r="I22" s="70"/>
      <c r="J22" s="70"/>
      <c r="K22" s="34" t="s">
        <v>65</v>
      </c>
      <c r="L22" s="77">
        <v>34</v>
      </c>
      <c r="M22" s="77"/>
      <c r="N22" s="72"/>
      <c r="O22" s="79" t="s">
        <v>176</v>
      </c>
      <c r="P22" s="81">
        <v>43529.83416666667</v>
      </c>
      <c r="Q22" s="79" t="s">
        <v>405</v>
      </c>
      <c r="R22" s="82" t="s">
        <v>548</v>
      </c>
      <c r="S22" s="79" t="s">
        <v>613</v>
      </c>
      <c r="T22" s="79" t="s">
        <v>648</v>
      </c>
      <c r="U22" s="82" t="s">
        <v>692</v>
      </c>
      <c r="V22" s="82" t="s">
        <v>692</v>
      </c>
      <c r="W22" s="81">
        <v>43529.83416666667</v>
      </c>
      <c r="X22" s="82" t="s">
        <v>852</v>
      </c>
      <c r="Y22" s="79"/>
      <c r="Z22" s="79"/>
      <c r="AA22" s="85" t="s">
        <v>1048</v>
      </c>
      <c r="AB22" s="79"/>
      <c r="AC22" s="79" t="b">
        <v>0</v>
      </c>
      <c r="AD22" s="79">
        <v>0</v>
      </c>
      <c r="AE22" s="85" t="s">
        <v>1236</v>
      </c>
      <c r="AF22" s="79" t="b">
        <v>0</v>
      </c>
      <c r="AG22" s="79" t="s">
        <v>368</v>
      </c>
      <c r="AH22" s="79"/>
      <c r="AI22" s="85" t="s">
        <v>1236</v>
      </c>
      <c r="AJ22" s="79" t="b">
        <v>0</v>
      </c>
      <c r="AK22" s="79">
        <v>0</v>
      </c>
      <c r="AL22" s="85" t="s">
        <v>1236</v>
      </c>
      <c r="AM22" s="79" t="s">
        <v>1263</v>
      </c>
      <c r="AN22" s="79" t="b">
        <v>0</v>
      </c>
      <c r="AO22" s="85" t="s">
        <v>1048</v>
      </c>
      <c r="AP22" s="79" t="s">
        <v>176</v>
      </c>
      <c r="AQ22" s="79">
        <v>0</v>
      </c>
      <c r="AR22" s="79">
        <v>0</v>
      </c>
      <c r="AS22" s="79"/>
      <c r="AT22" s="79"/>
      <c r="AU22" s="79"/>
      <c r="AV22" s="79"/>
      <c r="AW22" s="79"/>
      <c r="AX22" s="79"/>
      <c r="AY22" s="79"/>
      <c r="AZ22" s="79"/>
      <c r="BA22">
        <v>1</v>
      </c>
      <c r="BB22" s="78" t="str">
        <f>REPLACE(INDEX(GroupVertices[Group],MATCH(Edges24[[#This Row],[Vertex 1]],GroupVertices[Vertex],0)),1,1,"")</f>
        <v>3</v>
      </c>
      <c r="BC22" s="78" t="str">
        <f>REPLACE(INDEX(GroupVertices[Group],MATCH(Edges24[[#This Row],[Vertex 2]],GroupVertices[Vertex],0)),1,1,"")</f>
        <v>3</v>
      </c>
      <c r="BD22" s="48">
        <v>2</v>
      </c>
      <c r="BE22" s="49">
        <v>10.526315789473685</v>
      </c>
      <c r="BF22" s="48">
        <v>0</v>
      </c>
      <c r="BG22" s="49">
        <v>0</v>
      </c>
      <c r="BH22" s="48">
        <v>0</v>
      </c>
      <c r="BI22" s="49">
        <v>0</v>
      </c>
      <c r="BJ22" s="48">
        <v>17</v>
      </c>
      <c r="BK22" s="49">
        <v>89.47368421052632</v>
      </c>
      <c r="BL22" s="48">
        <v>19</v>
      </c>
    </row>
    <row r="23" spans="1:64" ht="15">
      <c r="A23" s="64" t="s">
        <v>227</v>
      </c>
      <c r="B23" s="64" t="s">
        <v>342</v>
      </c>
      <c r="C23" s="65"/>
      <c r="D23" s="66"/>
      <c r="E23" s="67"/>
      <c r="F23" s="68"/>
      <c r="G23" s="65"/>
      <c r="H23" s="69"/>
      <c r="I23" s="70"/>
      <c r="J23" s="70"/>
      <c r="K23" s="34" t="s">
        <v>65</v>
      </c>
      <c r="L23" s="77">
        <v>35</v>
      </c>
      <c r="M23" s="77"/>
      <c r="N23" s="72"/>
      <c r="O23" s="79" t="s">
        <v>388</v>
      </c>
      <c r="P23" s="81">
        <v>43530.51336805556</v>
      </c>
      <c r="Q23" s="79" t="s">
        <v>406</v>
      </c>
      <c r="R23" s="79"/>
      <c r="S23" s="79"/>
      <c r="T23" s="79" t="s">
        <v>649</v>
      </c>
      <c r="U23" s="79"/>
      <c r="V23" s="82" t="s">
        <v>758</v>
      </c>
      <c r="W23" s="81">
        <v>43530.51336805556</v>
      </c>
      <c r="X23" s="82" t="s">
        <v>853</v>
      </c>
      <c r="Y23" s="79"/>
      <c r="Z23" s="79"/>
      <c r="AA23" s="85" t="s">
        <v>1049</v>
      </c>
      <c r="AB23" s="85" t="s">
        <v>1225</v>
      </c>
      <c r="AC23" s="79" t="b">
        <v>0</v>
      </c>
      <c r="AD23" s="79">
        <v>1</v>
      </c>
      <c r="AE23" s="85" t="s">
        <v>1239</v>
      </c>
      <c r="AF23" s="79" t="b">
        <v>0</v>
      </c>
      <c r="AG23" s="79" t="s">
        <v>368</v>
      </c>
      <c r="AH23" s="79"/>
      <c r="AI23" s="85" t="s">
        <v>1236</v>
      </c>
      <c r="AJ23" s="79" t="b">
        <v>0</v>
      </c>
      <c r="AK23" s="79">
        <v>0</v>
      </c>
      <c r="AL23" s="85" t="s">
        <v>1236</v>
      </c>
      <c r="AM23" s="79" t="s">
        <v>1265</v>
      </c>
      <c r="AN23" s="79" t="b">
        <v>0</v>
      </c>
      <c r="AO23" s="85" t="s">
        <v>1225</v>
      </c>
      <c r="AP23" s="79" t="s">
        <v>176</v>
      </c>
      <c r="AQ23" s="79">
        <v>0</v>
      </c>
      <c r="AR23" s="79">
        <v>0</v>
      </c>
      <c r="AS23" s="79"/>
      <c r="AT23" s="79"/>
      <c r="AU23" s="79"/>
      <c r="AV23" s="79"/>
      <c r="AW23" s="79"/>
      <c r="AX23" s="79"/>
      <c r="AY23" s="79"/>
      <c r="AZ23" s="79"/>
      <c r="BA23">
        <v>1</v>
      </c>
      <c r="BB23" s="78" t="str">
        <f>REPLACE(INDEX(GroupVertices[Group],MATCH(Edges24[[#This Row],[Vertex 1]],GroupVertices[Vertex],0)),1,1,"")</f>
        <v>5</v>
      </c>
      <c r="BC23" s="78" t="str">
        <f>REPLACE(INDEX(GroupVertices[Group],MATCH(Edges24[[#This Row],[Vertex 2]],GroupVertices[Vertex],0)),1,1,"")</f>
        <v>5</v>
      </c>
      <c r="BD23" s="48"/>
      <c r="BE23" s="49"/>
      <c r="BF23" s="48"/>
      <c r="BG23" s="49"/>
      <c r="BH23" s="48"/>
      <c r="BI23" s="49"/>
      <c r="BJ23" s="48"/>
      <c r="BK23" s="49"/>
      <c r="BL23" s="48"/>
    </row>
    <row r="24" spans="1:64" ht="15">
      <c r="A24" s="64" t="s">
        <v>228</v>
      </c>
      <c r="B24" s="64" t="s">
        <v>321</v>
      </c>
      <c r="C24" s="65"/>
      <c r="D24" s="66"/>
      <c r="E24" s="67"/>
      <c r="F24" s="68"/>
      <c r="G24" s="65"/>
      <c r="H24" s="69"/>
      <c r="I24" s="70"/>
      <c r="J24" s="70"/>
      <c r="K24" s="34" t="s">
        <v>65</v>
      </c>
      <c r="L24" s="77">
        <v>48</v>
      </c>
      <c r="M24" s="77"/>
      <c r="N24" s="72"/>
      <c r="O24" s="79" t="s">
        <v>388</v>
      </c>
      <c r="P24" s="81">
        <v>43530.79002314815</v>
      </c>
      <c r="Q24" s="79" t="s">
        <v>407</v>
      </c>
      <c r="R24" s="82" t="s">
        <v>549</v>
      </c>
      <c r="S24" s="79" t="s">
        <v>606</v>
      </c>
      <c r="T24" s="79" t="s">
        <v>650</v>
      </c>
      <c r="U24" s="82" t="s">
        <v>693</v>
      </c>
      <c r="V24" s="82" t="s">
        <v>693</v>
      </c>
      <c r="W24" s="81">
        <v>43530.79002314815</v>
      </c>
      <c r="X24" s="82" t="s">
        <v>854</v>
      </c>
      <c r="Y24" s="79"/>
      <c r="Z24" s="79"/>
      <c r="AA24" s="85" t="s">
        <v>1050</v>
      </c>
      <c r="AB24" s="79"/>
      <c r="AC24" s="79" t="b">
        <v>0</v>
      </c>
      <c r="AD24" s="79">
        <v>1</v>
      </c>
      <c r="AE24" s="85" t="s">
        <v>1236</v>
      </c>
      <c r="AF24" s="79" t="b">
        <v>0</v>
      </c>
      <c r="AG24" s="79" t="s">
        <v>368</v>
      </c>
      <c r="AH24" s="79"/>
      <c r="AI24" s="85" t="s">
        <v>1236</v>
      </c>
      <c r="AJ24" s="79" t="b">
        <v>0</v>
      </c>
      <c r="AK24" s="79">
        <v>0</v>
      </c>
      <c r="AL24" s="85" t="s">
        <v>1236</v>
      </c>
      <c r="AM24" s="79" t="s">
        <v>1265</v>
      </c>
      <c r="AN24" s="79" t="b">
        <v>0</v>
      </c>
      <c r="AO24" s="85" t="s">
        <v>1050</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c r="BE24" s="49"/>
      <c r="BF24" s="48"/>
      <c r="BG24" s="49"/>
      <c r="BH24" s="48"/>
      <c r="BI24" s="49"/>
      <c r="BJ24" s="48"/>
      <c r="BK24" s="49"/>
      <c r="BL24" s="48"/>
    </row>
    <row r="25" spans="1:64" ht="15">
      <c r="A25" s="64" t="s">
        <v>229</v>
      </c>
      <c r="B25" s="64" t="s">
        <v>354</v>
      </c>
      <c r="C25" s="65"/>
      <c r="D25" s="66"/>
      <c r="E25" s="67"/>
      <c r="F25" s="68"/>
      <c r="G25" s="65"/>
      <c r="H25" s="69"/>
      <c r="I25" s="70"/>
      <c r="J25" s="70"/>
      <c r="K25" s="34" t="s">
        <v>65</v>
      </c>
      <c r="L25" s="77">
        <v>50</v>
      </c>
      <c r="M25" s="77"/>
      <c r="N25" s="72"/>
      <c r="O25" s="79" t="s">
        <v>388</v>
      </c>
      <c r="P25" s="81">
        <v>43530.7918287037</v>
      </c>
      <c r="Q25" s="79" t="s">
        <v>408</v>
      </c>
      <c r="R25" s="82" t="s">
        <v>549</v>
      </c>
      <c r="S25" s="79" t="s">
        <v>606</v>
      </c>
      <c r="T25" s="79" t="s">
        <v>650</v>
      </c>
      <c r="U25" s="82" t="s">
        <v>694</v>
      </c>
      <c r="V25" s="82" t="s">
        <v>694</v>
      </c>
      <c r="W25" s="81">
        <v>43530.7918287037</v>
      </c>
      <c r="X25" s="82" t="s">
        <v>855</v>
      </c>
      <c r="Y25" s="79"/>
      <c r="Z25" s="79"/>
      <c r="AA25" s="85" t="s">
        <v>1051</v>
      </c>
      <c r="AB25" s="79"/>
      <c r="AC25" s="79" t="b">
        <v>0</v>
      </c>
      <c r="AD25" s="79">
        <v>0</v>
      </c>
      <c r="AE25" s="85" t="s">
        <v>1236</v>
      </c>
      <c r="AF25" s="79" t="b">
        <v>0</v>
      </c>
      <c r="AG25" s="79" t="s">
        <v>368</v>
      </c>
      <c r="AH25" s="79"/>
      <c r="AI25" s="85" t="s">
        <v>1236</v>
      </c>
      <c r="AJ25" s="79" t="b">
        <v>0</v>
      </c>
      <c r="AK25" s="79">
        <v>0</v>
      </c>
      <c r="AL25" s="85" t="s">
        <v>1236</v>
      </c>
      <c r="AM25" s="79" t="s">
        <v>1265</v>
      </c>
      <c r="AN25" s="79" t="b">
        <v>0</v>
      </c>
      <c r="AO25" s="85" t="s">
        <v>1051</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c r="BE25" s="49"/>
      <c r="BF25" s="48"/>
      <c r="BG25" s="49"/>
      <c r="BH25" s="48"/>
      <c r="BI25" s="49"/>
      <c r="BJ25" s="48"/>
      <c r="BK25" s="49"/>
      <c r="BL25" s="48"/>
    </row>
    <row r="26" spans="1:64" ht="15">
      <c r="A26" s="64" t="s">
        <v>230</v>
      </c>
      <c r="B26" s="64" t="s">
        <v>321</v>
      </c>
      <c r="C26" s="65"/>
      <c r="D26" s="66"/>
      <c r="E26" s="67"/>
      <c r="F26" s="68"/>
      <c r="G26" s="65"/>
      <c r="H26" s="69"/>
      <c r="I26" s="70"/>
      <c r="J26" s="70"/>
      <c r="K26" s="34" t="s">
        <v>65</v>
      </c>
      <c r="L26" s="77">
        <v>52</v>
      </c>
      <c r="M26" s="77"/>
      <c r="N26" s="72"/>
      <c r="O26" s="79" t="s">
        <v>388</v>
      </c>
      <c r="P26" s="81">
        <v>43529.01721064815</v>
      </c>
      <c r="Q26" s="79" t="s">
        <v>403</v>
      </c>
      <c r="R26" s="82" t="s">
        <v>546</v>
      </c>
      <c r="S26" s="79" t="s">
        <v>611</v>
      </c>
      <c r="T26" s="79"/>
      <c r="U26" s="82" t="s">
        <v>691</v>
      </c>
      <c r="V26" s="82" t="s">
        <v>691</v>
      </c>
      <c r="W26" s="81">
        <v>43529.01721064815</v>
      </c>
      <c r="X26" s="82" t="s">
        <v>856</v>
      </c>
      <c r="Y26" s="79"/>
      <c r="Z26" s="79"/>
      <c r="AA26" s="85" t="s">
        <v>1052</v>
      </c>
      <c r="AB26" s="79"/>
      <c r="AC26" s="79" t="b">
        <v>0</v>
      </c>
      <c r="AD26" s="79">
        <v>0</v>
      </c>
      <c r="AE26" s="85" t="s">
        <v>1236</v>
      </c>
      <c r="AF26" s="79" t="b">
        <v>0</v>
      </c>
      <c r="AG26" s="79" t="s">
        <v>368</v>
      </c>
      <c r="AH26" s="79"/>
      <c r="AI26" s="85" t="s">
        <v>1236</v>
      </c>
      <c r="AJ26" s="79" t="b">
        <v>0</v>
      </c>
      <c r="AK26" s="79">
        <v>9</v>
      </c>
      <c r="AL26" s="85" t="s">
        <v>1217</v>
      </c>
      <c r="AM26" s="79" t="s">
        <v>1271</v>
      </c>
      <c r="AN26" s="79" t="b">
        <v>0</v>
      </c>
      <c r="AO26" s="85" t="s">
        <v>1217</v>
      </c>
      <c r="AP26" s="79" t="s">
        <v>176</v>
      </c>
      <c r="AQ26" s="79">
        <v>0</v>
      </c>
      <c r="AR26" s="79">
        <v>0</v>
      </c>
      <c r="AS26" s="79"/>
      <c r="AT26" s="79"/>
      <c r="AU26" s="79"/>
      <c r="AV26" s="79"/>
      <c r="AW26" s="79"/>
      <c r="AX26" s="79"/>
      <c r="AY26" s="79"/>
      <c r="AZ26" s="79"/>
      <c r="BA26">
        <v>2</v>
      </c>
      <c r="BB26" s="78" t="str">
        <f>REPLACE(INDEX(GroupVertices[Group],MATCH(Edges24[[#This Row],[Vertex 1]],GroupVertices[Vertex],0)),1,1,"")</f>
        <v>1</v>
      </c>
      <c r="BC26" s="78" t="str">
        <f>REPLACE(INDEX(GroupVertices[Group],MATCH(Edges24[[#This Row],[Vertex 2]],GroupVertices[Vertex],0)),1,1,"")</f>
        <v>1</v>
      </c>
      <c r="BD26" s="48">
        <v>1</v>
      </c>
      <c r="BE26" s="49">
        <v>9.090909090909092</v>
      </c>
      <c r="BF26" s="48">
        <v>0</v>
      </c>
      <c r="BG26" s="49">
        <v>0</v>
      </c>
      <c r="BH26" s="48">
        <v>0</v>
      </c>
      <c r="BI26" s="49">
        <v>0</v>
      </c>
      <c r="BJ26" s="48">
        <v>10</v>
      </c>
      <c r="BK26" s="49">
        <v>90.9090909090909</v>
      </c>
      <c r="BL26" s="48">
        <v>11</v>
      </c>
    </row>
    <row r="27" spans="1:64" ht="15">
      <c r="A27" s="64" t="s">
        <v>230</v>
      </c>
      <c r="B27" s="64" t="s">
        <v>355</v>
      </c>
      <c r="C27" s="65"/>
      <c r="D27" s="66"/>
      <c r="E27" s="67"/>
      <c r="F27" s="68"/>
      <c r="G27" s="65"/>
      <c r="H27" s="69"/>
      <c r="I27" s="70"/>
      <c r="J27" s="70"/>
      <c r="K27" s="34" t="s">
        <v>65</v>
      </c>
      <c r="L27" s="77">
        <v>53</v>
      </c>
      <c r="M27" s="77"/>
      <c r="N27" s="72"/>
      <c r="O27" s="79" t="s">
        <v>388</v>
      </c>
      <c r="P27" s="81">
        <v>43530.820023148146</v>
      </c>
      <c r="Q27" s="79" t="s">
        <v>409</v>
      </c>
      <c r="R27" s="82" t="s">
        <v>550</v>
      </c>
      <c r="S27" s="79" t="s">
        <v>614</v>
      </c>
      <c r="T27" s="79"/>
      <c r="U27" s="82" t="s">
        <v>695</v>
      </c>
      <c r="V27" s="82" t="s">
        <v>695</v>
      </c>
      <c r="W27" s="81">
        <v>43530.820023148146</v>
      </c>
      <c r="X27" s="82" t="s">
        <v>857</v>
      </c>
      <c r="Y27" s="79"/>
      <c r="Z27" s="79"/>
      <c r="AA27" s="85" t="s">
        <v>1053</v>
      </c>
      <c r="AB27" s="79"/>
      <c r="AC27" s="79" t="b">
        <v>0</v>
      </c>
      <c r="AD27" s="79">
        <v>0</v>
      </c>
      <c r="AE27" s="85" t="s">
        <v>1236</v>
      </c>
      <c r="AF27" s="79" t="b">
        <v>0</v>
      </c>
      <c r="AG27" s="79" t="s">
        <v>368</v>
      </c>
      <c r="AH27" s="79"/>
      <c r="AI27" s="85" t="s">
        <v>1236</v>
      </c>
      <c r="AJ27" s="79" t="b">
        <v>0</v>
      </c>
      <c r="AK27" s="79">
        <v>3</v>
      </c>
      <c r="AL27" s="85" t="s">
        <v>1192</v>
      </c>
      <c r="AM27" s="79" t="s">
        <v>1271</v>
      </c>
      <c r="AN27" s="79" t="b">
        <v>0</v>
      </c>
      <c r="AO27" s="85" t="s">
        <v>1192</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2</v>
      </c>
      <c r="BE27" s="49">
        <v>16.666666666666668</v>
      </c>
      <c r="BF27" s="48">
        <v>0</v>
      </c>
      <c r="BG27" s="49">
        <v>0</v>
      </c>
      <c r="BH27" s="48">
        <v>0</v>
      </c>
      <c r="BI27" s="49">
        <v>0</v>
      </c>
      <c r="BJ27" s="48">
        <v>10</v>
      </c>
      <c r="BK27" s="49">
        <v>83.33333333333333</v>
      </c>
      <c r="BL27" s="48">
        <v>12</v>
      </c>
    </row>
    <row r="28" spans="1:64" ht="15">
      <c r="A28" s="64" t="s">
        <v>231</v>
      </c>
      <c r="B28" s="64" t="s">
        <v>231</v>
      </c>
      <c r="C28" s="65"/>
      <c r="D28" s="66"/>
      <c r="E28" s="67"/>
      <c r="F28" s="68"/>
      <c r="G28" s="65"/>
      <c r="H28" s="69"/>
      <c r="I28" s="70"/>
      <c r="J28" s="70"/>
      <c r="K28" s="34" t="s">
        <v>65</v>
      </c>
      <c r="L28" s="77">
        <v>55</v>
      </c>
      <c r="M28" s="77"/>
      <c r="N28" s="72"/>
      <c r="O28" s="79" t="s">
        <v>176</v>
      </c>
      <c r="P28" s="81">
        <v>43530.849652777775</v>
      </c>
      <c r="Q28" s="79" t="s">
        <v>410</v>
      </c>
      <c r="R28" s="82" t="s">
        <v>551</v>
      </c>
      <c r="S28" s="79" t="s">
        <v>615</v>
      </c>
      <c r="T28" s="79"/>
      <c r="U28" s="79"/>
      <c r="V28" s="82" t="s">
        <v>759</v>
      </c>
      <c r="W28" s="81">
        <v>43530.849652777775</v>
      </c>
      <c r="X28" s="82" t="s">
        <v>858</v>
      </c>
      <c r="Y28" s="79"/>
      <c r="Z28" s="79"/>
      <c r="AA28" s="85" t="s">
        <v>1054</v>
      </c>
      <c r="AB28" s="79"/>
      <c r="AC28" s="79" t="b">
        <v>0</v>
      </c>
      <c r="AD28" s="79">
        <v>6</v>
      </c>
      <c r="AE28" s="85" t="s">
        <v>1236</v>
      </c>
      <c r="AF28" s="79" t="b">
        <v>1</v>
      </c>
      <c r="AG28" s="79" t="s">
        <v>368</v>
      </c>
      <c r="AH28" s="79"/>
      <c r="AI28" s="85" t="s">
        <v>1218</v>
      </c>
      <c r="AJ28" s="79" t="b">
        <v>0</v>
      </c>
      <c r="AK28" s="79">
        <v>0</v>
      </c>
      <c r="AL28" s="85" t="s">
        <v>1236</v>
      </c>
      <c r="AM28" s="79" t="s">
        <v>1269</v>
      </c>
      <c r="AN28" s="79" t="b">
        <v>0</v>
      </c>
      <c r="AO28" s="85" t="s">
        <v>1054</v>
      </c>
      <c r="AP28" s="79" t="s">
        <v>176</v>
      </c>
      <c r="AQ28" s="79">
        <v>0</v>
      </c>
      <c r="AR28" s="79">
        <v>0</v>
      </c>
      <c r="AS28" s="79"/>
      <c r="AT28" s="79"/>
      <c r="AU28" s="79"/>
      <c r="AV28" s="79"/>
      <c r="AW28" s="79"/>
      <c r="AX28" s="79"/>
      <c r="AY28" s="79"/>
      <c r="AZ28" s="79"/>
      <c r="BA28">
        <v>1</v>
      </c>
      <c r="BB28" s="78" t="str">
        <f>REPLACE(INDEX(GroupVertices[Group],MATCH(Edges24[[#This Row],[Vertex 1]],GroupVertices[Vertex],0)),1,1,"")</f>
        <v>3</v>
      </c>
      <c r="BC28" s="78" t="str">
        <f>REPLACE(INDEX(GroupVertices[Group],MATCH(Edges24[[#This Row],[Vertex 2]],GroupVertices[Vertex],0)),1,1,"")</f>
        <v>3</v>
      </c>
      <c r="BD28" s="48">
        <v>1</v>
      </c>
      <c r="BE28" s="49">
        <v>8.333333333333334</v>
      </c>
      <c r="BF28" s="48">
        <v>0</v>
      </c>
      <c r="BG28" s="49">
        <v>0</v>
      </c>
      <c r="BH28" s="48">
        <v>0</v>
      </c>
      <c r="BI28" s="49">
        <v>0</v>
      </c>
      <c r="BJ28" s="48">
        <v>11</v>
      </c>
      <c r="BK28" s="49">
        <v>91.66666666666667</v>
      </c>
      <c r="BL28" s="48">
        <v>12</v>
      </c>
    </row>
    <row r="29" spans="1:64" ht="15">
      <c r="A29" s="64" t="s">
        <v>232</v>
      </c>
      <c r="B29" s="64" t="s">
        <v>321</v>
      </c>
      <c r="C29" s="65"/>
      <c r="D29" s="66"/>
      <c r="E29" s="67"/>
      <c r="F29" s="68"/>
      <c r="G29" s="65"/>
      <c r="H29" s="69"/>
      <c r="I29" s="70"/>
      <c r="J29" s="70"/>
      <c r="K29" s="34" t="s">
        <v>65</v>
      </c>
      <c r="L29" s="77">
        <v>56</v>
      </c>
      <c r="M29" s="77"/>
      <c r="N29" s="72"/>
      <c r="O29" s="79" t="s">
        <v>388</v>
      </c>
      <c r="P29" s="81">
        <v>43530.99512731482</v>
      </c>
      <c r="Q29" s="79" t="s">
        <v>411</v>
      </c>
      <c r="R29" s="79"/>
      <c r="S29" s="79"/>
      <c r="T29" s="79" t="s">
        <v>651</v>
      </c>
      <c r="U29" s="79"/>
      <c r="V29" s="82" t="s">
        <v>760</v>
      </c>
      <c r="W29" s="81">
        <v>43530.99512731482</v>
      </c>
      <c r="X29" s="82" t="s">
        <v>859</v>
      </c>
      <c r="Y29" s="79"/>
      <c r="Z29" s="79"/>
      <c r="AA29" s="85" t="s">
        <v>1055</v>
      </c>
      <c r="AB29" s="79"/>
      <c r="AC29" s="79" t="b">
        <v>0</v>
      </c>
      <c r="AD29" s="79">
        <v>0</v>
      </c>
      <c r="AE29" s="85" t="s">
        <v>1236</v>
      </c>
      <c r="AF29" s="79" t="b">
        <v>0</v>
      </c>
      <c r="AG29" s="79" t="s">
        <v>368</v>
      </c>
      <c r="AH29" s="79"/>
      <c r="AI29" s="85" t="s">
        <v>1236</v>
      </c>
      <c r="AJ29" s="79" t="b">
        <v>0</v>
      </c>
      <c r="AK29" s="79">
        <v>0</v>
      </c>
      <c r="AL29" s="85" t="s">
        <v>1236</v>
      </c>
      <c r="AM29" s="79" t="s">
        <v>1269</v>
      </c>
      <c r="AN29" s="79" t="b">
        <v>0</v>
      </c>
      <c r="AO29" s="85" t="s">
        <v>1055</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2</v>
      </c>
      <c r="BE29" s="49">
        <v>16.666666666666668</v>
      </c>
      <c r="BF29" s="48">
        <v>0</v>
      </c>
      <c r="BG29" s="49">
        <v>0</v>
      </c>
      <c r="BH29" s="48">
        <v>0</v>
      </c>
      <c r="BI29" s="49">
        <v>0</v>
      </c>
      <c r="BJ29" s="48">
        <v>10</v>
      </c>
      <c r="BK29" s="49">
        <v>83.33333333333333</v>
      </c>
      <c r="BL29" s="48">
        <v>12</v>
      </c>
    </row>
    <row r="30" spans="1:64" ht="15">
      <c r="A30" s="64" t="s">
        <v>233</v>
      </c>
      <c r="B30" s="64" t="s">
        <v>356</v>
      </c>
      <c r="C30" s="65"/>
      <c r="D30" s="66"/>
      <c r="E30" s="67"/>
      <c r="F30" s="68"/>
      <c r="G30" s="65"/>
      <c r="H30" s="69"/>
      <c r="I30" s="70"/>
      <c r="J30" s="70"/>
      <c r="K30" s="34" t="s">
        <v>65</v>
      </c>
      <c r="L30" s="77">
        <v>57</v>
      </c>
      <c r="M30" s="77"/>
      <c r="N30" s="72"/>
      <c r="O30" s="79" t="s">
        <v>388</v>
      </c>
      <c r="P30" s="81">
        <v>43531.17827546296</v>
      </c>
      <c r="Q30" s="79" t="s">
        <v>412</v>
      </c>
      <c r="R30" s="79"/>
      <c r="S30" s="79"/>
      <c r="T30" s="79"/>
      <c r="U30" s="79"/>
      <c r="V30" s="82" t="s">
        <v>761</v>
      </c>
      <c r="W30" s="81">
        <v>43531.17827546296</v>
      </c>
      <c r="X30" s="82" t="s">
        <v>860</v>
      </c>
      <c r="Y30" s="79"/>
      <c r="Z30" s="79"/>
      <c r="AA30" s="85" t="s">
        <v>1056</v>
      </c>
      <c r="AB30" s="85" t="s">
        <v>1226</v>
      </c>
      <c r="AC30" s="79" t="b">
        <v>0</v>
      </c>
      <c r="AD30" s="79">
        <v>0</v>
      </c>
      <c r="AE30" s="85" t="s">
        <v>1240</v>
      </c>
      <c r="AF30" s="79" t="b">
        <v>0</v>
      </c>
      <c r="AG30" s="79" t="s">
        <v>368</v>
      </c>
      <c r="AH30" s="79"/>
      <c r="AI30" s="85" t="s">
        <v>1236</v>
      </c>
      <c r="AJ30" s="79" t="b">
        <v>0</v>
      </c>
      <c r="AK30" s="79">
        <v>0</v>
      </c>
      <c r="AL30" s="85" t="s">
        <v>1236</v>
      </c>
      <c r="AM30" s="79" t="s">
        <v>1265</v>
      </c>
      <c r="AN30" s="79" t="b">
        <v>0</v>
      </c>
      <c r="AO30" s="85" t="s">
        <v>1226</v>
      </c>
      <c r="AP30" s="79" t="s">
        <v>176</v>
      </c>
      <c r="AQ30" s="79">
        <v>0</v>
      </c>
      <c r="AR30" s="79">
        <v>0</v>
      </c>
      <c r="AS30" s="79"/>
      <c r="AT30" s="79"/>
      <c r="AU30" s="79"/>
      <c r="AV30" s="79"/>
      <c r="AW30" s="79"/>
      <c r="AX30" s="79"/>
      <c r="AY30" s="79"/>
      <c r="AZ30" s="79"/>
      <c r="BA30">
        <v>1</v>
      </c>
      <c r="BB30" s="78" t="str">
        <f>REPLACE(INDEX(GroupVertices[Group],MATCH(Edges24[[#This Row],[Vertex 1]],GroupVertices[Vertex],0)),1,1,"")</f>
        <v>4</v>
      </c>
      <c r="BC30" s="78" t="str">
        <f>REPLACE(INDEX(GroupVertices[Group],MATCH(Edges24[[#This Row],[Vertex 2]],GroupVertices[Vertex],0)),1,1,"")</f>
        <v>4</v>
      </c>
      <c r="BD30" s="48"/>
      <c r="BE30" s="49"/>
      <c r="BF30" s="48"/>
      <c r="BG30" s="49"/>
      <c r="BH30" s="48"/>
      <c r="BI30" s="49"/>
      <c r="BJ30" s="48"/>
      <c r="BK30" s="49"/>
      <c r="BL30" s="48"/>
    </row>
    <row r="31" spans="1:64" ht="15">
      <c r="A31" s="64" t="s">
        <v>234</v>
      </c>
      <c r="B31" s="64" t="s">
        <v>234</v>
      </c>
      <c r="C31" s="65"/>
      <c r="D31" s="66"/>
      <c r="E31" s="67"/>
      <c r="F31" s="68"/>
      <c r="G31" s="65"/>
      <c r="H31" s="69"/>
      <c r="I31" s="70"/>
      <c r="J31" s="70"/>
      <c r="K31" s="34" t="s">
        <v>65</v>
      </c>
      <c r="L31" s="77">
        <v>61</v>
      </c>
      <c r="M31" s="77"/>
      <c r="N31" s="72"/>
      <c r="O31" s="79" t="s">
        <v>176</v>
      </c>
      <c r="P31" s="81">
        <v>43529.13659722222</v>
      </c>
      <c r="Q31" s="79" t="s">
        <v>413</v>
      </c>
      <c r="R31" s="82" t="s">
        <v>552</v>
      </c>
      <c r="S31" s="79" t="s">
        <v>606</v>
      </c>
      <c r="T31" s="79" t="s">
        <v>652</v>
      </c>
      <c r="U31" s="79"/>
      <c r="V31" s="82" t="s">
        <v>762</v>
      </c>
      <c r="W31" s="81">
        <v>43529.13659722222</v>
      </c>
      <c r="X31" s="82" t="s">
        <v>861</v>
      </c>
      <c r="Y31" s="79">
        <v>34.79064623</v>
      </c>
      <c r="Z31" s="79">
        <v>-111.76244561</v>
      </c>
      <c r="AA31" s="85" t="s">
        <v>1057</v>
      </c>
      <c r="AB31" s="79"/>
      <c r="AC31" s="79" t="b">
        <v>0</v>
      </c>
      <c r="AD31" s="79">
        <v>0</v>
      </c>
      <c r="AE31" s="85" t="s">
        <v>1236</v>
      </c>
      <c r="AF31" s="79" t="b">
        <v>0</v>
      </c>
      <c r="AG31" s="79" t="s">
        <v>368</v>
      </c>
      <c r="AH31" s="79"/>
      <c r="AI31" s="85" t="s">
        <v>1236</v>
      </c>
      <c r="AJ31" s="79" t="b">
        <v>0</v>
      </c>
      <c r="AK31" s="79">
        <v>0</v>
      </c>
      <c r="AL31" s="85" t="s">
        <v>1236</v>
      </c>
      <c r="AM31" s="79" t="s">
        <v>1266</v>
      </c>
      <c r="AN31" s="79" t="b">
        <v>0</v>
      </c>
      <c r="AO31" s="85" t="s">
        <v>1057</v>
      </c>
      <c r="AP31" s="79" t="s">
        <v>176</v>
      </c>
      <c r="AQ31" s="79">
        <v>0</v>
      </c>
      <c r="AR31" s="79">
        <v>0</v>
      </c>
      <c r="AS31" s="79" t="s">
        <v>1289</v>
      </c>
      <c r="AT31" s="79" t="s">
        <v>1292</v>
      </c>
      <c r="AU31" s="79" t="s">
        <v>1293</v>
      </c>
      <c r="AV31" s="79" t="s">
        <v>1296</v>
      </c>
      <c r="AW31" s="79" t="s">
        <v>1301</v>
      </c>
      <c r="AX31" s="79" t="s">
        <v>1305</v>
      </c>
      <c r="AY31" s="79" t="s">
        <v>1308</v>
      </c>
      <c r="AZ31" s="82" t="s">
        <v>1312</v>
      </c>
      <c r="BA31">
        <v>2</v>
      </c>
      <c r="BB31" s="78" t="str">
        <f>REPLACE(INDEX(GroupVertices[Group],MATCH(Edges24[[#This Row],[Vertex 1]],GroupVertices[Vertex],0)),1,1,"")</f>
        <v>3</v>
      </c>
      <c r="BC31" s="78" t="str">
        <f>REPLACE(INDEX(GroupVertices[Group],MATCH(Edges24[[#This Row],[Vertex 2]],GroupVertices[Vertex],0)),1,1,"")</f>
        <v>3</v>
      </c>
      <c r="BD31" s="48">
        <v>2</v>
      </c>
      <c r="BE31" s="49">
        <v>9.523809523809524</v>
      </c>
      <c r="BF31" s="48">
        <v>1</v>
      </c>
      <c r="BG31" s="49">
        <v>4.761904761904762</v>
      </c>
      <c r="BH31" s="48">
        <v>0</v>
      </c>
      <c r="BI31" s="49">
        <v>0</v>
      </c>
      <c r="BJ31" s="48">
        <v>18</v>
      </c>
      <c r="BK31" s="49">
        <v>85.71428571428571</v>
      </c>
      <c r="BL31" s="48">
        <v>21</v>
      </c>
    </row>
    <row r="32" spans="1:64" ht="15">
      <c r="A32" s="64" t="s">
        <v>234</v>
      </c>
      <c r="B32" s="64" t="s">
        <v>234</v>
      </c>
      <c r="C32" s="65"/>
      <c r="D32" s="66"/>
      <c r="E32" s="67"/>
      <c r="F32" s="68"/>
      <c r="G32" s="65"/>
      <c r="H32" s="69"/>
      <c r="I32" s="70"/>
      <c r="J32" s="70"/>
      <c r="K32" s="34" t="s">
        <v>65</v>
      </c>
      <c r="L32" s="77">
        <v>62</v>
      </c>
      <c r="M32" s="77"/>
      <c r="N32" s="72"/>
      <c r="O32" s="79" t="s">
        <v>176</v>
      </c>
      <c r="P32" s="81">
        <v>43531.192291666666</v>
      </c>
      <c r="Q32" s="79" t="s">
        <v>414</v>
      </c>
      <c r="R32" s="82" t="s">
        <v>553</v>
      </c>
      <c r="S32" s="79" t="s">
        <v>606</v>
      </c>
      <c r="T32" s="79" t="s">
        <v>653</v>
      </c>
      <c r="U32" s="79"/>
      <c r="V32" s="82" t="s">
        <v>762</v>
      </c>
      <c r="W32" s="81">
        <v>43531.192291666666</v>
      </c>
      <c r="X32" s="82" t="s">
        <v>862</v>
      </c>
      <c r="Y32" s="79">
        <v>34.8599</v>
      </c>
      <c r="Z32" s="79">
        <v>-111.789</v>
      </c>
      <c r="AA32" s="85" t="s">
        <v>1058</v>
      </c>
      <c r="AB32" s="79"/>
      <c r="AC32" s="79" t="b">
        <v>0</v>
      </c>
      <c r="AD32" s="79">
        <v>0</v>
      </c>
      <c r="AE32" s="85" t="s">
        <v>1236</v>
      </c>
      <c r="AF32" s="79" t="b">
        <v>0</v>
      </c>
      <c r="AG32" s="79" t="s">
        <v>368</v>
      </c>
      <c r="AH32" s="79"/>
      <c r="AI32" s="85" t="s">
        <v>1236</v>
      </c>
      <c r="AJ32" s="79" t="b">
        <v>0</v>
      </c>
      <c r="AK32" s="79">
        <v>0</v>
      </c>
      <c r="AL32" s="85" t="s">
        <v>1236</v>
      </c>
      <c r="AM32" s="79" t="s">
        <v>1266</v>
      </c>
      <c r="AN32" s="79" t="b">
        <v>0</v>
      </c>
      <c r="AO32" s="85" t="s">
        <v>1058</v>
      </c>
      <c r="AP32" s="79" t="s">
        <v>176</v>
      </c>
      <c r="AQ32" s="79">
        <v>0</v>
      </c>
      <c r="AR32" s="79">
        <v>0</v>
      </c>
      <c r="AS32" s="79" t="s">
        <v>1288</v>
      </c>
      <c r="AT32" s="79" t="s">
        <v>1292</v>
      </c>
      <c r="AU32" s="79" t="s">
        <v>1293</v>
      </c>
      <c r="AV32" s="79" t="s">
        <v>1295</v>
      </c>
      <c r="AW32" s="79" t="s">
        <v>1300</v>
      </c>
      <c r="AX32" s="79" t="s">
        <v>1304</v>
      </c>
      <c r="AY32" s="79" t="s">
        <v>1308</v>
      </c>
      <c r="AZ32" s="82" t="s">
        <v>1311</v>
      </c>
      <c r="BA32">
        <v>2</v>
      </c>
      <c r="BB32" s="78" t="str">
        <f>REPLACE(INDEX(GroupVertices[Group],MATCH(Edges24[[#This Row],[Vertex 1]],GroupVertices[Vertex],0)),1,1,"")</f>
        <v>3</v>
      </c>
      <c r="BC32" s="78" t="str">
        <f>REPLACE(INDEX(GroupVertices[Group],MATCH(Edges24[[#This Row],[Vertex 2]],GroupVertices[Vertex],0)),1,1,"")</f>
        <v>3</v>
      </c>
      <c r="BD32" s="48">
        <v>0</v>
      </c>
      <c r="BE32" s="49">
        <v>0</v>
      </c>
      <c r="BF32" s="48">
        <v>0</v>
      </c>
      <c r="BG32" s="49">
        <v>0</v>
      </c>
      <c r="BH32" s="48">
        <v>0</v>
      </c>
      <c r="BI32" s="49">
        <v>0</v>
      </c>
      <c r="BJ32" s="48">
        <v>12</v>
      </c>
      <c r="BK32" s="49">
        <v>100</v>
      </c>
      <c r="BL32" s="48">
        <v>12</v>
      </c>
    </row>
    <row r="33" spans="1:64" ht="15">
      <c r="A33" s="64" t="s">
        <v>235</v>
      </c>
      <c r="B33" s="64" t="s">
        <v>341</v>
      </c>
      <c r="C33" s="65"/>
      <c r="D33" s="66"/>
      <c r="E33" s="67"/>
      <c r="F33" s="68"/>
      <c r="G33" s="65"/>
      <c r="H33" s="69"/>
      <c r="I33" s="70"/>
      <c r="J33" s="70"/>
      <c r="K33" s="34" t="s">
        <v>65</v>
      </c>
      <c r="L33" s="77">
        <v>63</v>
      </c>
      <c r="M33" s="77"/>
      <c r="N33" s="72"/>
      <c r="O33" s="79" t="s">
        <v>389</v>
      </c>
      <c r="P33" s="81">
        <v>43531.67225694445</v>
      </c>
      <c r="Q33" s="79" t="s">
        <v>415</v>
      </c>
      <c r="R33" s="82" t="s">
        <v>547</v>
      </c>
      <c r="S33" s="79" t="s">
        <v>612</v>
      </c>
      <c r="T33" s="79"/>
      <c r="U33" s="82" t="s">
        <v>696</v>
      </c>
      <c r="V33" s="82" t="s">
        <v>696</v>
      </c>
      <c r="W33" s="81">
        <v>43531.67225694445</v>
      </c>
      <c r="X33" s="82" t="s">
        <v>863</v>
      </c>
      <c r="Y33" s="79"/>
      <c r="Z33" s="79"/>
      <c r="AA33" s="85" t="s">
        <v>1059</v>
      </c>
      <c r="AB33" s="79"/>
      <c r="AC33" s="79" t="b">
        <v>0</v>
      </c>
      <c r="AD33" s="79">
        <v>1</v>
      </c>
      <c r="AE33" s="85" t="s">
        <v>1238</v>
      </c>
      <c r="AF33" s="79" t="b">
        <v>0</v>
      </c>
      <c r="AG33" s="79" t="s">
        <v>368</v>
      </c>
      <c r="AH33" s="79"/>
      <c r="AI33" s="85" t="s">
        <v>1236</v>
      </c>
      <c r="AJ33" s="79" t="b">
        <v>0</v>
      </c>
      <c r="AK33" s="79">
        <v>0</v>
      </c>
      <c r="AL33" s="85" t="s">
        <v>1236</v>
      </c>
      <c r="AM33" s="79" t="s">
        <v>1270</v>
      </c>
      <c r="AN33" s="79" t="b">
        <v>0</v>
      </c>
      <c r="AO33" s="85" t="s">
        <v>1059</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236</v>
      </c>
      <c r="B34" s="64" t="s">
        <v>312</v>
      </c>
      <c r="C34" s="65"/>
      <c r="D34" s="66"/>
      <c r="E34" s="67"/>
      <c r="F34" s="68"/>
      <c r="G34" s="65"/>
      <c r="H34" s="69"/>
      <c r="I34" s="70"/>
      <c r="J34" s="70"/>
      <c r="K34" s="34" t="s">
        <v>65</v>
      </c>
      <c r="L34" s="77">
        <v>65</v>
      </c>
      <c r="M34" s="77"/>
      <c r="N34" s="72"/>
      <c r="O34" s="79" t="s">
        <v>388</v>
      </c>
      <c r="P34" s="81">
        <v>43532.494780092595</v>
      </c>
      <c r="Q34" s="79" t="s">
        <v>416</v>
      </c>
      <c r="R34" s="79"/>
      <c r="S34" s="79"/>
      <c r="T34" s="79"/>
      <c r="U34" s="79"/>
      <c r="V34" s="82" t="s">
        <v>763</v>
      </c>
      <c r="W34" s="81">
        <v>43532.494780092595</v>
      </c>
      <c r="X34" s="82" t="s">
        <v>864</v>
      </c>
      <c r="Y34" s="79"/>
      <c r="Z34" s="79"/>
      <c r="AA34" s="85" t="s">
        <v>1060</v>
      </c>
      <c r="AB34" s="79"/>
      <c r="AC34" s="79" t="b">
        <v>0</v>
      </c>
      <c r="AD34" s="79">
        <v>0</v>
      </c>
      <c r="AE34" s="85" t="s">
        <v>1236</v>
      </c>
      <c r="AF34" s="79" t="b">
        <v>0</v>
      </c>
      <c r="AG34" s="79" t="s">
        <v>368</v>
      </c>
      <c r="AH34" s="79"/>
      <c r="AI34" s="85" t="s">
        <v>1236</v>
      </c>
      <c r="AJ34" s="79" t="b">
        <v>0</v>
      </c>
      <c r="AK34" s="79">
        <v>2</v>
      </c>
      <c r="AL34" s="85" t="s">
        <v>1174</v>
      </c>
      <c r="AM34" s="79" t="s">
        <v>1269</v>
      </c>
      <c r="AN34" s="79" t="b">
        <v>0</v>
      </c>
      <c r="AO34" s="85" t="s">
        <v>1174</v>
      </c>
      <c r="AP34" s="79" t="s">
        <v>176</v>
      </c>
      <c r="AQ34" s="79">
        <v>0</v>
      </c>
      <c r="AR34" s="79">
        <v>0</v>
      </c>
      <c r="AS34" s="79"/>
      <c r="AT34" s="79"/>
      <c r="AU34" s="79"/>
      <c r="AV34" s="79"/>
      <c r="AW34" s="79"/>
      <c r="AX34" s="79"/>
      <c r="AY34" s="79"/>
      <c r="AZ34" s="79"/>
      <c r="BA34">
        <v>1</v>
      </c>
      <c r="BB34" s="78" t="str">
        <f>REPLACE(INDEX(GroupVertices[Group],MATCH(Edges24[[#This Row],[Vertex 1]],GroupVertices[Vertex],0)),1,1,"")</f>
        <v>4</v>
      </c>
      <c r="BC34" s="78" t="str">
        <f>REPLACE(INDEX(GroupVertices[Group],MATCH(Edges24[[#This Row],[Vertex 2]],GroupVertices[Vertex],0)),1,1,"")</f>
        <v>4</v>
      </c>
      <c r="BD34" s="48">
        <v>3</v>
      </c>
      <c r="BE34" s="49">
        <v>14.285714285714286</v>
      </c>
      <c r="BF34" s="48">
        <v>0</v>
      </c>
      <c r="BG34" s="49">
        <v>0</v>
      </c>
      <c r="BH34" s="48">
        <v>0</v>
      </c>
      <c r="BI34" s="49">
        <v>0</v>
      </c>
      <c r="BJ34" s="48">
        <v>18</v>
      </c>
      <c r="BK34" s="49">
        <v>85.71428571428571</v>
      </c>
      <c r="BL34" s="48">
        <v>21</v>
      </c>
    </row>
    <row r="35" spans="1:64" ht="15">
      <c r="A35" s="64" t="s">
        <v>237</v>
      </c>
      <c r="B35" s="64" t="s">
        <v>312</v>
      </c>
      <c r="C35" s="65"/>
      <c r="D35" s="66"/>
      <c r="E35" s="67"/>
      <c r="F35" s="68"/>
      <c r="G35" s="65"/>
      <c r="H35" s="69"/>
      <c r="I35" s="70"/>
      <c r="J35" s="70"/>
      <c r="K35" s="34" t="s">
        <v>65</v>
      </c>
      <c r="L35" s="77">
        <v>66</v>
      </c>
      <c r="M35" s="77"/>
      <c r="N35" s="72"/>
      <c r="O35" s="79" t="s">
        <v>388</v>
      </c>
      <c r="P35" s="81">
        <v>43532.62641203704</v>
      </c>
      <c r="Q35" s="79" t="s">
        <v>416</v>
      </c>
      <c r="R35" s="79"/>
      <c r="S35" s="79"/>
      <c r="T35" s="79"/>
      <c r="U35" s="79"/>
      <c r="V35" s="82" t="s">
        <v>764</v>
      </c>
      <c r="W35" s="81">
        <v>43532.62641203704</v>
      </c>
      <c r="X35" s="82" t="s">
        <v>865</v>
      </c>
      <c r="Y35" s="79"/>
      <c r="Z35" s="79"/>
      <c r="AA35" s="85" t="s">
        <v>1061</v>
      </c>
      <c r="AB35" s="79"/>
      <c r="AC35" s="79" t="b">
        <v>0</v>
      </c>
      <c r="AD35" s="79">
        <v>0</v>
      </c>
      <c r="AE35" s="85" t="s">
        <v>1236</v>
      </c>
      <c r="AF35" s="79" t="b">
        <v>0</v>
      </c>
      <c r="AG35" s="79" t="s">
        <v>368</v>
      </c>
      <c r="AH35" s="79"/>
      <c r="AI35" s="85" t="s">
        <v>1236</v>
      </c>
      <c r="AJ35" s="79" t="b">
        <v>0</v>
      </c>
      <c r="AK35" s="79">
        <v>2</v>
      </c>
      <c r="AL35" s="85" t="s">
        <v>1174</v>
      </c>
      <c r="AM35" s="79" t="s">
        <v>1269</v>
      </c>
      <c r="AN35" s="79" t="b">
        <v>0</v>
      </c>
      <c r="AO35" s="85" t="s">
        <v>1174</v>
      </c>
      <c r="AP35" s="79" t="s">
        <v>176</v>
      </c>
      <c r="AQ35" s="79">
        <v>0</v>
      </c>
      <c r="AR35" s="79">
        <v>0</v>
      </c>
      <c r="AS35" s="79"/>
      <c r="AT35" s="79"/>
      <c r="AU35" s="79"/>
      <c r="AV35" s="79"/>
      <c r="AW35" s="79"/>
      <c r="AX35" s="79"/>
      <c r="AY35" s="79"/>
      <c r="AZ35" s="79"/>
      <c r="BA35">
        <v>1</v>
      </c>
      <c r="BB35" s="78" t="str">
        <f>REPLACE(INDEX(GroupVertices[Group],MATCH(Edges24[[#This Row],[Vertex 1]],GroupVertices[Vertex],0)),1,1,"")</f>
        <v>4</v>
      </c>
      <c r="BC35" s="78" t="str">
        <f>REPLACE(INDEX(GroupVertices[Group],MATCH(Edges24[[#This Row],[Vertex 2]],GroupVertices[Vertex],0)),1,1,"")</f>
        <v>4</v>
      </c>
      <c r="BD35" s="48">
        <v>3</v>
      </c>
      <c r="BE35" s="49">
        <v>14.285714285714286</v>
      </c>
      <c r="BF35" s="48">
        <v>0</v>
      </c>
      <c r="BG35" s="49">
        <v>0</v>
      </c>
      <c r="BH35" s="48">
        <v>0</v>
      </c>
      <c r="BI35" s="49">
        <v>0</v>
      </c>
      <c r="BJ35" s="48">
        <v>18</v>
      </c>
      <c r="BK35" s="49">
        <v>85.71428571428571</v>
      </c>
      <c r="BL35" s="48">
        <v>21</v>
      </c>
    </row>
    <row r="36" spans="1:64" ht="15">
      <c r="A36" s="64" t="s">
        <v>238</v>
      </c>
      <c r="B36" s="64" t="s">
        <v>358</v>
      </c>
      <c r="C36" s="65"/>
      <c r="D36" s="66"/>
      <c r="E36" s="67"/>
      <c r="F36" s="68"/>
      <c r="G36" s="65"/>
      <c r="H36" s="69"/>
      <c r="I36" s="70"/>
      <c r="J36" s="70"/>
      <c r="K36" s="34" t="s">
        <v>65</v>
      </c>
      <c r="L36" s="77">
        <v>67</v>
      </c>
      <c r="M36" s="77"/>
      <c r="N36" s="72"/>
      <c r="O36" s="79" t="s">
        <v>388</v>
      </c>
      <c r="P36" s="81">
        <v>43532.65193287037</v>
      </c>
      <c r="Q36" s="79" t="s">
        <v>417</v>
      </c>
      <c r="R36" s="79"/>
      <c r="S36" s="79"/>
      <c r="T36" s="79"/>
      <c r="U36" s="79"/>
      <c r="V36" s="82" t="s">
        <v>765</v>
      </c>
      <c r="W36" s="81">
        <v>43532.65193287037</v>
      </c>
      <c r="X36" s="82" t="s">
        <v>866</v>
      </c>
      <c r="Y36" s="79"/>
      <c r="Z36" s="79"/>
      <c r="AA36" s="85" t="s">
        <v>1062</v>
      </c>
      <c r="AB36" s="85" t="s">
        <v>1199</v>
      </c>
      <c r="AC36" s="79" t="b">
        <v>0</v>
      </c>
      <c r="AD36" s="79">
        <v>1</v>
      </c>
      <c r="AE36" s="85" t="s">
        <v>1237</v>
      </c>
      <c r="AF36" s="79" t="b">
        <v>0</v>
      </c>
      <c r="AG36" s="79" t="s">
        <v>368</v>
      </c>
      <c r="AH36" s="79"/>
      <c r="AI36" s="85" t="s">
        <v>1236</v>
      </c>
      <c r="AJ36" s="79" t="b">
        <v>0</v>
      </c>
      <c r="AK36" s="79">
        <v>0</v>
      </c>
      <c r="AL36" s="85" t="s">
        <v>1236</v>
      </c>
      <c r="AM36" s="79" t="s">
        <v>1263</v>
      </c>
      <c r="AN36" s="79" t="b">
        <v>0</v>
      </c>
      <c r="AO36" s="85" t="s">
        <v>1199</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1</v>
      </c>
      <c r="BE36" s="49">
        <v>8.333333333333334</v>
      </c>
      <c r="BF36" s="48">
        <v>1</v>
      </c>
      <c r="BG36" s="49">
        <v>8.333333333333334</v>
      </c>
      <c r="BH36" s="48">
        <v>0</v>
      </c>
      <c r="BI36" s="49">
        <v>0</v>
      </c>
      <c r="BJ36" s="48">
        <v>10</v>
      </c>
      <c r="BK36" s="49">
        <v>83.33333333333333</v>
      </c>
      <c r="BL36" s="48">
        <v>12</v>
      </c>
    </row>
    <row r="37" spans="1:64" ht="15">
      <c r="A37" s="64" t="s">
        <v>239</v>
      </c>
      <c r="B37" s="64" t="s">
        <v>355</v>
      </c>
      <c r="C37" s="65"/>
      <c r="D37" s="66"/>
      <c r="E37" s="67"/>
      <c r="F37" s="68"/>
      <c r="G37" s="65"/>
      <c r="H37" s="69"/>
      <c r="I37" s="70"/>
      <c r="J37" s="70"/>
      <c r="K37" s="34" t="s">
        <v>65</v>
      </c>
      <c r="L37" s="77">
        <v>69</v>
      </c>
      <c r="M37" s="77"/>
      <c r="N37" s="72"/>
      <c r="O37" s="79" t="s">
        <v>388</v>
      </c>
      <c r="P37" s="81">
        <v>43530.70170138889</v>
      </c>
      <c r="Q37" s="79" t="s">
        <v>409</v>
      </c>
      <c r="R37" s="82" t="s">
        <v>550</v>
      </c>
      <c r="S37" s="79" t="s">
        <v>614</v>
      </c>
      <c r="T37" s="79"/>
      <c r="U37" s="82" t="s">
        <v>695</v>
      </c>
      <c r="V37" s="82" t="s">
        <v>695</v>
      </c>
      <c r="W37" s="81">
        <v>43530.70170138889</v>
      </c>
      <c r="X37" s="82" t="s">
        <v>867</v>
      </c>
      <c r="Y37" s="79"/>
      <c r="Z37" s="79"/>
      <c r="AA37" s="85" t="s">
        <v>1063</v>
      </c>
      <c r="AB37" s="79"/>
      <c r="AC37" s="79" t="b">
        <v>0</v>
      </c>
      <c r="AD37" s="79">
        <v>0</v>
      </c>
      <c r="AE37" s="85" t="s">
        <v>1236</v>
      </c>
      <c r="AF37" s="79" t="b">
        <v>0</v>
      </c>
      <c r="AG37" s="79" t="s">
        <v>368</v>
      </c>
      <c r="AH37" s="79"/>
      <c r="AI37" s="85" t="s">
        <v>1236</v>
      </c>
      <c r="AJ37" s="79" t="b">
        <v>0</v>
      </c>
      <c r="AK37" s="79">
        <v>3</v>
      </c>
      <c r="AL37" s="85" t="s">
        <v>1192</v>
      </c>
      <c r="AM37" s="79" t="s">
        <v>1265</v>
      </c>
      <c r="AN37" s="79" t="b">
        <v>0</v>
      </c>
      <c r="AO37" s="85" t="s">
        <v>1192</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1</v>
      </c>
      <c r="BD37" s="48"/>
      <c r="BE37" s="49"/>
      <c r="BF37" s="48"/>
      <c r="BG37" s="49"/>
      <c r="BH37" s="48"/>
      <c r="BI37" s="49"/>
      <c r="BJ37" s="48"/>
      <c r="BK37" s="49"/>
      <c r="BL37" s="48"/>
    </row>
    <row r="38" spans="1:64" ht="15">
      <c r="A38" s="64" t="s">
        <v>239</v>
      </c>
      <c r="B38" s="64" t="s">
        <v>359</v>
      </c>
      <c r="C38" s="65"/>
      <c r="D38" s="66"/>
      <c r="E38" s="67"/>
      <c r="F38" s="68"/>
      <c r="G38" s="65"/>
      <c r="H38" s="69"/>
      <c r="I38" s="70"/>
      <c r="J38" s="70"/>
      <c r="K38" s="34" t="s">
        <v>65</v>
      </c>
      <c r="L38" s="77">
        <v>71</v>
      </c>
      <c r="M38" s="77"/>
      <c r="N38" s="72"/>
      <c r="O38" s="79" t="s">
        <v>388</v>
      </c>
      <c r="P38" s="81">
        <v>43530.792708333334</v>
      </c>
      <c r="Q38" s="79" t="s">
        <v>418</v>
      </c>
      <c r="R38" s="79"/>
      <c r="S38" s="79"/>
      <c r="T38" s="79"/>
      <c r="U38" s="82" t="s">
        <v>697</v>
      </c>
      <c r="V38" s="82" t="s">
        <v>697</v>
      </c>
      <c r="W38" s="81">
        <v>43530.792708333334</v>
      </c>
      <c r="X38" s="82" t="s">
        <v>868</v>
      </c>
      <c r="Y38" s="79"/>
      <c r="Z38" s="79"/>
      <c r="AA38" s="85" t="s">
        <v>1064</v>
      </c>
      <c r="AB38" s="85" t="s">
        <v>1193</v>
      </c>
      <c r="AC38" s="79" t="b">
        <v>0</v>
      </c>
      <c r="AD38" s="79">
        <v>1</v>
      </c>
      <c r="AE38" s="85" t="s">
        <v>1241</v>
      </c>
      <c r="AF38" s="79" t="b">
        <v>0</v>
      </c>
      <c r="AG38" s="79" t="s">
        <v>368</v>
      </c>
      <c r="AH38" s="79"/>
      <c r="AI38" s="85" t="s">
        <v>1236</v>
      </c>
      <c r="AJ38" s="79" t="b">
        <v>0</v>
      </c>
      <c r="AK38" s="79">
        <v>0</v>
      </c>
      <c r="AL38" s="85" t="s">
        <v>1236</v>
      </c>
      <c r="AM38" s="79" t="s">
        <v>1265</v>
      </c>
      <c r="AN38" s="79" t="b">
        <v>0</v>
      </c>
      <c r="AO38" s="85" t="s">
        <v>1193</v>
      </c>
      <c r="AP38" s="79" t="s">
        <v>176</v>
      </c>
      <c r="AQ38" s="79">
        <v>0</v>
      </c>
      <c r="AR38" s="79">
        <v>0</v>
      </c>
      <c r="AS38" s="79"/>
      <c r="AT38" s="79"/>
      <c r="AU38" s="79"/>
      <c r="AV38" s="79"/>
      <c r="AW38" s="79"/>
      <c r="AX38" s="79"/>
      <c r="AY38" s="79"/>
      <c r="AZ38" s="79"/>
      <c r="BA38">
        <v>2</v>
      </c>
      <c r="BB38" s="78" t="str">
        <f>REPLACE(INDEX(GroupVertices[Group],MATCH(Edges24[[#This Row],[Vertex 1]],GroupVertices[Vertex],0)),1,1,"")</f>
        <v>2</v>
      </c>
      <c r="BC38" s="78" t="str">
        <f>REPLACE(INDEX(GroupVertices[Group],MATCH(Edges24[[#This Row],[Vertex 2]],GroupVertices[Vertex],0)),1,1,"")</f>
        <v>2</v>
      </c>
      <c r="BD38" s="48"/>
      <c r="BE38" s="49"/>
      <c r="BF38" s="48"/>
      <c r="BG38" s="49"/>
      <c r="BH38" s="48"/>
      <c r="BI38" s="49"/>
      <c r="BJ38" s="48"/>
      <c r="BK38" s="49"/>
      <c r="BL38" s="48"/>
    </row>
    <row r="39" spans="1:64" ht="15">
      <c r="A39" s="64" t="s">
        <v>239</v>
      </c>
      <c r="B39" s="64" t="s">
        <v>359</v>
      </c>
      <c r="C39" s="65"/>
      <c r="D39" s="66"/>
      <c r="E39" s="67"/>
      <c r="F39" s="68"/>
      <c r="G39" s="65"/>
      <c r="H39" s="69"/>
      <c r="I39" s="70"/>
      <c r="J39" s="70"/>
      <c r="K39" s="34" t="s">
        <v>65</v>
      </c>
      <c r="L39" s="77">
        <v>74</v>
      </c>
      <c r="M39" s="77"/>
      <c r="N39" s="72"/>
      <c r="O39" s="79" t="s">
        <v>388</v>
      </c>
      <c r="P39" s="81">
        <v>43530.794490740744</v>
      </c>
      <c r="Q39" s="79" t="s">
        <v>419</v>
      </c>
      <c r="R39" s="79"/>
      <c r="S39" s="79"/>
      <c r="T39" s="79"/>
      <c r="U39" s="79"/>
      <c r="V39" s="82" t="s">
        <v>766</v>
      </c>
      <c r="W39" s="81">
        <v>43530.794490740744</v>
      </c>
      <c r="X39" s="82" t="s">
        <v>869</v>
      </c>
      <c r="Y39" s="79"/>
      <c r="Z39" s="79"/>
      <c r="AA39" s="85" t="s">
        <v>1065</v>
      </c>
      <c r="AB39" s="85" t="s">
        <v>1193</v>
      </c>
      <c r="AC39" s="79" t="b">
        <v>0</v>
      </c>
      <c r="AD39" s="79">
        <v>0</v>
      </c>
      <c r="AE39" s="85" t="s">
        <v>1241</v>
      </c>
      <c r="AF39" s="79" t="b">
        <v>0</v>
      </c>
      <c r="AG39" s="79" t="s">
        <v>368</v>
      </c>
      <c r="AH39" s="79"/>
      <c r="AI39" s="85" t="s">
        <v>1236</v>
      </c>
      <c r="AJ39" s="79" t="b">
        <v>0</v>
      </c>
      <c r="AK39" s="79">
        <v>0</v>
      </c>
      <c r="AL39" s="85" t="s">
        <v>1236</v>
      </c>
      <c r="AM39" s="79" t="s">
        <v>1265</v>
      </c>
      <c r="AN39" s="79" t="b">
        <v>0</v>
      </c>
      <c r="AO39" s="85" t="s">
        <v>1193</v>
      </c>
      <c r="AP39" s="79" t="s">
        <v>176</v>
      </c>
      <c r="AQ39" s="79">
        <v>0</v>
      </c>
      <c r="AR39" s="79">
        <v>0</v>
      </c>
      <c r="AS39" s="79"/>
      <c r="AT39" s="79"/>
      <c r="AU39" s="79"/>
      <c r="AV39" s="79"/>
      <c r="AW39" s="79"/>
      <c r="AX39" s="79"/>
      <c r="AY39" s="79"/>
      <c r="AZ39" s="79"/>
      <c r="BA39">
        <v>2</v>
      </c>
      <c r="BB39" s="78" t="str">
        <f>REPLACE(INDEX(GroupVertices[Group],MATCH(Edges24[[#This Row],[Vertex 1]],GroupVertices[Vertex],0)),1,1,"")</f>
        <v>2</v>
      </c>
      <c r="BC39" s="78" t="str">
        <f>REPLACE(INDEX(GroupVertices[Group],MATCH(Edges24[[#This Row],[Vertex 2]],GroupVertices[Vertex],0)),1,1,"")</f>
        <v>2</v>
      </c>
      <c r="BD39" s="48"/>
      <c r="BE39" s="49"/>
      <c r="BF39" s="48"/>
      <c r="BG39" s="49"/>
      <c r="BH39" s="48"/>
      <c r="BI39" s="49"/>
      <c r="BJ39" s="48"/>
      <c r="BK39" s="49"/>
      <c r="BL39" s="48"/>
    </row>
    <row r="40" spans="1:64" ht="15">
      <c r="A40" s="64" t="s">
        <v>239</v>
      </c>
      <c r="B40" s="64" t="s">
        <v>321</v>
      </c>
      <c r="C40" s="65"/>
      <c r="D40" s="66"/>
      <c r="E40" s="67"/>
      <c r="F40" s="68"/>
      <c r="G40" s="65"/>
      <c r="H40" s="69"/>
      <c r="I40" s="70"/>
      <c r="J40" s="70"/>
      <c r="K40" s="34" t="s">
        <v>65</v>
      </c>
      <c r="L40" s="77">
        <v>77</v>
      </c>
      <c r="M40" s="77"/>
      <c r="N40" s="72"/>
      <c r="O40" s="79" t="s">
        <v>388</v>
      </c>
      <c r="P40" s="81">
        <v>43532.65577546296</v>
      </c>
      <c r="Q40" s="79" t="s">
        <v>420</v>
      </c>
      <c r="R40" s="79"/>
      <c r="S40" s="79"/>
      <c r="T40" s="79"/>
      <c r="U40" s="79"/>
      <c r="V40" s="82" t="s">
        <v>766</v>
      </c>
      <c r="W40" s="81">
        <v>43532.65577546296</v>
      </c>
      <c r="X40" s="82" t="s">
        <v>870</v>
      </c>
      <c r="Y40" s="79"/>
      <c r="Z40" s="79"/>
      <c r="AA40" s="85" t="s">
        <v>1066</v>
      </c>
      <c r="AB40" s="85" t="s">
        <v>1195</v>
      </c>
      <c r="AC40" s="79" t="b">
        <v>0</v>
      </c>
      <c r="AD40" s="79">
        <v>1</v>
      </c>
      <c r="AE40" s="85" t="s">
        <v>1242</v>
      </c>
      <c r="AF40" s="79" t="b">
        <v>0</v>
      </c>
      <c r="AG40" s="79" t="s">
        <v>1260</v>
      </c>
      <c r="AH40" s="79"/>
      <c r="AI40" s="85" t="s">
        <v>1236</v>
      </c>
      <c r="AJ40" s="79" t="b">
        <v>0</v>
      </c>
      <c r="AK40" s="79">
        <v>0</v>
      </c>
      <c r="AL40" s="85" t="s">
        <v>1236</v>
      </c>
      <c r="AM40" s="79" t="s">
        <v>1265</v>
      </c>
      <c r="AN40" s="79" t="b">
        <v>0</v>
      </c>
      <c r="AO40" s="85" t="s">
        <v>1195</v>
      </c>
      <c r="AP40" s="79" t="s">
        <v>176</v>
      </c>
      <c r="AQ40" s="79">
        <v>0</v>
      </c>
      <c r="AR40" s="79">
        <v>0</v>
      </c>
      <c r="AS40" s="79"/>
      <c r="AT40" s="79"/>
      <c r="AU40" s="79"/>
      <c r="AV40" s="79"/>
      <c r="AW40" s="79"/>
      <c r="AX40" s="79"/>
      <c r="AY40" s="79"/>
      <c r="AZ40" s="79"/>
      <c r="BA40">
        <v>4</v>
      </c>
      <c r="BB40" s="78" t="str">
        <f>REPLACE(INDEX(GroupVertices[Group],MATCH(Edges24[[#This Row],[Vertex 1]],GroupVertices[Vertex],0)),1,1,"")</f>
        <v>2</v>
      </c>
      <c r="BC40" s="78" t="str">
        <f>REPLACE(INDEX(GroupVertices[Group],MATCH(Edges24[[#This Row],[Vertex 2]],GroupVertices[Vertex],0)),1,1,"")</f>
        <v>1</v>
      </c>
      <c r="BD40" s="48"/>
      <c r="BE40" s="49"/>
      <c r="BF40" s="48"/>
      <c r="BG40" s="49"/>
      <c r="BH40" s="48"/>
      <c r="BI40" s="49"/>
      <c r="BJ40" s="48"/>
      <c r="BK40" s="49"/>
      <c r="BL40" s="48"/>
    </row>
    <row r="41" spans="1:64" ht="15">
      <c r="A41" s="64" t="s">
        <v>240</v>
      </c>
      <c r="B41" s="64" t="s">
        <v>240</v>
      </c>
      <c r="C41" s="65"/>
      <c r="D41" s="66"/>
      <c r="E41" s="67"/>
      <c r="F41" s="68"/>
      <c r="G41" s="65"/>
      <c r="H41" s="69"/>
      <c r="I41" s="70"/>
      <c r="J41" s="70"/>
      <c r="K41" s="34" t="s">
        <v>65</v>
      </c>
      <c r="L41" s="77">
        <v>79</v>
      </c>
      <c r="M41" s="77"/>
      <c r="N41" s="72"/>
      <c r="O41" s="79" t="s">
        <v>176</v>
      </c>
      <c r="P41" s="81">
        <v>43532.743101851855</v>
      </c>
      <c r="Q41" s="79" t="s">
        <v>421</v>
      </c>
      <c r="R41" s="82" t="s">
        <v>554</v>
      </c>
      <c r="S41" s="79" t="s">
        <v>616</v>
      </c>
      <c r="T41" s="79" t="s">
        <v>654</v>
      </c>
      <c r="U41" s="82" t="s">
        <v>698</v>
      </c>
      <c r="V41" s="82" t="s">
        <v>698</v>
      </c>
      <c r="W41" s="81">
        <v>43532.743101851855</v>
      </c>
      <c r="X41" s="82" t="s">
        <v>871</v>
      </c>
      <c r="Y41" s="79"/>
      <c r="Z41" s="79"/>
      <c r="AA41" s="85" t="s">
        <v>1067</v>
      </c>
      <c r="AB41" s="79"/>
      <c r="AC41" s="79" t="b">
        <v>0</v>
      </c>
      <c r="AD41" s="79">
        <v>0</v>
      </c>
      <c r="AE41" s="85" t="s">
        <v>1236</v>
      </c>
      <c r="AF41" s="79" t="b">
        <v>0</v>
      </c>
      <c r="AG41" s="79" t="s">
        <v>1260</v>
      </c>
      <c r="AH41" s="79"/>
      <c r="AI41" s="85" t="s">
        <v>1236</v>
      </c>
      <c r="AJ41" s="79" t="b">
        <v>0</v>
      </c>
      <c r="AK41" s="79">
        <v>0</v>
      </c>
      <c r="AL41" s="85" t="s">
        <v>1236</v>
      </c>
      <c r="AM41" s="79" t="s">
        <v>1263</v>
      </c>
      <c r="AN41" s="79" t="b">
        <v>0</v>
      </c>
      <c r="AO41" s="85" t="s">
        <v>1067</v>
      </c>
      <c r="AP41" s="79" t="s">
        <v>176</v>
      </c>
      <c r="AQ41" s="79">
        <v>0</v>
      </c>
      <c r="AR41" s="79">
        <v>0</v>
      </c>
      <c r="AS41" s="79"/>
      <c r="AT41" s="79"/>
      <c r="AU41" s="79"/>
      <c r="AV41" s="79"/>
      <c r="AW41" s="79"/>
      <c r="AX41" s="79"/>
      <c r="AY41" s="79"/>
      <c r="AZ41" s="79"/>
      <c r="BA41">
        <v>2</v>
      </c>
      <c r="BB41" s="78" t="str">
        <f>REPLACE(INDEX(GroupVertices[Group],MATCH(Edges24[[#This Row],[Vertex 1]],GroupVertices[Vertex],0)),1,1,"")</f>
        <v>3</v>
      </c>
      <c r="BC41" s="78" t="str">
        <f>REPLACE(INDEX(GroupVertices[Group],MATCH(Edges24[[#This Row],[Vertex 2]],GroupVertices[Vertex],0)),1,1,"")</f>
        <v>3</v>
      </c>
      <c r="BD41" s="48">
        <v>0</v>
      </c>
      <c r="BE41" s="49">
        <v>0</v>
      </c>
      <c r="BF41" s="48">
        <v>0</v>
      </c>
      <c r="BG41" s="49">
        <v>0</v>
      </c>
      <c r="BH41" s="48">
        <v>0</v>
      </c>
      <c r="BI41" s="49">
        <v>0</v>
      </c>
      <c r="BJ41" s="48">
        <v>11</v>
      </c>
      <c r="BK41" s="49">
        <v>100</v>
      </c>
      <c r="BL41" s="48">
        <v>11</v>
      </c>
    </row>
    <row r="42" spans="1:64" ht="15">
      <c r="A42" s="64" t="s">
        <v>240</v>
      </c>
      <c r="B42" s="64" t="s">
        <v>240</v>
      </c>
      <c r="C42" s="65"/>
      <c r="D42" s="66"/>
      <c r="E42" s="67"/>
      <c r="F42" s="68"/>
      <c r="G42" s="65"/>
      <c r="H42" s="69"/>
      <c r="I42" s="70"/>
      <c r="J42" s="70"/>
      <c r="K42" s="34" t="s">
        <v>65</v>
      </c>
      <c r="L42" s="77">
        <v>80</v>
      </c>
      <c r="M42" s="77"/>
      <c r="N42" s="72"/>
      <c r="O42" s="79" t="s">
        <v>176</v>
      </c>
      <c r="P42" s="81">
        <v>43532.74630787037</v>
      </c>
      <c r="Q42" s="79" t="s">
        <v>422</v>
      </c>
      <c r="R42" s="82" t="s">
        <v>555</v>
      </c>
      <c r="S42" s="79" t="s">
        <v>617</v>
      </c>
      <c r="T42" s="79" t="s">
        <v>654</v>
      </c>
      <c r="U42" s="79"/>
      <c r="V42" s="82" t="s">
        <v>767</v>
      </c>
      <c r="W42" s="81">
        <v>43532.74630787037</v>
      </c>
      <c r="X42" s="82" t="s">
        <v>872</v>
      </c>
      <c r="Y42" s="79"/>
      <c r="Z42" s="79"/>
      <c r="AA42" s="85" t="s">
        <v>1068</v>
      </c>
      <c r="AB42" s="79"/>
      <c r="AC42" s="79" t="b">
        <v>0</v>
      </c>
      <c r="AD42" s="79">
        <v>1</v>
      </c>
      <c r="AE42" s="85" t="s">
        <v>1236</v>
      </c>
      <c r="AF42" s="79" t="b">
        <v>0</v>
      </c>
      <c r="AG42" s="79" t="s">
        <v>1260</v>
      </c>
      <c r="AH42" s="79"/>
      <c r="AI42" s="85" t="s">
        <v>1236</v>
      </c>
      <c r="AJ42" s="79" t="b">
        <v>0</v>
      </c>
      <c r="AK42" s="79">
        <v>0</v>
      </c>
      <c r="AL42" s="85" t="s">
        <v>1236</v>
      </c>
      <c r="AM42" s="79" t="s">
        <v>1272</v>
      </c>
      <c r="AN42" s="79" t="b">
        <v>0</v>
      </c>
      <c r="AO42" s="85" t="s">
        <v>1068</v>
      </c>
      <c r="AP42" s="79" t="s">
        <v>176</v>
      </c>
      <c r="AQ42" s="79">
        <v>0</v>
      </c>
      <c r="AR42" s="79">
        <v>0</v>
      </c>
      <c r="AS42" s="79"/>
      <c r="AT42" s="79"/>
      <c r="AU42" s="79"/>
      <c r="AV42" s="79"/>
      <c r="AW42" s="79"/>
      <c r="AX42" s="79"/>
      <c r="AY42" s="79"/>
      <c r="AZ42" s="79"/>
      <c r="BA42">
        <v>2</v>
      </c>
      <c r="BB42" s="78" t="str">
        <f>REPLACE(INDEX(GroupVertices[Group],MATCH(Edges24[[#This Row],[Vertex 1]],GroupVertices[Vertex],0)),1,1,"")</f>
        <v>3</v>
      </c>
      <c r="BC42" s="78" t="str">
        <f>REPLACE(INDEX(GroupVertices[Group],MATCH(Edges24[[#This Row],[Vertex 2]],GroupVertices[Vertex],0)),1,1,"")</f>
        <v>3</v>
      </c>
      <c r="BD42" s="48">
        <v>0</v>
      </c>
      <c r="BE42" s="49">
        <v>0</v>
      </c>
      <c r="BF42" s="48">
        <v>0</v>
      </c>
      <c r="BG42" s="49">
        <v>0</v>
      </c>
      <c r="BH42" s="48">
        <v>0</v>
      </c>
      <c r="BI42" s="49">
        <v>0</v>
      </c>
      <c r="BJ42" s="48">
        <v>11</v>
      </c>
      <c r="BK42" s="49">
        <v>100</v>
      </c>
      <c r="BL42" s="48">
        <v>11</v>
      </c>
    </row>
    <row r="43" spans="1:64" ht="15">
      <c r="A43" s="64" t="s">
        <v>241</v>
      </c>
      <c r="B43" s="64" t="s">
        <v>241</v>
      </c>
      <c r="C43" s="65"/>
      <c r="D43" s="66"/>
      <c r="E43" s="67"/>
      <c r="F43" s="68"/>
      <c r="G43" s="65"/>
      <c r="H43" s="69"/>
      <c r="I43" s="70"/>
      <c r="J43" s="70"/>
      <c r="K43" s="34" t="s">
        <v>65</v>
      </c>
      <c r="L43" s="77">
        <v>81</v>
      </c>
      <c r="M43" s="77"/>
      <c r="N43" s="72"/>
      <c r="O43" s="79" t="s">
        <v>176</v>
      </c>
      <c r="P43" s="81">
        <v>43532.81390046296</v>
      </c>
      <c r="Q43" s="79" t="s">
        <v>423</v>
      </c>
      <c r="R43" s="82" t="s">
        <v>556</v>
      </c>
      <c r="S43" s="79" t="s">
        <v>607</v>
      </c>
      <c r="T43" s="79" t="s">
        <v>655</v>
      </c>
      <c r="U43" s="82" t="s">
        <v>699</v>
      </c>
      <c r="V43" s="82" t="s">
        <v>699</v>
      </c>
      <c r="W43" s="81">
        <v>43532.81390046296</v>
      </c>
      <c r="X43" s="82" t="s">
        <v>873</v>
      </c>
      <c r="Y43" s="79"/>
      <c r="Z43" s="79"/>
      <c r="AA43" s="85" t="s">
        <v>1069</v>
      </c>
      <c r="AB43" s="79"/>
      <c r="AC43" s="79" t="b">
        <v>0</v>
      </c>
      <c r="AD43" s="79">
        <v>0</v>
      </c>
      <c r="AE43" s="85" t="s">
        <v>1236</v>
      </c>
      <c r="AF43" s="79" t="b">
        <v>0</v>
      </c>
      <c r="AG43" s="79" t="s">
        <v>368</v>
      </c>
      <c r="AH43" s="79"/>
      <c r="AI43" s="85" t="s">
        <v>1236</v>
      </c>
      <c r="AJ43" s="79" t="b">
        <v>0</v>
      </c>
      <c r="AK43" s="79">
        <v>0</v>
      </c>
      <c r="AL43" s="85" t="s">
        <v>1236</v>
      </c>
      <c r="AM43" s="79" t="s">
        <v>1270</v>
      </c>
      <c r="AN43" s="79" t="b">
        <v>0</v>
      </c>
      <c r="AO43" s="85" t="s">
        <v>1069</v>
      </c>
      <c r="AP43" s="79" t="s">
        <v>176</v>
      </c>
      <c r="AQ43" s="79">
        <v>0</v>
      </c>
      <c r="AR43" s="79">
        <v>0</v>
      </c>
      <c r="AS43" s="79"/>
      <c r="AT43" s="79"/>
      <c r="AU43" s="79"/>
      <c r="AV43" s="79"/>
      <c r="AW43" s="79"/>
      <c r="AX43" s="79"/>
      <c r="AY43" s="79"/>
      <c r="AZ43" s="79"/>
      <c r="BA43">
        <v>1</v>
      </c>
      <c r="BB43" s="78" t="str">
        <f>REPLACE(INDEX(GroupVertices[Group],MATCH(Edges24[[#This Row],[Vertex 1]],GroupVertices[Vertex],0)),1,1,"")</f>
        <v>3</v>
      </c>
      <c r="BC43" s="78" t="str">
        <f>REPLACE(INDEX(GroupVertices[Group],MATCH(Edges24[[#This Row],[Vertex 2]],GroupVertices[Vertex],0)),1,1,"")</f>
        <v>3</v>
      </c>
      <c r="BD43" s="48">
        <v>1</v>
      </c>
      <c r="BE43" s="49">
        <v>2.5</v>
      </c>
      <c r="BF43" s="48">
        <v>0</v>
      </c>
      <c r="BG43" s="49">
        <v>0</v>
      </c>
      <c r="BH43" s="48">
        <v>0</v>
      </c>
      <c r="BI43" s="49">
        <v>0</v>
      </c>
      <c r="BJ43" s="48">
        <v>39</v>
      </c>
      <c r="BK43" s="49">
        <v>97.5</v>
      </c>
      <c r="BL43" s="48">
        <v>40</v>
      </c>
    </row>
    <row r="44" spans="1:64" ht="15">
      <c r="A44" s="64" t="s">
        <v>242</v>
      </c>
      <c r="B44" s="64" t="s">
        <v>242</v>
      </c>
      <c r="C44" s="65"/>
      <c r="D44" s="66"/>
      <c r="E44" s="67"/>
      <c r="F44" s="68"/>
      <c r="G44" s="65"/>
      <c r="H44" s="69"/>
      <c r="I44" s="70"/>
      <c r="J44" s="70"/>
      <c r="K44" s="34" t="s">
        <v>65</v>
      </c>
      <c r="L44" s="77">
        <v>82</v>
      </c>
      <c r="M44" s="77"/>
      <c r="N44" s="72"/>
      <c r="O44" s="79" t="s">
        <v>176</v>
      </c>
      <c r="P44" s="81">
        <v>43532.94873842593</v>
      </c>
      <c r="Q44" s="79" t="s">
        <v>424</v>
      </c>
      <c r="R44" s="82" t="s">
        <v>557</v>
      </c>
      <c r="S44" s="79" t="s">
        <v>618</v>
      </c>
      <c r="T44" s="79"/>
      <c r="U44" s="79"/>
      <c r="V44" s="82" t="s">
        <v>768</v>
      </c>
      <c r="W44" s="81">
        <v>43532.94873842593</v>
      </c>
      <c r="X44" s="82" t="s">
        <v>874</v>
      </c>
      <c r="Y44" s="79"/>
      <c r="Z44" s="79"/>
      <c r="AA44" s="85" t="s">
        <v>1070</v>
      </c>
      <c r="AB44" s="79"/>
      <c r="AC44" s="79" t="b">
        <v>0</v>
      </c>
      <c r="AD44" s="79">
        <v>0</v>
      </c>
      <c r="AE44" s="85" t="s">
        <v>1236</v>
      </c>
      <c r="AF44" s="79" t="b">
        <v>0</v>
      </c>
      <c r="AG44" s="79" t="s">
        <v>368</v>
      </c>
      <c r="AH44" s="79"/>
      <c r="AI44" s="85" t="s">
        <v>1236</v>
      </c>
      <c r="AJ44" s="79" t="b">
        <v>0</v>
      </c>
      <c r="AK44" s="79">
        <v>0</v>
      </c>
      <c r="AL44" s="85" t="s">
        <v>1236</v>
      </c>
      <c r="AM44" s="79" t="s">
        <v>1273</v>
      </c>
      <c r="AN44" s="79" t="b">
        <v>0</v>
      </c>
      <c r="AO44" s="85" t="s">
        <v>1070</v>
      </c>
      <c r="AP44" s="79" t="s">
        <v>176</v>
      </c>
      <c r="AQ44" s="79">
        <v>0</v>
      </c>
      <c r="AR44" s="79">
        <v>0</v>
      </c>
      <c r="AS44" s="79"/>
      <c r="AT44" s="79"/>
      <c r="AU44" s="79"/>
      <c r="AV44" s="79"/>
      <c r="AW44" s="79"/>
      <c r="AX44" s="79"/>
      <c r="AY44" s="79"/>
      <c r="AZ44" s="79"/>
      <c r="BA44">
        <v>1</v>
      </c>
      <c r="BB44" s="78" t="str">
        <f>REPLACE(INDEX(GroupVertices[Group],MATCH(Edges24[[#This Row],[Vertex 1]],GroupVertices[Vertex],0)),1,1,"")</f>
        <v>3</v>
      </c>
      <c r="BC44" s="78" t="str">
        <f>REPLACE(INDEX(GroupVertices[Group],MATCH(Edges24[[#This Row],[Vertex 2]],GroupVertices[Vertex],0)),1,1,"")</f>
        <v>3</v>
      </c>
      <c r="BD44" s="48">
        <v>0</v>
      </c>
      <c r="BE44" s="49">
        <v>0</v>
      </c>
      <c r="BF44" s="48">
        <v>0</v>
      </c>
      <c r="BG44" s="49">
        <v>0</v>
      </c>
      <c r="BH44" s="48">
        <v>0</v>
      </c>
      <c r="BI44" s="49">
        <v>0</v>
      </c>
      <c r="BJ44" s="48">
        <v>3</v>
      </c>
      <c r="BK44" s="49">
        <v>100</v>
      </c>
      <c r="BL44" s="48">
        <v>3</v>
      </c>
    </row>
    <row r="45" spans="1:64" ht="15">
      <c r="A45" s="64" t="s">
        <v>243</v>
      </c>
      <c r="B45" s="64" t="s">
        <v>243</v>
      </c>
      <c r="C45" s="65"/>
      <c r="D45" s="66"/>
      <c r="E45" s="67"/>
      <c r="F45" s="68"/>
      <c r="G45" s="65"/>
      <c r="H45" s="69"/>
      <c r="I45" s="70"/>
      <c r="J45" s="70"/>
      <c r="K45" s="34" t="s">
        <v>65</v>
      </c>
      <c r="L45" s="77">
        <v>83</v>
      </c>
      <c r="M45" s="77"/>
      <c r="N45" s="72"/>
      <c r="O45" s="79" t="s">
        <v>176</v>
      </c>
      <c r="P45" s="81">
        <v>43527.87447916667</v>
      </c>
      <c r="Q45" s="79" t="s">
        <v>425</v>
      </c>
      <c r="R45" s="82" t="s">
        <v>558</v>
      </c>
      <c r="S45" s="79" t="s">
        <v>606</v>
      </c>
      <c r="T45" s="79" t="s">
        <v>656</v>
      </c>
      <c r="U45" s="79"/>
      <c r="V45" s="82" t="s">
        <v>769</v>
      </c>
      <c r="W45" s="81">
        <v>43527.87447916667</v>
      </c>
      <c r="X45" s="82" t="s">
        <v>875</v>
      </c>
      <c r="Y45" s="79">
        <v>34.8599</v>
      </c>
      <c r="Z45" s="79">
        <v>-111.789</v>
      </c>
      <c r="AA45" s="85" t="s">
        <v>1071</v>
      </c>
      <c r="AB45" s="79"/>
      <c r="AC45" s="79" t="b">
        <v>0</v>
      </c>
      <c r="AD45" s="79">
        <v>1</v>
      </c>
      <c r="AE45" s="85" t="s">
        <v>1236</v>
      </c>
      <c r="AF45" s="79" t="b">
        <v>0</v>
      </c>
      <c r="AG45" s="79" t="s">
        <v>368</v>
      </c>
      <c r="AH45" s="79"/>
      <c r="AI45" s="85" t="s">
        <v>1236</v>
      </c>
      <c r="AJ45" s="79" t="b">
        <v>0</v>
      </c>
      <c r="AK45" s="79">
        <v>0</v>
      </c>
      <c r="AL45" s="85" t="s">
        <v>1236</v>
      </c>
      <c r="AM45" s="79" t="s">
        <v>1266</v>
      </c>
      <c r="AN45" s="79" t="b">
        <v>0</v>
      </c>
      <c r="AO45" s="85" t="s">
        <v>1071</v>
      </c>
      <c r="AP45" s="79" t="s">
        <v>176</v>
      </c>
      <c r="AQ45" s="79">
        <v>0</v>
      </c>
      <c r="AR45" s="79">
        <v>0</v>
      </c>
      <c r="AS45" s="79" t="s">
        <v>1288</v>
      </c>
      <c r="AT45" s="79" t="s">
        <v>1292</v>
      </c>
      <c r="AU45" s="79" t="s">
        <v>1293</v>
      </c>
      <c r="AV45" s="79" t="s">
        <v>1295</v>
      </c>
      <c r="AW45" s="79" t="s">
        <v>1300</v>
      </c>
      <c r="AX45" s="79" t="s">
        <v>1304</v>
      </c>
      <c r="AY45" s="79" t="s">
        <v>1308</v>
      </c>
      <c r="AZ45" s="82" t="s">
        <v>1311</v>
      </c>
      <c r="BA45">
        <v>2</v>
      </c>
      <c r="BB45" s="78" t="str">
        <f>REPLACE(INDEX(GroupVertices[Group],MATCH(Edges24[[#This Row],[Vertex 1]],GroupVertices[Vertex],0)),1,1,"")</f>
        <v>4</v>
      </c>
      <c r="BC45" s="78" t="str">
        <f>REPLACE(INDEX(GroupVertices[Group],MATCH(Edges24[[#This Row],[Vertex 2]],GroupVertices[Vertex],0)),1,1,"")</f>
        <v>4</v>
      </c>
      <c r="BD45" s="48">
        <v>1</v>
      </c>
      <c r="BE45" s="49">
        <v>5.555555555555555</v>
      </c>
      <c r="BF45" s="48">
        <v>0</v>
      </c>
      <c r="BG45" s="49">
        <v>0</v>
      </c>
      <c r="BH45" s="48">
        <v>0</v>
      </c>
      <c r="BI45" s="49">
        <v>0</v>
      </c>
      <c r="BJ45" s="48">
        <v>17</v>
      </c>
      <c r="BK45" s="49">
        <v>94.44444444444444</v>
      </c>
      <c r="BL45" s="48">
        <v>18</v>
      </c>
    </row>
    <row r="46" spans="1:64" ht="15">
      <c r="A46" s="64" t="s">
        <v>243</v>
      </c>
      <c r="B46" s="64" t="s">
        <v>243</v>
      </c>
      <c r="C46" s="65"/>
      <c r="D46" s="66"/>
      <c r="E46" s="67"/>
      <c r="F46" s="68"/>
      <c r="G46" s="65"/>
      <c r="H46" s="69"/>
      <c r="I46" s="70"/>
      <c r="J46" s="70"/>
      <c r="K46" s="34" t="s">
        <v>65</v>
      </c>
      <c r="L46" s="77">
        <v>84</v>
      </c>
      <c r="M46" s="77"/>
      <c r="N46" s="72"/>
      <c r="O46" s="79" t="s">
        <v>176</v>
      </c>
      <c r="P46" s="81">
        <v>43527.88743055556</v>
      </c>
      <c r="Q46" s="79" t="s">
        <v>426</v>
      </c>
      <c r="R46" s="82" t="s">
        <v>559</v>
      </c>
      <c r="S46" s="79" t="s">
        <v>606</v>
      </c>
      <c r="T46" s="79" t="s">
        <v>656</v>
      </c>
      <c r="U46" s="82" t="s">
        <v>700</v>
      </c>
      <c r="V46" s="82" t="s">
        <v>700</v>
      </c>
      <c r="W46" s="81">
        <v>43527.88743055556</v>
      </c>
      <c r="X46" s="82" t="s">
        <v>876</v>
      </c>
      <c r="Y46" s="79"/>
      <c r="Z46" s="79"/>
      <c r="AA46" s="85" t="s">
        <v>1072</v>
      </c>
      <c r="AB46" s="79"/>
      <c r="AC46" s="79" t="b">
        <v>0</v>
      </c>
      <c r="AD46" s="79">
        <v>2</v>
      </c>
      <c r="AE46" s="85" t="s">
        <v>1236</v>
      </c>
      <c r="AF46" s="79" t="b">
        <v>0</v>
      </c>
      <c r="AG46" s="79" t="s">
        <v>368</v>
      </c>
      <c r="AH46" s="79"/>
      <c r="AI46" s="85" t="s">
        <v>1236</v>
      </c>
      <c r="AJ46" s="79" t="b">
        <v>0</v>
      </c>
      <c r="AK46" s="79">
        <v>1</v>
      </c>
      <c r="AL46" s="85" t="s">
        <v>1236</v>
      </c>
      <c r="AM46" s="79" t="s">
        <v>1274</v>
      </c>
      <c r="AN46" s="79" t="b">
        <v>0</v>
      </c>
      <c r="AO46" s="85" t="s">
        <v>1072</v>
      </c>
      <c r="AP46" s="79" t="s">
        <v>176</v>
      </c>
      <c r="AQ46" s="79">
        <v>0</v>
      </c>
      <c r="AR46" s="79">
        <v>0</v>
      </c>
      <c r="AS46" s="79"/>
      <c r="AT46" s="79"/>
      <c r="AU46" s="79"/>
      <c r="AV46" s="79"/>
      <c r="AW46" s="79"/>
      <c r="AX46" s="79"/>
      <c r="AY46" s="79"/>
      <c r="AZ46" s="79"/>
      <c r="BA46">
        <v>2</v>
      </c>
      <c r="BB46" s="78" t="str">
        <f>REPLACE(INDEX(GroupVertices[Group],MATCH(Edges24[[#This Row],[Vertex 1]],GroupVertices[Vertex],0)),1,1,"")</f>
        <v>4</v>
      </c>
      <c r="BC46" s="78" t="str">
        <f>REPLACE(INDEX(GroupVertices[Group],MATCH(Edges24[[#This Row],[Vertex 2]],GroupVertices[Vertex],0)),1,1,"")</f>
        <v>4</v>
      </c>
      <c r="BD46" s="48">
        <v>1</v>
      </c>
      <c r="BE46" s="49">
        <v>6.25</v>
      </c>
      <c r="BF46" s="48">
        <v>0</v>
      </c>
      <c r="BG46" s="49">
        <v>0</v>
      </c>
      <c r="BH46" s="48">
        <v>0</v>
      </c>
      <c r="BI46" s="49">
        <v>0</v>
      </c>
      <c r="BJ46" s="48">
        <v>15</v>
      </c>
      <c r="BK46" s="49">
        <v>93.75</v>
      </c>
      <c r="BL46" s="48">
        <v>16</v>
      </c>
    </row>
    <row r="47" spans="1:64" ht="15">
      <c r="A47" s="64" t="s">
        <v>244</v>
      </c>
      <c r="B47" s="64" t="s">
        <v>243</v>
      </c>
      <c r="C47" s="65"/>
      <c r="D47" s="66"/>
      <c r="E47" s="67"/>
      <c r="F47" s="68"/>
      <c r="G47" s="65"/>
      <c r="H47" s="69"/>
      <c r="I47" s="70"/>
      <c r="J47" s="70"/>
      <c r="K47" s="34" t="s">
        <v>65</v>
      </c>
      <c r="L47" s="77">
        <v>85</v>
      </c>
      <c r="M47" s="77"/>
      <c r="N47" s="72"/>
      <c r="O47" s="79" t="s">
        <v>388</v>
      </c>
      <c r="P47" s="81">
        <v>43528.05763888889</v>
      </c>
      <c r="Q47" s="79" t="s">
        <v>427</v>
      </c>
      <c r="R47" s="79"/>
      <c r="S47" s="79"/>
      <c r="T47" s="79" t="s">
        <v>656</v>
      </c>
      <c r="U47" s="79"/>
      <c r="V47" s="82" t="s">
        <v>770</v>
      </c>
      <c r="W47" s="81">
        <v>43528.05763888889</v>
      </c>
      <c r="X47" s="82" t="s">
        <v>877</v>
      </c>
      <c r="Y47" s="79"/>
      <c r="Z47" s="79"/>
      <c r="AA47" s="85" t="s">
        <v>1073</v>
      </c>
      <c r="AB47" s="79"/>
      <c r="AC47" s="79" t="b">
        <v>0</v>
      </c>
      <c r="AD47" s="79">
        <v>0</v>
      </c>
      <c r="AE47" s="85" t="s">
        <v>1236</v>
      </c>
      <c r="AF47" s="79" t="b">
        <v>0</v>
      </c>
      <c r="AG47" s="79" t="s">
        <v>368</v>
      </c>
      <c r="AH47" s="79"/>
      <c r="AI47" s="85" t="s">
        <v>1236</v>
      </c>
      <c r="AJ47" s="79" t="b">
        <v>0</v>
      </c>
      <c r="AK47" s="79">
        <v>1</v>
      </c>
      <c r="AL47" s="85" t="s">
        <v>1072</v>
      </c>
      <c r="AM47" s="79" t="s">
        <v>1268</v>
      </c>
      <c r="AN47" s="79" t="b">
        <v>0</v>
      </c>
      <c r="AO47" s="85" t="s">
        <v>1072</v>
      </c>
      <c r="AP47" s="79" t="s">
        <v>176</v>
      </c>
      <c r="AQ47" s="79">
        <v>0</v>
      </c>
      <c r="AR47" s="79">
        <v>0</v>
      </c>
      <c r="AS47" s="79"/>
      <c r="AT47" s="79"/>
      <c r="AU47" s="79"/>
      <c r="AV47" s="79"/>
      <c r="AW47" s="79"/>
      <c r="AX47" s="79"/>
      <c r="AY47" s="79"/>
      <c r="AZ47" s="79"/>
      <c r="BA47">
        <v>1</v>
      </c>
      <c r="BB47" s="78" t="str">
        <f>REPLACE(INDEX(GroupVertices[Group],MATCH(Edges24[[#This Row],[Vertex 1]],GroupVertices[Vertex],0)),1,1,"")</f>
        <v>4</v>
      </c>
      <c r="BC47" s="78" t="str">
        <f>REPLACE(INDEX(GroupVertices[Group],MATCH(Edges24[[#This Row],[Vertex 2]],GroupVertices[Vertex],0)),1,1,"")</f>
        <v>4</v>
      </c>
      <c r="BD47" s="48">
        <v>1</v>
      </c>
      <c r="BE47" s="49">
        <v>5.555555555555555</v>
      </c>
      <c r="BF47" s="48">
        <v>0</v>
      </c>
      <c r="BG47" s="49">
        <v>0</v>
      </c>
      <c r="BH47" s="48">
        <v>0</v>
      </c>
      <c r="BI47" s="49">
        <v>0</v>
      </c>
      <c r="BJ47" s="48">
        <v>17</v>
      </c>
      <c r="BK47" s="49">
        <v>94.44444444444444</v>
      </c>
      <c r="BL47" s="48">
        <v>18</v>
      </c>
    </row>
    <row r="48" spans="1:64" ht="15">
      <c r="A48" s="64" t="s">
        <v>244</v>
      </c>
      <c r="B48" s="64" t="s">
        <v>321</v>
      </c>
      <c r="C48" s="65"/>
      <c r="D48" s="66"/>
      <c r="E48" s="67"/>
      <c r="F48" s="68"/>
      <c r="G48" s="65"/>
      <c r="H48" s="69"/>
      <c r="I48" s="70"/>
      <c r="J48" s="70"/>
      <c r="K48" s="34" t="s">
        <v>65</v>
      </c>
      <c r="L48" s="77">
        <v>86</v>
      </c>
      <c r="M48" s="77"/>
      <c r="N48" s="72"/>
      <c r="O48" s="79" t="s">
        <v>388</v>
      </c>
      <c r="P48" s="81">
        <v>43528.68509259259</v>
      </c>
      <c r="Q48" s="79" t="s">
        <v>428</v>
      </c>
      <c r="R48" s="79"/>
      <c r="S48" s="79"/>
      <c r="T48" s="79"/>
      <c r="U48" s="82" t="s">
        <v>701</v>
      </c>
      <c r="V48" s="82" t="s">
        <v>701</v>
      </c>
      <c r="W48" s="81">
        <v>43528.68509259259</v>
      </c>
      <c r="X48" s="82" t="s">
        <v>878</v>
      </c>
      <c r="Y48" s="79"/>
      <c r="Z48" s="79"/>
      <c r="AA48" s="85" t="s">
        <v>1074</v>
      </c>
      <c r="AB48" s="79"/>
      <c r="AC48" s="79" t="b">
        <v>0</v>
      </c>
      <c r="AD48" s="79">
        <v>0</v>
      </c>
      <c r="AE48" s="85" t="s">
        <v>1236</v>
      </c>
      <c r="AF48" s="79" t="b">
        <v>0</v>
      </c>
      <c r="AG48" s="79" t="s">
        <v>368</v>
      </c>
      <c r="AH48" s="79"/>
      <c r="AI48" s="85" t="s">
        <v>1236</v>
      </c>
      <c r="AJ48" s="79" t="b">
        <v>0</v>
      </c>
      <c r="AK48" s="79">
        <v>2</v>
      </c>
      <c r="AL48" s="85" t="s">
        <v>1189</v>
      </c>
      <c r="AM48" s="79" t="s">
        <v>1275</v>
      </c>
      <c r="AN48" s="79" t="b">
        <v>0</v>
      </c>
      <c r="AO48" s="85" t="s">
        <v>1189</v>
      </c>
      <c r="AP48" s="79" t="s">
        <v>176</v>
      </c>
      <c r="AQ48" s="79">
        <v>0</v>
      </c>
      <c r="AR48" s="79">
        <v>0</v>
      </c>
      <c r="AS48" s="79"/>
      <c r="AT48" s="79"/>
      <c r="AU48" s="79"/>
      <c r="AV48" s="79"/>
      <c r="AW48" s="79"/>
      <c r="AX48" s="79"/>
      <c r="AY48" s="79"/>
      <c r="AZ48" s="79"/>
      <c r="BA48">
        <v>1</v>
      </c>
      <c r="BB48" s="78" t="str">
        <f>REPLACE(INDEX(GroupVertices[Group],MATCH(Edges24[[#This Row],[Vertex 1]],GroupVertices[Vertex],0)),1,1,"")</f>
        <v>4</v>
      </c>
      <c r="BC48" s="78" t="str">
        <f>REPLACE(INDEX(GroupVertices[Group],MATCH(Edges24[[#This Row],[Vertex 2]],GroupVertices[Vertex],0)),1,1,"")</f>
        <v>1</v>
      </c>
      <c r="BD48" s="48"/>
      <c r="BE48" s="49"/>
      <c r="BF48" s="48"/>
      <c r="BG48" s="49"/>
      <c r="BH48" s="48"/>
      <c r="BI48" s="49"/>
      <c r="BJ48" s="48"/>
      <c r="BK48" s="49"/>
      <c r="BL48" s="48"/>
    </row>
    <row r="49" spans="1:64" ht="15">
      <c r="A49" s="64" t="s">
        <v>244</v>
      </c>
      <c r="B49" s="64" t="s">
        <v>312</v>
      </c>
      <c r="C49" s="65"/>
      <c r="D49" s="66"/>
      <c r="E49" s="67"/>
      <c r="F49" s="68"/>
      <c r="G49" s="65"/>
      <c r="H49" s="69"/>
      <c r="I49" s="70"/>
      <c r="J49" s="70"/>
      <c r="K49" s="34" t="s">
        <v>65</v>
      </c>
      <c r="L49" s="77">
        <v>88</v>
      </c>
      <c r="M49" s="77"/>
      <c r="N49" s="72"/>
      <c r="O49" s="79" t="s">
        <v>388</v>
      </c>
      <c r="P49" s="81">
        <v>43532.963900462964</v>
      </c>
      <c r="Q49" s="79" t="s">
        <v>429</v>
      </c>
      <c r="R49" s="79"/>
      <c r="S49" s="79"/>
      <c r="T49" s="79"/>
      <c r="U49" s="79"/>
      <c r="V49" s="82" t="s">
        <v>770</v>
      </c>
      <c r="W49" s="81">
        <v>43532.963900462964</v>
      </c>
      <c r="X49" s="82" t="s">
        <v>879</v>
      </c>
      <c r="Y49" s="79"/>
      <c r="Z49" s="79"/>
      <c r="AA49" s="85" t="s">
        <v>1075</v>
      </c>
      <c r="AB49" s="79"/>
      <c r="AC49" s="79" t="b">
        <v>0</v>
      </c>
      <c r="AD49" s="79">
        <v>0</v>
      </c>
      <c r="AE49" s="85" t="s">
        <v>1236</v>
      </c>
      <c r="AF49" s="79" t="b">
        <v>0</v>
      </c>
      <c r="AG49" s="79" t="s">
        <v>368</v>
      </c>
      <c r="AH49" s="79"/>
      <c r="AI49" s="85" t="s">
        <v>1236</v>
      </c>
      <c r="AJ49" s="79" t="b">
        <v>0</v>
      </c>
      <c r="AK49" s="79">
        <v>6</v>
      </c>
      <c r="AL49" s="85" t="s">
        <v>1171</v>
      </c>
      <c r="AM49" s="79" t="s">
        <v>1268</v>
      </c>
      <c r="AN49" s="79" t="b">
        <v>0</v>
      </c>
      <c r="AO49" s="85" t="s">
        <v>1171</v>
      </c>
      <c r="AP49" s="79" t="s">
        <v>176</v>
      </c>
      <c r="AQ49" s="79">
        <v>0</v>
      </c>
      <c r="AR49" s="79">
        <v>0</v>
      </c>
      <c r="AS49" s="79"/>
      <c r="AT49" s="79"/>
      <c r="AU49" s="79"/>
      <c r="AV49" s="79"/>
      <c r="AW49" s="79"/>
      <c r="AX49" s="79"/>
      <c r="AY49" s="79"/>
      <c r="AZ49" s="79"/>
      <c r="BA49">
        <v>1</v>
      </c>
      <c r="BB49" s="78" t="str">
        <f>REPLACE(INDEX(GroupVertices[Group],MATCH(Edges24[[#This Row],[Vertex 1]],GroupVertices[Vertex],0)),1,1,"")</f>
        <v>4</v>
      </c>
      <c r="BC49" s="78" t="str">
        <f>REPLACE(INDEX(GroupVertices[Group],MATCH(Edges24[[#This Row],[Vertex 2]],GroupVertices[Vertex],0)),1,1,"")</f>
        <v>4</v>
      </c>
      <c r="BD49" s="48">
        <v>0</v>
      </c>
      <c r="BE49" s="49">
        <v>0</v>
      </c>
      <c r="BF49" s="48">
        <v>0</v>
      </c>
      <c r="BG49" s="49">
        <v>0</v>
      </c>
      <c r="BH49" s="48">
        <v>0</v>
      </c>
      <c r="BI49" s="49">
        <v>0</v>
      </c>
      <c r="BJ49" s="48">
        <v>21</v>
      </c>
      <c r="BK49" s="49">
        <v>100</v>
      </c>
      <c r="BL49" s="48">
        <v>21</v>
      </c>
    </row>
    <row r="50" spans="1:64" ht="15">
      <c r="A50" s="64" t="s">
        <v>245</v>
      </c>
      <c r="B50" s="64" t="s">
        <v>312</v>
      </c>
      <c r="C50" s="65"/>
      <c r="D50" s="66"/>
      <c r="E50" s="67"/>
      <c r="F50" s="68"/>
      <c r="G50" s="65"/>
      <c r="H50" s="69"/>
      <c r="I50" s="70"/>
      <c r="J50" s="70"/>
      <c r="K50" s="34" t="s">
        <v>65</v>
      </c>
      <c r="L50" s="77">
        <v>89</v>
      </c>
      <c r="M50" s="77"/>
      <c r="N50" s="72"/>
      <c r="O50" s="79" t="s">
        <v>388</v>
      </c>
      <c r="P50" s="81">
        <v>43532.98409722222</v>
      </c>
      <c r="Q50" s="79" t="s">
        <v>429</v>
      </c>
      <c r="R50" s="79"/>
      <c r="S50" s="79"/>
      <c r="T50" s="79"/>
      <c r="U50" s="79"/>
      <c r="V50" s="82" t="s">
        <v>771</v>
      </c>
      <c r="W50" s="81">
        <v>43532.98409722222</v>
      </c>
      <c r="X50" s="82" t="s">
        <v>880</v>
      </c>
      <c r="Y50" s="79"/>
      <c r="Z50" s="79"/>
      <c r="AA50" s="85" t="s">
        <v>1076</v>
      </c>
      <c r="AB50" s="79"/>
      <c r="AC50" s="79" t="b">
        <v>0</v>
      </c>
      <c r="AD50" s="79">
        <v>0</v>
      </c>
      <c r="AE50" s="85" t="s">
        <v>1236</v>
      </c>
      <c r="AF50" s="79" t="b">
        <v>0</v>
      </c>
      <c r="AG50" s="79" t="s">
        <v>368</v>
      </c>
      <c r="AH50" s="79"/>
      <c r="AI50" s="85" t="s">
        <v>1236</v>
      </c>
      <c r="AJ50" s="79" t="b">
        <v>0</v>
      </c>
      <c r="AK50" s="79">
        <v>6</v>
      </c>
      <c r="AL50" s="85" t="s">
        <v>1171</v>
      </c>
      <c r="AM50" s="79" t="s">
        <v>1265</v>
      </c>
      <c r="AN50" s="79" t="b">
        <v>0</v>
      </c>
      <c r="AO50" s="85" t="s">
        <v>1171</v>
      </c>
      <c r="AP50" s="79" t="s">
        <v>176</v>
      </c>
      <c r="AQ50" s="79">
        <v>0</v>
      </c>
      <c r="AR50" s="79">
        <v>0</v>
      </c>
      <c r="AS50" s="79"/>
      <c r="AT50" s="79"/>
      <c r="AU50" s="79"/>
      <c r="AV50" s="79"/>
      <c r="AW50" s="79"/>
      <c r="AX50" s="79"/>
      <c r="AY50" s="79"/>
      <c r="AZ50" s="79"/>
      <c r="BA50">
        <v>1</v>
      </c>
      <c r="BB50" s="78" t="str">
        <f>REPLACE(INDEX(GroupVertices[Group],MATCH(Edges24[[#This Row],[Vertex 1]],GroupVertices[Vertex],0)),1,1,"")</f>
        <v>4</v>
      </c>
      <c r="BC50" s="78" t="str">
        <f>REPLACE(INDEX(GroupVertices[Group],MATCH(Edges24[[#This Row],[Vertex 2]],GroupVertices[Vertex],0)),1,1,"")</f>
        <v>4</v>
      </c>
      <c r="BD50" s="48">
        <v>0</v>
      </c>
      <c r="BE50" s="49">
        <v>0</v>
      </c>
      <c r="BF50" s="48">
        <v>0</v>
      </c>
      <c r="BG50" s="49">
        <v>0</v>
      </c>
      <c r="BH50" s="48">
        <v>0</v>
      </c>
      <c r="BI50" s="49">
        <v>0</v>
      </c>
      <c r="BJ50" s="48">
        <v>21</v>
      </c>
      <c r="BK50" s="49">
        <v>100</v>
      </c>
      <c r="BL50" s="48">
        <v>21</v>
      </c>
    </row>
    <row r="51" spans="1:64" ht="15">
      <c r="A51" s="64" t="s">
        <v>246</v>
      </c>
      <c r="B51" s="64" t="s">
        <v>312</v>
      </c>
      <c r="C51" s="65"/>
      <c r="D51" s="66"/>
      <c r="E51" s="67"/>
      <c r="F51" s="68"/>
      <c r="G51" s="65"/>
      <c r="H51" s="69"/>
      <c r="I51" s="70"/>
      <c r="J51" s="70"/>
      <c r="K51" s="34" t="s">
        <v>65</v>
      </c>
      <c r="L51" s="77">
        <v>90</v>
      </c>
      <c r="M51" s="77"/>
      <c r="N51" s="72"/>
      <c r="O51" s="79" t="s">
        <v>388</v>
      </c>
      <c r="P51" s="81">
        <v>43533.07884259259</v>
      </c>
      <c r="Q51" s="79" t="s">
        <v>429</v>
      </c>
      <c r="R51" s="79"/>
      <c r="S51" s="79"/>
      <c r="T51" s="79"/>
      <c r="U51" s="79"/>
      <c r="V51" s="82" t="s">
        <v>772</v>
      </c>
      <c r="W51" s="81">
        <v>43533.07884259259</v>
      </c>
      <c r="X51" s="82" t="s">
        <v>881</v>
      </c>
      <c r="Y51" s="79"/>
      <c r="Z51" s="79"/>
      <c r="AA51" s="85" t="s">
        <v>1077</v>
      </c>
      <c r="AB51" s="79"/>
      <c r="AC51" s="79" t="b">
        <v>0</v>
      </c>
      <c r="AD51" s="79">
        <v>0</v>
      </c>
      <c r="AE51" s="85" t="s">
        <v>1236</v>
      </c>
      <c r="AF51" s="79" t="b">
        <v>0</v>
      </c>
      <c r="AG51" s="79" t="s">
        <v>368</v>
      </c>
      <c r="AH51" s="79"/>
      <c r="AI51" s="85" t="s">
        <v>1236</v>
      </c>
      <c r="AJ51" s="79" t="b">
        <v>0</v>
      </c>
      <c r="AK51" s="79">
        <v>6</v>
      </c>
      <c r="AL51" s="85" t="s">
        <v>1171</v>
      </c>
      <c r="AM51" s="79" t="s">
        <v>1271</v>
      </c>
      <c r="AN51" s="79" t="b">
        <v>0</v>
      </c>
      <c r="AO51" s="85" t="s">
        <v>1171</v>
      </c>
      <c r="AP51" s="79" t="s">
        <v>176</v>
      </c>
      <c r="AQ51" s="79">
        <v>0</v>
      </c>
      <c r="AR51" s="79">
        <v>0</v>
      </c>
      <c r="AS51" s="79"/>
      <c r="AT51" s="79"/>
      <c r="AU51" s="79"/>
      <c r="AV51" s="79"/>
      <c r="AW51" s="79"/>
      <c r="AX51" s="79"/>
      <c r="AY51" s="79"/>
      <c r="AZ51" s="79"/>
      <c r="BA51">
        <v>1</v>
      </c>
      <c r="BB51" s="78" t="str">
        <f>REPLACE(INDEX(GroupVertices[Group],MATCH(Edges24[[#This Row],[Vertex 1]],GroupVertices[Vertex],0)),1,1,"")</f>
        <v>4</v>
      </c>
      <c r="BC51" s="78" t="str">
        <f>REPLACE(INDEX(GroupVertices[Group],MATCH(Edges24[[#This Row],[Vertex 2]],GroupVertices[Vertex],0)),1,1,"")</f>
        <v>4</v>
      </c>
      <c r="BD51" s="48">
        <v>0</v>
      </c>
      <c r="BE51" s="49">
        <v>0</v>
      </c>
      <c r="BF51" s="48">
        <v>0</v>
      </c>
      <c r="BG51" s="49">
        <v>0</v>
      </c>
      <c r="BH51" s="48">
        <v>0</v>
      </c>
      <c r="BI51" s="49">
        <v>0</v>
      </c>
      <c r="BJ51" s="48">
        <v>21</v>
      </c>
      <c r="BK51" s="49">
        <v>100</v>
      </c>
      <c r="BL51" s="48">
        <v>21</v>
      </c>
    </row>
    <row r="52" spans="1:64" ht="15">
      <c r="A52" s="64" t="s">
        <v>247</v>
      </c>
      <c r="B52" s="64" t="s">
        <v>312</v>
      </c>
      <c r="C52" s="65"/>
      <c r="D52" s="66"/>
      <c r="E52" s="67"/>
      <c r="F52" s="68"/>
      <c r="G52" s="65"/>
      <c r="H52" s="69"/>
      <c r="I52" s="70"/>
      <c r="J52" s="70"/>
      <c r="K52" s="34" t="s">
        <v>65</v>
      </c>
      <c r="L52" s="77">
        <v>91</v>
      </c>
      <c r="M52" s="77"/>
      <c r="N52" s="72"/>
      <c r="O52" s="79" t="s">
        <v>388</v>
      </c>
      <c r="P52" s="81">
        <v>43533.079722222225</v>
      </c>
      <c r="Q52" s="79" t="s">
        <v>429</v>
      </c>
      <c r="R52" s="79"/>
      <c r="S52" s="79"/>
      <c r="T52" s="79"/>
      <c r="U52" s="79"/>
      <c r="V52" s="82" t="s">
        <v>773</v>
      </c>
      <c r="W52" s="81">
        <v>43533.079722222225</v>
      </c>
      <c r="X52" s="82" t="s">
        <v>882</v>
      </c>
      <c r="Y52" s="79"/>
      <c r="Z52" s="79"/>
      <c r="AA52" s="85" t="s">
        <v>1078</v>
      </c>
      <c r="AB52" s="79"/>
      <c r="AC52" s="79" t="b">
        <v>0</v>
      </c>
      <c r="AD52" s="79">
        <v>0</v>
      </c>
      <c r="AE52" s="85" t="s">
        <v>1236</v>
      </c>
      <c r="AF52" s="79" t="b">
        <v>0</v>
      </c>
      <c r="AG52" s="79" t="s">
        <v>368</v>
      </c>
      <c r="AH52" s="79"/>
      <c r="AI52" s="85" t="s">
        <v>1236</v>
      </c>
      <c r="AJ52" s="79" t="b">
        <v>0</v>
      </c>
      <c r="AK52" s="79">
        <v>6</v>
      </c>
      <c r="AL52" s="85" t="s">
        <v>1171</v>
      </c>
      <c r="AM52" s="79" t="s">
        <v>1263</v>
      </c>
      <c r="AN52" s="79" t="b">
        <v>0</v>
      </c>
      <c r="AO52" s="85" t="s">
        <v>1171</v>
      </c>
      <c r="AP52" s="79" t="s">
        <v>176</v>
      </c>
      <c r="AQ52" s="79">
        <v>0</v>
      </c>
      <c r="AR52" s="79">
        <v>0</v>
      </c>
      <c r="AS52" s="79"/>
      <c r="AT52" s="79"/>
      <c r="AU52" s="79"/>
      <c r="AV52" s="79"/>
      <c r="AW52" s="79"/>
      <c r="AX52" s="79"/>
      <c r="AY52" s="79"/>
      <c r="AZ52" s="79"/>
      <c r="BA52">
        <v>1</v>
      </c>
      <c r="BB52" s="78" t="str">
        <f>REPLACE(INDEX(GroupVertices[Group],MATCH(Edges24[[#This Row],[Vertex 1]],GroupVertices[Vertex],0)),1,1,"")</f>
        <v>4</v>
      </c>
      <c r="BC52" s="78" t="str">
        <f>REPLACE(INDEX(GroupVertices[Group],MATCH(Edges24[[#This Row],[Vertex 2]],GroupVertices[Vertex],0)),1,1,"")</f>
        <v>4</v>
      </c>
      <c r="BD52" s="48">
        <v>0</v>
      </c>
      <c r="BE52" s="49">
        <v>0</v>
      </c>
      <c r="BF52" s="48">
        <v>0</v>
      </c>
      <c r="BG52" s="49">
        <v>0</v>
      </c>
      <c r="BH52" s="48">
        <v>0</v>
      </c>
      <c r="BI52" s="49">
        <v>0</v>
      </c>
      <c r="BJ52" s="48">
        <v>21</v>
      </c>
      <c r="BK52" s="49">
        <v>100</v>
      </c>
      <c r="BL52" s="48">
        <v>21</v>
      </c>
    </row>
    <row r="53" spans="1:64" ht="15">
      <c r="A53" s="64" t="s">
        <v>248</v>
      </c>
      <c r="B53" s="64" t="s">
        <v>360</v>
      </c>
      <c r="C53" s="65"/>
      <c r="D53" s="66"/>
      <c r="E53" s="67"/>
      <c r="F53" s="68"/>
      <c r="G53" s="65"/>
      <c r="H53" s="69"/>
      <c r="I53" s="70"/>
      <c r="J53" s="70"/>
      <c r="K53" s="34" t="s">
        <v>65</v>
      </c>
      <c r="L53" s="77">
        <v>92</v>
      </c>
      <c r="M53" s="77"/>
      <c r="N53" s="72"/>
      <c r="O53" s="79" t="s">
        <v>388</v>
      </c>
      <c r="P53" s="81">
        <v>43524.59699074074</v>
      </c>
      <c r="Q53" s="79" t="s">
        <v>430</v>
      </c>
      <c r="R53" s="79"/>
      <c r="S53" s="79"/>
      <c r="T53" s="79" t="s">
        <v>657</v>
      </c>
      <c r="U53" s="82" t="s">
        <v>702</v>
      </c>
      <c r="V53" s="82" t="s">
        <v>702</v>
      </c>
      <c r="W53" s="81">
        <v>43524.59699074074</v>
      </c>
      <c r="X53" s="82" t="s">
        <v>883</v>
      </c>
      <c r="Y53" s="79"/>
      <c r="Z53" s="79"/>
      <c r="AA53" s="85" t="s">
        <v>1079</v>
      </c>
      <c r="AB53" s="85" t="s">
        <v>1227</v>
      </c>
      <c r="AC53" s="79" t="b">
        <v>0</v>
      </c>
      <c r="AD53" s="79">
        <v>35</v>
      </c>
      <c r="AE53" s="85" t="s">
        <v>1243</v>
      </c>
      <c r="AF53" s="79" t="b">
        <v>0</v>
      </c>
      <c r="AG53" s="79" t="s">
        <v>368</v>
      </c>
      <c r="AH53" s="79"/>
      <c r="AI53" s="85" t="s">
        <v>1236</v>
      </c>
      <c r="AJ53" s="79" t="b">
        <v>0</v>
      </c>
      <c r="AK53" s="79">
        <v>7</v>
      </c>
      <c r="AL53" s="85" t="s">
        <v>1236</v>
      </c>
      <c r="AM53" s="79" t="s">
        <v>1263</v>
      </c>
      <c r="AN53" s="79" t="b">
        <v>0</v>
      </c>
      <c r="AO53" s="85" t="s">
        <v>1227</v>
      </c>
      <c r="AP53" s="79" t="s">
        <v>1286</v>
      </c>
      <c r="AQ53" s="79">
        <v>0</v>
      </c>
      <c r="AR53" s="79">
        <v>0</v>
      </c>
      <c r="AS53" s="79"/>
      <c r="AT53" s="79"/>
      <c r="AU53" s="79"/>
      <c r="AV53" s="79"/>
      <c r="AW53" s="79"/>
      <c r="AX53" s="79"/>
      <c r="AY53" s="79"/>
      <c r="AZ53" s="79"/>
      <c r="BA53">
        <v>1</v>
      </c>
      <c r="BB53" s="78" t="str">
        <f>REPLACE(INDEX(GroupVertices[Group],MATCH(Edges24[[#This Row],[Vertex 1]],GroupVertices[Vertex],0)),1,1,"")</f>
        <v>6</v>
      </c>
      <c r="BC53" s="78" t="str">
        <f>REPLACE(INDEX(GroupVertices[Group],MATCH(Edges24[[#This Row],[Vertex 2]],GroupVertices[Vertex],0)),1,1,"")</f>
        <v>6</v>
      </c>
      <c r="BD53" s="48"/>
      <c r="BE53" s="49"/>
      <c r="BF53" s="48"/>
      <c r="BG53" s="49"/>
      <c r="BH53" s="48"/>
      <c r="BI53" s="49"/>
      <c r="BJ53" s="48"/>
      <c r="BK53" s="49"/>
      <c r="BL53" s="48"/>
    </row>
    <row r="54" spans="1:64" ht="15">
      <c r="A54" s="64" t="s">
        <v>248</v>
      </c>
      <c r="B54" s="64" t="s">
        <v>248</v>
      </c>
      <c r="C54" s="65"/>
      <c r="D54" s="66"/>
      <c r="E54" s="67"/>
      <c r="F54" s="68"/>
      <c r="G54" s="65"/>
      <c r="H54" s="69"/>
      <c r="I54" s="70"/>
      <c r="J54" s="70"/>
      <c r="K54" s="34" t="s">
        <v>65</v>
      </c>
      <c r="L54" s="77">
        <v>102</v>
      </c>
      <c r="M54" s="77"/>
      <c r="N54" s="72"/>
      <c r="O54" s="79" t="s">
        <v>176</v>
      </c>
      <c r="P54" s="81">
        <v>43533.14981481482</v>
      </c>
      <c r="Q54" s="79" t="s">
        <v>431</v>
      </c>
      <c r="R54" s="82" t="s">
        <v>560</v>
      </c>
      <c r="S54" s="79" t="s">
        <v>606</v>
      </c>
      <c r="T54" s="79" t="s">
        <v>658</v>
      </c>
      <c r="U54" s="79"/>
      <c r="V54" s="82" t="s">
        <v>774</v>
      </c>
      <c r="W54" s="81">
        <v>43533.14981481482</v>
      </c>
      <c r="X54" s="82" t="s">
        <v>884</v>
      </c>
      <c r="Y54" s="79"/>
      <c r="Z54" s="79"/>
      <c r="AA54" s="85" t="s">
        <v>1080</v>
      </c>
      <c r="AB54" s="79"/>
      <c r="AC54" s="79" t="b">
        <v>0</v>
      </c>
      <c r="AD54" s="79">
        <v>1</v>
      </c>
      <c r="AE54" s="85" t="s">
        <v>1236</v>
      </c>
      <c r="AF54" s="79" t="b">
        <v>0</v>
      </c>
      <c r="AG54" s="79" t="s">
        <v>368</v>
      </c>
      <c r="AH54" s="79"/>
      <c r="AI54" s="85" t="s">
        <v>1236</v>
      </c>
      <c r="AJ54" s="79" t="b">
        <v>0</v>
      </c>
      <c r="AK54" s="79">
        <v>0</v>
      </c>
      <c r="AL54" s="85" t="s">
        <v>1236</v>
      </c>
      <c r="AM54" s="79" t="s">
        <v>1266</v>
      </c>
      <c r="AN54" s="79" t="b">
        <v>0</v>
      </c>
      <c r="AO54" s="85" t="s">
        <v>1080</v>
      </c>
      <c r="AP54" s="79" t="s">
        <v>176</v>
      </c>
      <c r="AQ54" s="79">
        <v>0</v>
      </c>
      <c r="AR54" s="79">
        <v>0</v>
      </c>
      <c r="AS54" s="79"/>
      <c r="AT54" s="79"/>
      <c r="AU54" s="79"/>
      <c r="AV54" s="79"/>
      <c r="AW54" s="79"/>
      <c r="AX54" s="79"/>
      <c r="AY54" s="79"/>
      <c r="AZ54" s="79"/>
      <c r="BA54">
        <v>1</v>
      </c>
      <c r="BB54" s="78" t="str">
        <f>REPLACE(INDEX(GroupVertices[Group],MATCH(Edges24[[#This Row],[Vertex 1]],GroupVertices[Vertex],0)),1,1,"")</f>
        <v>6</v>
      </c>
      <c r="BC54" s="78" t="str">
        <f>REPLACE(INDEX(GroupVertices[Group],MATCH(Edges24[[#This Row],[Vertex 2]],GroupVertices[Vertex],0)),1,1,"")</f>
        <v>6</v>
      </c>
      <c r="BD54" s="48">
        <v>2</v>
      </c>
      <c r="BE54" s="49">
        <v>6.25</v>
      </c>
      <c r="BF54" s="48">
        <v>0</v>
      </c>
      <c r="BG54" s="49">
        <v>0</v>
      </c>
      <c r="BH54" s="48">
        <v>0</v>
      </c>
      <c r="BI54" s="49">
        <v>0</v>
      </c>
      <c r="BJ54" s="48">
        <v>30</v>
      </c>
      <c r="BK54" s="49">
        <v>93.75</v>
      </c>
      <c r="BL54" s="48">
        <v>32</v>
      </c>
    </row>
    <row r="55" spans="1:64" ht="15">
      <c r="A55" s="64" t="s">
        <v>249</v>
      </c>
      <c r="B55" s="64" t="s">
        <v>322</v>
      </c>
      <c r="C55" s="65"/>
      <c r="D55" s="66"/>
      <c r="E55" s="67"/>
      <c r="F55" s="68"/>
      <c r="G55" s="65"/>
      <c r="H55" s="69"/>
      <c r="I55" s="70"/>
      <c r="J55" s="70"/>
      <c r="K55" s="34" t="s">
        <v>65</v>
      </c>
      <c r="L55" s="77">
        <v>103</v>
      </c>
      <c r="M55" s="77"/>
      <c r="N55" s="72"/>
      <c r="O55" s="79" t="s">
        <v>388</v>
      </c>
      <c r="P55" s="81">
        <v>43533.325740740744</v>
      </c>
      <c r="Q55" s="79" t="s">
        <v>432</v>
      </c>
      <c r="R55" s="79"/>
      <c r="S55" s="79"/>
      <c r="T55" s="79"/>
      <c r="U55" s="79"/>
      <c r="V55" s="82" t="s">
        <v>775</v>
      </c>
      <c r="W55" s="81">
        <v>43533.325740740744</v>
      </c>
      <c r="X55" s="82" t="s">
        <v>885</v>
      </c>
      <c r="Y55" s="79"/>
      <c r="Z55" s="79"/>
      <c r="AA55" s="85" t="s">
        <v>1081</v>
      </c>
      <c r="AB55" s="79"/>
      <c r="AC55" s="79" t="b">
        <v>0</v>
      </c>
      <c r="AD55" s="79">
        <v>0</v>
      </c>
      <c r="AE55" s="85" t="s">
        <v>1236</v>
      </c>
      <c r="AF55" s="79" t="b">
        <v>0</v>
      </c>
      <c r="AG55" s="79" t="s">
        <v>368</v>
      </c>
      <c r="AH55" s="79"/>
      <c r="AI55" s="85" t="s">
        <v>1236</v>
      </c>
      <c r="AJ55" s="79" t="b">
        <v>0</v>
      </c>
      <c r="AK55" s="79">
        <v>14</v>
      </c>
      <c r="AL55" s="85" t="s">
        <v>1103</v>
      </c>
      <c r="AM55" s="79" t="s">
        <v>1269</v>
      </c>
      <c r="AN55" s="79" t="b">
        <v>0</v>
      </c>
      <c r="AO55" s="85" t="s">
        <v>1103</v>
      </c>
      <c r="AP55" s="79" t="s">
        <v>176</v>
      </c>
      <c r="AQ55" s="79">
        <v>0</v>
      </c>
      <c r="AR55" s="79">
        <v>0</v>
      </c>
      <c r="AS55" s="79"/>
      <c r="AT55" s="79"/>
      <c r="AU55" s="79"/>
      <c r="AV55" s="79"/>
      <c r="AW55" s="79"/>
      <c r="AX55" s="79"/>
      <c r="AY55" s="79"/>
      <c r="AZ55" s="79"/>
      <c r="BA55">
        <v>1</v>
      </c>
      <c r="BB55" s="78" t="str">
        <f>REPLACE(INDEX(GroupVertices[Group],MATCH(Edges24[[#This Row],[Vertex 1]],GroupVertices[Vertex],0)),1,1,"")</f>
        <v>2</v>
      </c>
      <c r="BC55" s="78" t="str">
        <f>REPLACE(INDEX(GroupVertices[Group],MATCH(Edges24[[#This Row],[Vertex 2]],GroupVertices[Vertex],0)),1,1,"")</f>
        <v>2</v>
      </c>
      <c r="BD55" s="48"/>
      <c r="BE55" s="49"/>
      <c r="BF55" s="48"/>
      <c r="BG55" s="49"/>
      <c r="BH55" s="48"/>
      <c r="BI55" s="49"/>
      <c r="BJ55" s="48"/>
      <c r="BK55" s="49"/>
      <c r="BL55" s="48"/>
    </row>
    <row r="56" spans="1:64" ht="15">
      <c r="A56" s="64" t="s">
        <v>250</v>
      </c>
      <c r="B56" s="64" t="s">
        <v>322</v>
      </c>
      <c r="C56" s="65"/>
      <c r="D56" s="66"/>
      <c r="E56" s="67"/>
      <c r="F56" s="68"/>
      <c r="G56" s="65"/>
      <c r="H56" s="69"/>
      <c r="I56" s="70"/>
      <c r="J56" s="70"/>
      <c r="K56" s="34" t="s">
        <v>65</v>
      </c>
      <c r="L56" s="77">
        <v>109</v>
      </c>
      <c r="M56" s="77"/>
      <c r="N56" s="72"/>
      <c r="O56" s="79" t="s">
        <v>388</v>
      </c>
      <c r="P56" s="81">
        <v>43533.45798611111</v>
      </c>
      <c r="Q56" s="79" t="s">
        <v>432</v>
      </c>
      <c r="R56" s="79"/>
      <c r="S56" s="79"/>
      <c r="T56" s="79"/>
      <c r="U56" s="79"/>
      <c r="V56" s="82" t="s">
        <v>776</v>
      </c>
      <c r="W56" s="81">
        <v>43533.45798611111</v>
      </c>
      <c r="X56" s="82" t="s">
        <v>886</v>
      </c>
      <c r="Y56" s="79"/>
      <c r="Z56" s="79"/>
      <c r="AA56" s="85" t="s">
        <v>1082</v>
      </c>
      <c r="AB56" s="79"/>
      <c r="AC56" s="79" t="b">
        <v>0</v>
      </c>
      <c r="AD56" s="79">
        <v>0</v>
      </c>
      <c r="AE56" s="85" t="s">
        <v>1236</v>
      </c>
      <c r="AF56" s="79" t="b">
        <v>0</v>
      </c>
      <c r="AG56" s="79" t="s">
        <v>368</v>
      </c>
      <c r="AH56" s="79"/>
      <c r="AI56" s="85" t="s">
        <v>1236</v>
      </c>
      <c r="AJ56" s="79" t="b">
        <v>0</v>
      </c>
      <c r="AK56" s="79">
        <v>14</v>
      </c>
      <c r="AL56" s="85" t="s">
        <v>1103</v>
      </c>
      <c r="AM56" s="79" t="s">
        <v>1263</v>
      </c>
      <c r="AN56" s="79" t="b">
        <v>0</v>
      </c>
      <c r="AO56" s="85" t="s">
        <v>1103</v>
      </c>
      <c r="AP56" s="79" t="s">
        <v>176</v>
      </c>
      <c r="AQ56" s="79">
        <v>0</v>
      </c>
      <c r="AR56" s="79">
        <v>0</v>
      </c>
      <c r="AS56" s="79"/>
      <c r="AT56" s="79"/>
      <c r="AU56" s="79"/>
      <c r="AV56" s="79"/>
      <c r="AW56" s="79"/>
      <c r="AX56" s="79"/>
      <c r="AY56" s="79"/>
      <c r="AZ56" s="79"/>
      <c r="BA56">
        <v>1</v>
      </c>
      <c r="BB56" s="78" t="str">
        <f>REPLACE(INDEX(GroupVertices[Group],MATCH(Edges24[[#This Row],[Vertex 1]],GroupVertices[Vertex],0)),1,1,"")</f>
        <v>2</v>
      </c>
      <c r="BC56" s="78" t="str">
        <f>REPLACE(INDEX(GroupVertices[Group],MATCH(Edges24[[#This Row],[Vertex 2]],GroupVertices[Vertex],0)),1,1,"")</f>
        <v>2</v>
      </c>
      <c r="BD56" s="48"/>
      <c r="BE56" s="49"/>
      <c r="BF56" s="48"/>
      <c r="BG56" s="49"/>
      <c r="BH56" s="48"/>
      <c r="BI56" s="49"/>
      <c r="BJ56" s="48"/>
      <c r="BK56" s="49"/>
      <c r="BL56" s="48"/>
    </row>
    <row r="57" spans="1:64" ht="15">
      <c r="A57" s="64" t="s">
        <v>251</v>
      </c>
      <c r="B57" s="64" t="s">
        <v>322</v>
      </c>
      <c r="C57" s="65"/>
      <c r="D57" s="66"/>
      <c r="E57" s="67"/>
      <c r="F57" s="68"/>
      <c r="G57" s="65"/>
      <c r="H57" s="69"/>
      <c r="I57" s="70"/>
      <c r="J57" s="70"/>
      <c r="K57" s="34" t="s">
        <v>65</v>
      </c>
      <c r="L57" s="77">
        <v>115</v>
      </c>
      <c r="M57" s="77"/>
      <c r="N57" s="72"/>
      <c r="O57" s="79" t="s">
        <v>388</v>
      </c>
      <c r="P57" s="81">
        <v>43533.45893518518</v>
      </c>
      <c r="Q57" s="79" t="s">
        <v>432</v>
      </c>
      <c r="R57" s="79"/>
      <c r="S57" s="79"/>
      <c r="T57" s="79"/>
      <c r="U57" s="79"/>
      <c r="V57" s="82" t="s">
        <v>777</v>
      </c>
      <c r="W57" s="81">
        <v>43533.45893518518</v>
      </c>
      <c r="X57" s="82" t="s">
        <v>887</v>
      </c>
      <c r="Y57" s="79"/>
      <c r="Z57" s="79"/>
      <c r="AA57" s="85" t="s">
        <v>1083</v>
      </c>
      <c r="AB57" s="79"/>
      <c r="AC57" s="79" t="b">
        <v>0</v>
      </c>
      <c r="AD57" s="79">
        <v>0</v>
      </c>
      <c r="AE57" s="85" t="s">
        <v>1236</v>
      </c>
      <c r="AF57" s="79" t="b">
        <v>0</v>
      </c>
      <c r="AG57" s="79" t="s">
        <v>368</v>
      </c>
      <c r="AH57" s="79"/>
      <c r="AI57" s="85" t="s">
        <v>1236</v>
      </c>
      <c r="AJ57" s="79" t="b">
        <v>0</v>
      </c>
      <c r="AK57" s="79">
        <v>14</v>
      </c>
      <c r="AL57" s="85" t="s">
        <v>1103</v>
      </c>
      <c r="AM57" s="79" t="s">
        <v>1269</v>
      </c>
      <c r="AN57" s="79" t="b">
        <v>0</v>
      </c>
      <c r="AO57" s="85" t="s">
        <v>1103</v>
      </c>
      <c r="AP57" s="79" t="s">
        <v>176</v>
      </c>
      <c r="AQ57" s="79">
        <v>0</v>
      </c>
      <c r="AR57" s="79">
        <v>0</v>
      </c>
      <c r="AS57" s="79"/>
      <c r="AT57" s="79"/>
      <c r="AU57" s="79"/>
      <c r="AV57" s="79"/>
      <c r="AW57" s="79"/>
      <c r="AX57" s="79"/>
      <c r="AY57" s="79"/>
      <c r="AZ57" s="79"/>
      <c r="BA57">
        <v>1</v>
      </c>
      <c r="BB57" s="78" t="str">
        <f>REPLACE(INDEX(GroupVertices[Group],MATCH(Edges24[[#This Row],[Vertex 1]],GroupVertices[Vertex],0)),1,1,"")</f>
        <v>2</v>
      </c>
      <c r="BC57" s="78" t="str">
        <f>REPLACE(INDEX(GroupVertices[Group],MATCH(Edges24[[#This Row],[Vertex 2]],GroupVertices[Vertex],0)),1,1,"")</f>
        <v>2</v>
      </c>
      <c r="BD57" s="48"/>
      <c r="BE57" s="49"/>
      <c r="BF57" s="48"/>
      <c r="BG57" s="49"/>
      <c r="BH57" s="48"/>
      <c r="BI57" s="49"/>
      <c r="BJ57" s="48"/>
      <c r="BK57" s="49"/>
      <c r="BL57" s="48"/>
    </row>
    <row r="58" spans="1:64" ht="15">
      <c r="A58" s="64" t="s">
        <v>252</v>
      </c>
      <c r="B58" s="64" t="s">
        <v>322</v>
      </c>
      <c r="C58" s="65"/>
      <c r="D58" s="66"/>
      <c r="E58" s="67"/>
      <c r="F58" s="68"/>
      <c r="G58" s="65"/>
      <c r="H58" s="69"/>
      <c r="I58" s="70"/>
      <c r="J58" s="70"/>
      <c r="K58" s="34" t="s">
        <v>65</v>
      </c>
      <c r="L58" s="77">
        <v>121</v>
      </c>
      <c r="M58" s="77"/>
      <c r="N58" s="72"/>
      <c r="O58" s="79" t="s">
        <v>388</v>
      </c>
      <c r="P58" s="81">
        <v>43533.49484953703</v>
      </c>
      <c r="Q58" s="79" t="s">
        <v>432</v>
      </c>
      <c r="R58" s="79"/>
      <c r="S58" s="79"/>
      <c r="T58" s="79"/>
      <c r="U58" s="79"/>
      <c r="V58" s="82" t="s">
        <v>778</v>
      </c>
      <c r="W58" s="81">
        <v>43533.49484953703</v>
      </c>
      <c r="X58" s="82" t="s">
        <v>888</v>
      </c>
      <c r="Y58" s="79"/>
      <c r="Z58" s="79"/>
      <c r="AA58" s="85" t="s">
        <v>1084</v>
      </c>
      <c r="AB58" s="79"/>
      <c r="AC58" s="79" t="b">
        <v>0</v>
      </c>
      <c r="AD58" s="79">
        <v>0</v>
      </c>
      <c r="AE58" s="85" t="s">
        <v>1236</v>
      </c>
      <c r="AF58" s="79" t="b">
        <v>0</v>
      </c>
      <c r="AG58" s="79" t="s">
        <v>368</v>
      </c>
      <c r="AH58" s="79"/>
      <c r="AI58" s="85" t="s">
        <v>1236</v>
      </c>
      <c r="AJ58" s="79" t="b">
        <v>0</v>
      </c>
      <c r="AK58" s="79">
        <v>14</v>
      </c>
      <c r="AL58" s="85" t="s">
        <v>1103</v>
      </c>
      <c r="AM58" s="79" t="s">
        <v>1269</v>
      </c>
      <c r="AN58" s="79" t="b">
        <v>0</v>
      </c>
      <c r="AO58" s="85" t="s">
        <v>1103</v>
      </c>
      <c r="AP58" s="79" t="s">
        <v>176</v>
      </c>
      <c r="AQ58" s="79">
        <v>0</v>
      </c>
      <c r="AR58" s="79">
        <v>0</v>
      </c>
      <c r="AS58" s="79"/>
      <c r="AT58" s="79"/>
      <c r="AU58" s="79"/>
      <c r="AV58" s="79"/>
      <c r="AW58" s="79"/>
      <c r="AX58" s="79"/>
      <c r="AY58" s="79"/>
      <c r="AZ58" s="79"/>
      <c r="BA58">
        <v>1</v>
      </c>
      <c r="BB58" s="78" t="str">
        <f>REPLACE(INDEX(GroupVertices[Group],MATCH(Edges24[[#This Row],[Vertex 1]],GroupVertices[Vertex],0)),1,1,"")</f>
        <v>2</v>
      </c>
      <c r="BC58" s="78" t="str">
        <f>REPLACE(INDEX(GroupVertices[Group],MATCH(Edges24[[#This Row],[Vertex 2]],GroupVertices[Vertex],0)),1,1,"")</f>
        <v>2</v>
      </c>
      <c r="BD58" s="48"/>
      <c r="BE58" s="49"/>
      <c r="BF58" s="48"/>
      <c r="BG58" s="49"/>
      <c r="BH58" s="48"/>
      <c r="BI58" s="49"/>
      <c r="BJ58" s="48"/>
      <c r="BK58" s="49"/>
      <c r="BL58" s="48"/>
    </row>
    <row r="59" spans="1:64" ht="15">
      <c r="A59" s="64" t="s">
        <v>253</v>
      </c>
      <c r="B59" s="64" t="s">
        <v>322</v>
      </c>
      <c r="C59" s="65"/>
      <c r="D59" s="66"/>
      <c r="E59" s="67"/>
      <c r="F59" s="68"/>
      <c r="G59" s="65"/>
      <c r="H59" s="69"/>
      <c r="I59" s="70"/>
      <c r="J59" s="70"/>
      <c r="K59" s="34" t="s">
        <v>65</v>
      </c>
      <c r="L59" s="77">
        <v>127</v>
      </c>
      <c r="M59" s="77"/>
      <c r="N59" s="72"/>
      <c r="O59" s="79" t="s">
        <v>388</v>
      </c>
      <c r="P59" s="81">
        <v>43533.50239583333</v>
      </c>
      <c r="Q59" s="79" t="s">
        <v>432</v>
      </c>
      <c r="R59" s="79"/>
      <c r="S59" s="79"/>
      <c r="T59" s="79"/>
      <c r="U59" s="79"/>
      <c r="V59" s="82" t="s">
        <v>779</v>
      </c>
      <c r="W59" s="81">
        <v>43533.50239583333</v>
      </c>
      <c r="X59" s="82" t="s">
        <v>889</v>
      </c>
      <c r="Y59" s="79"/>
      <c r="Z59" s="79"/>
      <c r="AA59" s="85" t="s">
        <v>1085</v>
      </c>
      <c r="AB59" s="79"/>
      <c r="AC59" s="79" t="b">
        <v>0</v>
      </c>
      <c r="AD59" s="79">
        <v>0</v>
      </c>
      <c r="AE59" s="85" t="s">
        <v>1236</v>
      </c>
      <c r="AF59" s="79" t="b">
        <v>0</v>
      </c>
      <c r="AG59" s="79" t="s">
        <v>368</v>
      </c>
      <c r="AH59" s="79"/>
      <c r="AI59" s="85" t="s">
        <v>1236</v>
      </c>
      <c r="AJ59" s="79" t="b">
        <v>0</v>
      </c>
      <c r="AK59" s="79">
        <v>14</v>
      </c>
      <c r="AL59" s="85" t="s">
        <v>1103</v>
      </c>
      <c r="AM59" s="79" t="s">
        <v>1269</v>
      </c>
      <c r="AN59" s="79" t="b">
        <v>0</v>
      </c>
      <c r="AO59" s="85" t="s">
        <v>1103</v>
      </c>
      <c r="AP59" s="79" t="s">
        <v>176</v>
      </c>
      <c r="AQ59" s="79">
        <v>0</v>
      </c>
      <c r="AR59" s="79">
        <v>0</v>
      </c>
      <c r="AS59" s="79"/>
      <c r="AT59" s="79"/>
      <c r="AU59" s="79"/>
      <c r="AV59" s="79"/>
      <c r="AW59" s="79"/>
      <c r="AX59" s="79"/>
      <c r="AY59" s="79"/>
      <c r="AZ59" s="79"/>
      <c r="BA59">
        <v>1</v>
      </c>
      <c r="BB59" s="78" t="str">
        <f>REPLACE(INDEX(GroupVertices[Group],MATCH(Edges24[[#This Row],[Vertex 1]],GroupVertices[Vertex],0)),1,1,"")</f>
        <v>2</v>
      </c>
      <c r="BC59" s="78" t="str">
        <f>REPLACE(INDEX(GroupVertices[Group],MATCH(Edges24[[#This Row],[Vertex 2]],GroupVertices[Vertex],0)),1,1,"")</f>
        <v>2</v>
      </c>
      <c r="BD59" s="48"/>
      <c r="BE59" s="49"/>
      <c r="BF59" s="48"/>
      <c r="BG59" s="49"/>
      <c r="BH59" s="48"/>
      <c r="BI59" s="49"/>
      <c r="BJ59" s="48"/>
      <c r="BK59" s="49"/>
      <c r="BL59" s="48"/>
    </row>
    <row r="60" spans="1:64" ht="15">
      <c r="A60" s="64" t="s">
        <v>254</v>
      </c>
      <c r="B60" s="64" t="s">
        <v>322</v>
      </c>
      <c r="C60" s="65"/>
      <c r="D60" s="66"/>
      <c r="E60" s="67"/>
      <c r="F60" s="68"/>
      <c r="G60" s="65"/>
      <c r="H60" s="69"/>
      <c r="I60" s="70"/>
      <c r="J60" s="70"/>
      <c r="K60" s="34" t="s">
        <v>65</v>
      </c>
      <c r="L60" s="77">
        <v>133</v>
      </c>
      <c r="M60" s="77"/>
      <c r="N60" s="72"/>
      <c r="O60" s="79" t="s">
        <v>388</v>
      </c>
      <c r="P60" s="81">
        <v>43533.556967592594</v>
      </c>
      <c r="Q60" s="79" t="s">
        <v>432</v>
      </c>
      <c r="R60" s="79"/>
      <c r="S60" s="79"/>
      <c r="T60" s="79"/>
      <c r="U60" s="79"/>
      <c r="V60" s="82" t="s">
        <v>780</v>
      </c>
      <c r="W60" s="81">
        <v>43533.556967592594</v>
      </c>
      <c r="X60" s="82" t="s">
        <v>890</v>
      </c>
      <c r="Y60" s="79"/>
      <c r="Z60" s="79"/>
      <c r="AA60" s="85" t="s">
        <v>1086</v>
      </c>
      <c r="AB60" s="79"/>
      <c r="AC60" s="79" t="b">
        <v>0</v>
      </c>
      <c r="AD60" s="79">
        <v>0</v>
      </c>
      <c r="AE60" s="85" t="s">
        <v>1236</v>
      </c>
      <c r="AF60" s="79" t="b">
        <v>0</v>
      </c>
      <c r="AG60" s="79" t="s">
        <v>368</v>
      </c>
      <c r="AH60" s="79"/>
      <c r="AI60" s="85" t="s">
        <v>1236</v>
      </c>
      <c r="AJ60" s="79" t="b">
        <v>0</v>
      </c>
      <c r="AK60" s="79">
        <v>14</v>
      </c>
      <c r="AL60" s="85" t="s">
        <v>1103</v>
      </c>
      <c r="AM60" s="79" t="s">
        <v>1269</v>
      </c>
      <c r="AN60" s="79" t="b">
        <v>0</v>
      </c>
      <c r="AO60" s="85" t="s">
        <v>1103</v>
      </c>
      <c r="AP60" s="79" t="s">
        <v>176</v>
      </c>
      <c r="AQ60" s="79">
        <v>0</v>
      </c>
      <c r="AR60" s="79">
        <v>0</v>
      </c>
      <c r="AS60" s="79"/>
      <c r="AT60" s="79"/>
      <c r="AU60" s="79"/>
      <c r="AV60" s="79"/>
      <c r="AW60" s="79"/>
      <c r="AX60" s="79"/>
      <c r="AY60" s="79"/>
      <c r="AZ60" s="79"/>
      <c r="BA60">
        <v>1</v>
      </c>
      <c r="BB60" s="78" t="str">
        <f>REPLACE(INDEX(GroupVertices[Group],MATCH(Edges24[[#This Row],[Vertex 1]],GroupVertices[Vertex],0)),1,1,"")</f>
        <v>2</v>
      </c>
      <c r="BC60" s="78" t="str">
        <f>REPLACE(INDEX(GroupVertices[Group],MATCH(Edges24[[#This Row],[Vertex 2]],GroupVertices[Vertex],0)),1,1,"")</f>
        <v>2</v>
      </c>
      <c r="BD60" s="48"/>
      <c r="BE60" s="49"/>
      <c r="BF60" s="48"/>
      <c r="BG60" s="49"/>
      <c r="BH60" s="48"/>
      <c r="BI60" s="49"/>
      <c r="BJ60" s="48"/>
      <c r="BK60" s="49"/>
      <c r="BL60" s="48"/>
    </row>
    <row r="61" spans="1:64" ht="15">
      <c r="A61" s="64" t="s">
        <v>255</v>
      </c>
      <c r="B61" s="64" t="s">
        <v>322</v>
      </c>
      <c r="C61" s="65"/>
      <c r="D61" s="66"/>
      <c r="E61" s="67"/>
      <c r="F61" s="68"/>
      <c r="G61" s="65"/>
      <c r="H61" s="69"/>
      <c r="I61" s="70"/>
      <c r="J61" s="70"/>
      <c r="K61" s="34" t="s">
        <v>65</v>
      </c>
      <c r="L61" s="77">
        <v>139</v>
      </c>
      <c r="M61" s="77"/>
      <c r="N61" s="72"/>
      <c r="O61" s="79" t="s">
        <v>388</v>
      </c>
      <c r="P61" s="81">
        <v>43533.599131944444</v>
      </c>
      <c r="Q61" s="79" t="s">
        <v>432</v>
      </c>
      <c r="R61" s="79"/>
      <c r="S61" s="79"/>
      <c r="T61" s="79"/>
      <c r="U61" s="79"/>
      <c r="V61" s="82" t="s">
        <v>781</v>
      </c>
      <c r="W61" s="81">
        <v>43533.599131944444</v>
      </c>
      <c r="X61" s="82" t="s">
        <v>891</v>
      </c>
      <c r="Y61" s="79"/>
      <c r="Z61" s="79"/>
      <c r="AA61" s="85" t="s">
        <v>1087</v>
      </c>
      <c r="AB61" s="79"/>
      <c r="AC61" s="79" t="b">
        <v>0</v>
      </c>
      <c r="AD61" s="79">
        <v>0</v>
      </c>
      <c r="AE61" s="85" t="s">
        <v>1236</v>
      </c>
      <c r="AF61" s="79" t="b">
        <v>0</v>
      </c>
      <c r="AG61" s="79" t="s">
        <v>368</v>
      </c>
      <c r="AH61" s="79"/>
      <c r="AI61" s="85" t="s">
        <v>1236</v>
      </c>
      <c r="AJ61" s="79" t="b">
        <v>0</v>
      </c>
      <c r="AK61" s="79">
        <v>14</v>
      </c>
      <c r="AL61" s="85" t="s">
        <v>1103</v>
      </c>
      <c r="AM61" s="79" t="s">
        <v>1269</v>
      </c>
      <c r="AN61" s="79" t="b">
        <v>0</v>
      </c>
      <c r="AO61" s="85" t="s">
        <v>1103</v>
      </c>
      <c r="AP61" s="79" t="s">
        <v>176</v>
      </c>
      <c r="AQ61" s="79">
        <v>0</v>
      </c>
      <c r="AR61" s="79">
        <v>0</v>
      </c>
      <c r="AS61" s="79"/>
      <c r="AT61" s="79"/>
      <c r="AU61" s="79"/>
      <c r="AV61" s="79"/>
      <c r="AW61" s="79"/>
      <c r="AX61" s="79"/>
      <c r="AY61" s="79"/>
      <c r="AZ61" s="79"/>
      <c r="BA61">
        <v>1</v>
      </c>
      <c r="BB61" s="78" t="str">
        <f>REPLACE(INDEX(GroupVertices[Group],MATCH(Edges24[[#This Row],[Vertex 1]],GroupVertices[Vertex],0)),1,1,"")</f>
        <v>2</v>
      </c>
      <c r="BC61" s="78" t="str">
        <f>REPLACE(INDEX(GroupVertices[Group],MATCH(Edges24[[#This Row],[Vertex 2]],GroupVertices[Vertex],0)),1,1,"")</f>
        <v>2</v>
      </c>
      <c r="BD61" s="48"/>
      <c r="BE61" s="49"/>
      <c r="BF61" s="48"/>
      <c r="BG61" s="49"/>
      <c r="BH61" s="48"/>
      <c r="BI61" s="49"/>
      <c r="BJ61" s="48"/>
      <c r="BK61" s="49"/>
      <c r="BL61" s="48"/>
    </row>
    <row r="62" spans="1:64" ht="15">
      <c r="A62" s="64" t="s">
        <v>256</v>
      </c>
      <c r="B62" s="64" t="s">
        <v>363</v>
      </c>
      <c r="C62" s="65"/>
      <c r="D62" s="66"/>
      <c r="E62" s="67"/>
      <c r="F62" s="68"/>
      <c r="G62" s="65"/>
      <c r="H62" s="69"/>
      <c r="I62" s="70"/>
      <c r="J62" s="70"/>
      <c r="K62" s="34" t="s">
        <v>65</v>
      </c>
      <c r="L62" s="77">
        <v>145</v>
      </c>
      <c r="M62" s="77"/>
      <c r="N62" s="72"/>
      <c r="O62" s="79" t="s">
        <v>389</v>
      </c>
      <c r="P62" s="81">
        <v>43533.62732638889</v>
      </c>
      <c r="Q62" s="79" t="s">
        <v>433</v>
      </c>
      <c r="R62" s="79"/>
      <c r="S62" s="79"/>
      <c r="T62" s="79"/>
      <c r="U62" s="82" t="s">
        <v>703</v>
      </c>
      <c r="V62" s="82" t="s">
        <v>703</v>
      </c>
      <c r="W62" s="81">
        <v>43533.62732638889</v>
      </c>
      <c r="X62" s="82" t="s">
        <v>892</v>
      </c>
      <c r="Y62" s="79"/>
      <c r="Z62" s="79"/>
      <c r="AA62" s="85" t="s">
        <v>1088</v>
      </c>
      <c r="AB62" s="79"/>
      <c r="AC62" s="79" t="b">
        <v>0</v>
      </c>
      <c r="AD62" s="79">
        <v>0</v>
      </c>
      <c r="AE62" s="85" t="s">
        <v>1244</v>
      </c>
      <c r="AF62" s="79" t="b">
        <v>0</v>
      </c>
      <c r="AG62" s="79" t="s">
        <v>368</v>
      </c>
      <c r="AH62" s="79"/>
      <c r="AI62" s="85" t="s">
        <v>1236</v>
      </c>
      <c r="AJ62" s="79" t="b">
        <v>0</v>
      </c>
      <c r="AK62" s="79">
        <v>0</v>
      </c>
      <c r="AL62" s="85" t="s">
        <v>1236</v>
      </c>
      <c r="AM62" s="79" t="s">
        <v>1265</v>
      </c>
      <c r="AN62" s="79" t="b">
        <v>0</v>
      </c>
      <c r="AO62" s="85" t="s">
        <v>1088</v>
      </c>
      <c r="AP62" s="79" t="s">
        <v>176</v>
      </c>
      <c r="AQ62" s="79">
        <v>0</v>
      </c>
      <c r="AR62" s="79">
        <v>0</v>
      </c>
      <c r="AS62" s="79"/>
      <c r="AT62" s="79"/>
      <c r="AU62" s="79"/>
      <c r="AV62" s="79"/>
      <c r="AW62" s="79"/>
      <c r="AX62" s="79"/>
      <c r="AY62" s="79"/>
      <c r="AZ62" s="79"/>
      <c r="BA62">
        <v>1</v>
      </c>
      <c r="BB62" s="78" t="str">
        <f>REPLACE(INDEX(GroupVertices[Group],MATCH(Edges24[[#This Row],[Vertex 1]],GroupVertices[Vertex],0)),1,1,"")</f>
        <v>17</v>
      </c>
      <c r="BC62" s="78" t="str">
        <f>REPLACE(INDEX(GroupVertices[Group],MATCH(Edges24[[#This Row],[Vertex 2]],GroupVertices[Vertex],0)),1,1,"")</f>
        <v>17</v>
      </c>
      <c r="BD62" s="48">
        <v>0</v>
      </c>
      <c r="BE62" s="49">
        <v>0</v>
      </c>
      <c r="BF62" s="48">
        <v>1</v>
      </c>
      <c r="BG62" s="49">
        <v>7.142857142857143</v>
      </c>
      <c r="BH62" s="48">
        <v>0</v>
      </c>
      <c r="BI62" s="49">
        <v>0</v>
      </c>
      <c r="BJ62" s="48">
        <v>13</v>
      </c>
      <c r="BK62" s="49">
        <v>92.85714285714286</v>
      </c>
      <c r="BL62" s="48">
        <v>14</v>
      </c>
    </row>
    <row r="63" spans="1:64" ht="15">
      <c r="A63" s="64" t="s">
        <v>257</v>
      </c>
      <c r="B63" s="64" t="s">
        <v>322</v>
      </c>
      <c r="C63" s="65"/>
      <c r="D63" s="66"/>
      <c r="E63" s="67"/>
      <c r="F63" s="68"/>
      <c r="G63" s="65"/>
      <c r="H63" s="69"/>
      <c r="I63" s="70"/>
      <c r="J63" s="70"/>
      <c r="K63" s="34" t="s">
        <v>65</v>
      </c>
      <c r="L63" s="77">
        <v>147</v>
      </c>
      <c r="M63" s="77"/>
      <c r="N63" s="72"/>
      <c r="O63" s="79" t="s">
        <v>388</v>
      </c>
      <c r="P63" s="81">
        <v>43534.01863425926</v>
      </c>
      <c r="Q63" s="79" t="s">
        <v>432</v>
      </c>
      <c r="R63" s="79"/>
      <c r="S63" s="79"/>
      <c r="T63" s="79"/>
      <c r="U63" s="79"/>
      <c r="V63" s="82" t="s">
        <v>782</v>
      </c>
      <c r="W63" s="81">
        <v>43534.01863425926</v>
      </c>
      <c r="X63" s="82" t="s">
        <v>893</v>
      </c>
      <c r="Y63" s="79"/>
      <c r="Z63" s="79"/>
      <c r="AA63" s="85" t="s">
        <v>1089</v>
      </c>
      <c r="AB63" s="79"/>
      <c r="AC63" s="79" t="b">
        <v>0</v>
      </c>
      <c r="AD63" s="79">
        <v>0</v>
      </c>
      <c r="AE63" s="85" t="s">
        <v>1236</v>
      </c>
      <c r="AF63" s="79" t="b">
        <v>0</v>
      </c>
      <c r="AG63" s="79" t="s">
        <v>368</v>
      </c>
      <c r="AH63" s="79"/>
      <c r="AI63" s="85" t="s">
        <v>1236</v>
      </c>
      <c r="AJ63" s="79" t="b">
        <v>0</v>
      </c>
      <c r="AK63" s="79">
        <v>0</v>
      </c>
      <c r="AL63" s="85" t="s">
        <v>1103</v>
      </c>
      <c r="AM63" s="79" t="s">
        <v>1276</v>
      </c>
      <c r="AN63" s="79" t="b">
        <v>0</v>
      </c>
      <c r="AO63" s="85" t="s">
        <v>1103</v>
      </c>
      <c r="AP63" s="79" t="s">
        <v>176</v>
      </c>
      <c r="AQ63" s="79">
        <v>0</v>
      </c>
      <c r="AR63" s="79">
        <v>0</v>
      </c>
      <c r="AS63" s="79"/>
      <c r="AT63" s="79"/>
      <c r="AU63" s="79"/>
      <c r="AV63" s="79"/>
      <c r="AW63" s="79"/>
      <c r="AX63" s="79"/>
      <c r="AY63" s="79"/>
      <c r="AZ63" s="79"/>
      <c r="BA63">
        <v>1</v>
      </c>
      <c r="BB63" s="78" t="str">
        <f>REPLACE(INDEX(GroupVertices[Group],MATCH(Edges24[[#This Row],[Vertex 1]],GroupVertices[Vertex],0)),1,1,"")</f>
        <v>2</v>
      </c>
      <c r="BC63" s="78" t="str">
        <f>REPLACE(INDEX(GroupVertices[Group],MATCH(Edges24[[#This Row],[Vertex 2]],GroupVertices[Vertex],0)),1,1,"")</f>
        <v>2</v>
      </c>
      <c r="BD63" s="48"/>
      <c r="BE63" s="49"/>
      <c r="BF63" s="48"/>
      <c r="BG63" s="49"/>
      <c r="BH63" s="48"/>
      <c r="BI63" s="49"/>
      <c r="BJ63" s="48"/>
      <c r="BK63" s="49"/>
      <c r="BL63" s="48"/>
    </row>
    <row r="64" spans="1:64" ht="15">
      <c r="A64" s="64" t="s">
        <v>258</v>
      </c>
      <c r="B64" s="64" t="s">
        <v>364</v>
      </c>
      <c r="C64" s="65"/>
      <c r="D64" s="66"/>
      <c r="E64" s="67"/>
      <c r="F64" s="68"/>
      <c r="G64" s="65"/>
      <c r="H64" s="69"/>
      <c r="I64" s="70"/>
      <c r="J64" s="70"/>
      <c r="K64" s="34" t="s">
        <v>65</v>
      </c>
      <c r="L64" s="77">
        <v>153</v>
      </c>
      <c r="M64" s="77"/>
      <c r="N64" s="72"/>
      <c r="O64" s="79" t="s">
        <v>388</v>
      </c>
      <c r="P64" s="81">
        <v>43534.07712962963</v>
      </c>
      <c r="Q64" s="79" t="s">
        <v>434</v>
      </c>
      <c r="R64" s="79"/>
      <c r="S64" s="79"/>
      <c r="T64" s="79" t="s">
        <v>321</v>
      </c>
      <c r="U64" s="79"/>
      <c r="V64" s="82" t="s">
        <v>783</v>
      </c>
      <c r="W64" s="81">
        <v>43534.07712962963</v>
      </c>
      <c r="X64" s="82" t="s">
        <v>894</v>
      </c>
      <c r="Y64" s="79"/>
      <c r="Z64" s="79"/>
      <c r="AA64" s="85" t="s">
        <v>1090</v>
      </c>
      <c r="AB64" s="85" t="s">
        <v>1228</v>
      </c>
      <c r="AC64" s="79" t="b">
        <v>0</v>
      </c>
      <c r="AD64" s="79">
        <v>0</v>
      </c>
      <c r="AE64" s="85" t="s">
        <v>1245</v>
      </c>
      <c r="AF64" s="79" t="b">
        <v>0</v>
      </c>
      <c r="AG64" s="79" t="s">
        <v>1260</v>
      </c>
      <c r="AH64" s="79"/>
      <c r="AI64" s="85" t="s">
        <v>1236</v>
      </c>
      <c r="AJ64" s="79" t="b">
        <v>0</v>
      </c>
      <c r="AK64" s="79">
        <v>0</v>
      </c>
      <c r="AL64" s="85" t="s">
        <v>1236</v>
      </c>
      <c r="AM64" s="79" t="s">
        <v>1269</v>
      </c>
      <c r="AN64" s="79" t="b">
        <v>0</v>
      </c>
      <c r="AO64" s="85" t="s">
        <v>1228</v>
      </c>
      <c r="AP64" s="79" t="s">
        <v>176</v>
      </c>
      <c r="AQ64" s="79">
        <v>0</v>
      </c>
      <c r="AR64" s="79">
        <v>0</v>
      </c>
      <c r="AS64" s="79"/>
      <c r="AT64" s="79"/>
      <c r="AU64" s="79"/>
      <c r="AV64" s="79"/>
      <c r="AW64" s="79"/>
      <c r="AX64" s="79"/>
      <c r="AY64" s="79"/>
      <c r="AZ64" s="79"/>
      <c r="BA64">
        <v>1</v>
      </c>
      <c r="BB64" s="78" t="str">
        <f>REPLACE(INDEX(GroupVertices[Group],MATCH(Edges24[[#This Row],[Vertex 1]],GroupVertices[Vertex],0)),1,1,"")</f>
        <v>12</v>
      </c>
      <c r="BC64" s="78" t="str">
        <f>REPLACE(INDEX(GroupVertices[Group],MATCH(Edges24[[#This Row],[Vertex 2]],GroupVertices[Vertex],0)),1,1,"")</f>
        <v>12</v>
      </c>
      <c r="BD64" s="48"/>
      <c r="BE64" s="49"/>
      <c r="BF64" s="48"/>
      <c r="BG64" s="49"/>
      <c r="BH64" s="48"/>
      <c r="BI64" s="49"/>
      <c r="BJ64" s="48"/>
      <c r="BK64" s="49"/>
      <c r="BL64" s="48"/>
    </row>
    <row r="65" spans="1:64" ht="15">
      <c r="A65" s="64" t="s">
        <v>259</v>
      </c>
      <c r="B65" s="64" t="s">
        <v>366</v>
      </c>
      <c r="C65" s="65"/>
      <c r="D65" s="66"/>
      <c r="E65" s="67"/>
      <c r="F65" s="68"/>
      <c r="G65" s="65"/>
      <c r="H65" s="69"/>
      <c r="I65" s="70"/>
      <c r="J65" s="70"/>
      <c r="K65" s="34" t="s">
        <v>65</v>
      </c>
      <c r="L65" s="77">
        <v>155</v>
      </c>
      <c r="M65" s="77"/>
      <c r="N65" s="72"/>
      <c r="O65" s="79" t="s">
        <v>389</v>
      </c>
      <c r="P65" s="81">
        <v>43533.84483796296</v>
      </c>
      <c r="Q65" s="79" t="s">
        <v>435</v>
      </c>
      <c r="R65" s="79"/>
      <c r="S65" s="79"/>
      <c r="T65" s="79"/>
      <c r="U65" s="82" t="s">
        <v>704</v>
      </c>
      <c r="V65" s="82" t="s">
        <v>704</v>
      </c>
      <c r="W65" s="81">
        <v>43533.84483796296</v>
      </c>
      <c r="X65" s="82" t="s">
        <v>895</v>
      </c>
      <c r="Y65" s="79"/>
      <c r="Z65" s="79"/>
      <c r="AA65" s="85" t="s">
        <v>1091</v>
      </c>
      <c r="AB65" s="85" t="s">
        <v>1229</v>
      </c>
      <c r="AC65" s="79" t="b">
        <v>0</v>
      </c>
      <c r="AD65" s="79">
        <v>0</v>
      </c>
      <c r="AE65" s="85" t="s">
        <v>1246</v>
      </c>
      <c r="AF65" s="79" t="b">
        <v>0</v>
      </c>
      <c r="AG65" s="79" t="s">
        <v>368</v>
      </c>
      <c r="AH65" s="79"/>
      <c r="AI65" s="85" t="s">
        <v>1236</v>
      </c>
      <c r="AJ65" s="79" t="b">
        <v>0</v>
      </c>
      <c r="AK65" s="79">
        <v>0</v>
      </c>
      <c r="AL65" s="85" t="s">
        <v>1236</v>
      </c>
      <c r="AM65" s="79" t="s">
        <v>1269</v>
      </c>
      <c r="AN65" s="79" t="b">
        <v>0</v>
      </c>
      <c r="AO65" s="85" t="s">
        <v>1229</v>
      </c>
      <c r="AP65" s="79" t="s">
        <v>176</v>
      </c>
      <c r="AQ65" s="79">
        <v>0</v>
      </c>
      <c r="AR65" s="79">
        <v>0</v>
      </c>
      <c r="AS65" s="79"/>
      <c r="AT65" s="79"/>
      <c r="AU65" s="79"/>
      <c r="AV65" s="79"/>
      <c r="AW65" s="79"/>
      <c r="AX65" s="79"/>
      <c r="AY65" s="79"/>
      <c r="AZ65" s="79"/>
      <c r="BA65">
        <v>1</v>
      </c>
      <c r="BB65" s="78" t="str">
        <f>REPLACE(INDEX(GroupVertices[Group],MATCH(Edges24[[#This Row],[Vertex 1]],GroupVertices[Vertex],0)),1,1,"")</f>
        <v>11</v>
      </c>
      <c r="BC65" s="78" t="str">
        <f>REPLACE(INDEX(GroupVertices[Group],MATCH(Edges24[[#This Row],[Vertex 2]],GroupVertices[Vertex],0)),1,1,"")</f>
        <v>11</v>
      </c>
      <c r="BD65" s="48">
        <v>1</v>
      </c>
      <c r="BE65" s="49">
        <v>14.285714285714286</v>
      </c>
      <c r="BF65" s="48">
        <v>0</v>
      </c>
      <c r="BG65" s="49">
        <v>0</v>
      </c>
      <c r="BH65" s="48">
        <v>0</v>
      </c>
      <c r="BI65" s="49">
        <v>0</v>
      </c>
      <c r="BJ65" s="48">
        <v>6</v>
      </c>
      <c r="BK65" s="49">
        <v>85.71428571428571</v>
      </c>
      <c r="BL65" s="48">
        <v>7</v>
      </c>
    </row>
    <row r="66" spans="1:64" ht="15">
      <c r="A66" s="64" t="s">
        <v>259</v>
      </c>
      <c r="B66" s="64" t="s">
        <v>367</v>
      </c>
      <c r="C66" s="65"/>
      <c r="D66" s="66"/>
      <c r="E66" s="67"/>
      <c r="F66" s="68"/>
      <c r="G66" s="65"/>
      <c r="H66" s="69"/>
      <c r="I66" s="70"/>
      <c r="J66" s="70"/>
      <c r="K66" s="34" t="s">
        <v>65</v>
      </c>
      <c r="L66" s="77">
        <v>156</v>
      </c>
      <c r="M66" s="77"/>
      <c r="N66" s="72"/>
      <c r="O66" s="79" t="s">
        <v>389</v>
      </c>
      <c r="P66" s="81">
        <v>43533.848344907405</v>
      </c>
      <c r="Q66" s="79" t="s">
        <v>436</v>
      </c>
      <c r="R66" s="79"/>
      <c r="S66" s="79"/>
      <c r="T66" s="79"/>
      <c r="U66" s="82" t="s">
        <v>705</v>
      </c>
      <c r="V66" s="82" t="s">
        <v>705</v>
      </c>
      <c r="W66" s="81">
        <v>43533.848344907405</v>
      </c>
      <c r="X66" s="82" t="s">
        <v>896</v>
      </c>
      <c r="Y66" s="79"/>
      <c r="Z66" s="79"/>
      <c r="AA66" s="85" t="s">
        <v>1092</v>
      </c>
      <c r="AB66" s="85" t="s">
        <v>1230</v>
      </c>
      <c r="AC66" s="79" t="b">
        <v>0</v>
      </c>
      <c r="AD66" s="79">
        <v>0</v>
      </c>
      <c r="AE66" s="85" t="s">
        <v>1247</v>
      </c>
      <c r="AF66" s="79" t="b">
        <v>0</v>
      </c>
      <c r="AG66" s="79" t="s">
        <v>368</v>
      </c>
      <c r="AH66" s="79"/>
      <c r="AI66" s="85" t="s">
        <v>1236</v>
      </c>
      <c r="AJ66" s="79" t="b">
        <v>0</v>
      </c>
      <c r="AK66" s="79">
        <v>0</v>
      </c>
      <c r="AL66" s="85" t="s">
        <v>1236</v>
      </c>
      <c r="AM66" s="79" t="s">
        <v>1269</v>
      </c>
      <c r="AN66" s="79" t="b">
        <v>0</v>
      </c>
      <c r="AO66" s="85" t="s">
        <v>1230</v>
      </c>
      <c r="AP66" s="79" t="s">
        <v>176</v>
      </c>
      <c r="AQ66" s="79">
        <v>0</v>
      </c>
      <c r="AR66" s="79">
        <v>0</v>
      </c>
      <c r="AS66" s="79"/>
      <c r="AT66" s="79"/>
      <c r="AU66" s="79"/>
      <c r="AV66" s="79"/>
      <c r="AW66" s="79"/>
      <c r="AX66" s="79"/>
      <c r="AY66" s="79"/>
      <c r="AZ66" s="79"/>
      <c r="BA66">
        <v>3</v>
      </c>
      <c r="BB66" s="78" t="str">
        <f>REPLACE(INDEX(GroupVertices[Group],MATCH(Edges24[[#This Row],[Vertex 1]],GroupVertices[Vertex],0)),1,1,"")</f>
        <v>11</v>
      </c>
      <c r="BC66" s="78" t="str">
        <f>REPLACE(INDEX(GroupVertices[Group],MATCH(Edges24[[#This Row],[Vertex 2]],GroupVertices[Vertex],0)),1,1,"")</f>
        <v>11</v>
      </c>
      <c r="BD66" s="48">
        <v>1</v>
      </c>
      <c r="BE66" s="49">
        <v>14.285714285714286</v>
      </c>
      <c r="BF66" s="48">
        <v>0</v>
      </c>
      <c r="BG66" s="49">
        <v>0</v>
      </c>
      <c r="BH66" s="48">
        <v>0</v>
      </c>
      <c r="BI66" s="49">
        <v>0</v>
      </c>
      <c r="BJ66" s="48">
        <v>6</v>
      </c>
      <c r="BK66" s="49">
        <v>85.71428571428571</v>
      </c>
      <c r="BL66" s="48">
        <v>7</v>
      </c>
    </row>
    <row r="67" spans="1:64" ht="15">
      <c r="A67" s="64" t="s">
        <v>259</v>
      </c>
      <c r="B67" s="64" t="s">
        <v>367</v>
      </c>
      <c r="C67" s="65"/>
      <c r="D67" s="66"/>
      <c r="E67" s="67"/>
      <c r="F67" s="68"/>
      <c r="G67" s="65"/>
      <c r="H67" s="69"/>
      <c r="I67" s="70"/>
      <c r="J67" s="70"/>
      <c r="K67" s="34" t="s">
        <v>65</v>
      </c>
      <c r="L67" s="77">
        <v>157</v>
      </c>
      <c r="M67" s="77"/>
      <c r="N67" s="72"/>
      <c r="O67" s="79" t="s">
        <v>389</v>
      </c>
      <c r="P67" s="81">
        <v>43534.077372685184</v>
      </c>
      <c r="Q67" s="79" t="s">
        <v>437</v>
      </c>
      <c r="R67" s="79"/>
      <c r="S67" s="79"/>
      <c r="T67" s="79"/>
      <c r="U67" s="82" t="s">
        <v>706</v>
      </c>
      <c r="V67" s="82" t="s">
        <v>706</v>
      </c>
      <c r="W67" s="81">
        <v>43534.077372685184</v>
      </c>
      <c r="X67" s="82" t="s">
        <v>897</v>
      </c>
      <c r="Y67" s="79"/>
      <c r="Z67" s="79"/>
      <c r="AA67" s="85" t="s">
        <v>1093</v>
      </c>
      <c r="AB67" s="85" t="s">
        <v>1092</v>
      </c>
      <c r="AC67" s="79" t="b">
        <v>0</v>
      </c>
      <c r="AD67" s="79">
        <v>0</v>
      </c>
      <c r="AE67" s="85" t="s">
        <v>1248</v>
      </c>
      <c r="AF67" s="79" t="b">
        <v>0</v>
      </c>
      <c r="AG67" s="79" t="s">
        <v>368</v>
      </c>
      <c r="AH67" s="79"/>
      <c r="AI67" s="85" t="s">
        <v>1236</v>
      </c>
      <c r="AJ67" s="79" t="b">
        <v>0</v>
      </c>
      <c r="AK67" s="79">
        <v>0</v>
      </c>
      <c r="AL67" s="85" t="s">
        <v>1236</v>
      </c>
      <c r="AM67" s="79" t="s">
        <v>1269</v>
      </c>
      <c r="AN67" s="79" t="b">
        <v>0</v>
      </c>
      <c r="AO67" s="85" t="s">
        <v>1092</v>
      </c>
      <c r="AP67" s="79" t="s">
        <v>176</v>
      </c>
      <c r="AQ67" s="79">
        <v>0</v>
      </c>
      <c r="AR67" s="79">
        <v>0</v>
      </c>
      <c r="AS67" s="79"/>
      <c r="AT67" s="79"/>
      <c r="AU67" s="79"/>
      <c r="AV67" s="79"/>
      <c r="AW67" s="79"/>
      <c r="AX67" s="79"/>
      <c r="AY67" s="79"/>
      <c r="AZ67" s="79"/>
      <c r="BA67">
        <v>3</v>
      </c>
      <c r="BB67" s="78" t="str">
        <f>REPLACE(INDEX(GroupVertices[Group],MATCH(Edges24[[#This Row],[Vertex 1]],GroupVertices[Vertex],0)),1,1,"")</f>
        <v>11</v>
      </c>
      <c r="BC67" s="78" t="str">
        <f>REPLACE(INDEX(GroupVertices[Group],MATCH(Edges24[[#This Row],[Vertex 2]],GroupVertices[Vertex],0)),1,1,"")</f>
        <v>11</v>
      </c>
      <c r="BD67" s="48">
        <v>0</v>
      </c>
      <c r="BE67" s="49">
        <v>0</v>
      </c>
      <c r="BF67" s="48">
        <v>1</v>
      </c>
      <c r="BG67" s="49">
        <v>12.5</v>
      </c>
      <c r="BH67" s="48">
        <v>0</v>
      </c>
      <c r="BI67" s="49">
        <v>0</v>
      </c>
      <c r="BJ67" s="48">
        <v>7</v>
      </c>
      <c r="BK67" s="49">
        <v>87.5</v>
      </c>
      <c r="BL67" s="48">
        <v>8</v>
      </c>
    </row>
    <row r="68" spans="1:64" ht="15">
      <c r="A68" s="64" t="s">
        <v>259</v>
      </c>
      <c r="B68" s="64" t="s">
        <v>367</v>
      </c>
      <c r="C68" s="65"/>
      <c r="D68" s="66"/>
      <c r="E68" s="67"/>
      <c r="F68" s="68"/>
      <c r="G68" s="65"/>
      <c r="H68" s="69"/>
      <c r="I68" s="70"/>
      <c r="J68" s="70"/>
      <c r="K68" s="34" t="s">
        <v>65</v>
      </c>
      <c r="L68" s="77">
        <v>158</v>
      </c>
      <c r="M68" s="77"/>
      <c r="N68" s="72"/>
      <c r="O68" s="79" t="s">
        <v>389</v>
      </c>
      <c r="P68" s="81">
        <v>43534.07900462963</v>
      </c>
      <c r="Q68" s="79" t="s">
        <v>438</v>
      </c>
      <c r="R68" s="79"/>
      <c r="S68" s="79"/>
      <c r="T68" s="79"/>
      <c r="U68" s="82" t="s">
        <v>707</v>
      </c>
      <c r="V68" s="82" t="s">
        <v>707</v>
      </c>
      <c r="W68" s="81">
        <v>43534.07900462963</v>
      </c>
      <c r="X68" s="82" t="s">
        <v>898</v>
      </c>
      <c r="Y68" s="79"/>
      <c r="Z68" s="79"/>
      <c r="AA68" s="85" t="s">
        <v>1094</v>
      </c>
      <c r="AB68" s="85" t="s">
        <v>1092</v>
      </c>
      <c r="AC68" s="79" t="b">
        <v>0</v>
      </c>
      <c r="AD68" s="79">
        <v>0</v>
      </c>
      <c r="AE68" s="85" t="s">
        <v>1248</v>
      </c>
      <c r="AF68" s="79" t="b">
        <v>0</v>
      </c>
      <c r="AG68" s="79" t="s">
        <v>368</v>
      </c>
      <c r="AH68" s="79"/>
      <c r="AI68" s="85" t="s">
        <v>1236</v>
      </c>
      <c r="AJ68" s="79" t="b">
        <v>0</v>
      </c>
      <c r="AK68" s="79">
        <v>0</v>
      </c>
      <c r="AL68" s="85" t="s">
        <v>1236</v>
      </c>
      <c r="AM68" s="79" t="s">
        <v>1269</v>
      </c>
      <c r="AN68" s="79" t="b">
        <v>0</v>
      </c>
      <c r="AO68" s="85" t="s">
        <v>1092</v>
      </c>
      <c r="AP68" s="79" t="s">
        <v>176</v>
      </c>
      <c r="AQ68" s="79">
        <v>0</v>
      </c>
      <c r="AR68" s="79">
        <v>0</v>
      </c>
      <c r="AS68" s="79"/>
      <c r="AT68" s="79"/>
      <c r="AU68" s="79"/>
      <c r="AV68" s="79"/>
      <c r="AW68" s="79"/>
      <c r="AX68" s="79"/>
      <c r="AY68" s="79"/>
      <c r="AZ68" s="79"/>
      <c r="BA68">
        <v>3</v>
      </c>
      <c r="BB68" s="78" t="str">
        <f>REPLACE(INDEX(GroupVertices[Group],MATCH(Edges24[[#This Row],[Vertex 1]],GroupVertices[Vertex],0)),1,1,"")</f>
        <v>11</v>
      </c>
      <c r="BC68" s="78" t="str">
        <f>REPLACE(INDEX(GroupVertices[Group],MATCH(Edges24[[#This Row],[Vertex 2]],GroupVertices[Vertex],0)),1,1,"")</f>
        <v>11</v>
      </c>
      <c r="BD68" s="48">
        <v>0</v>
      </c>
      <c r="BE68" s="49">
        <v>0</v>
      </c>
      <c r="BF68" s="48">
        <v>0</v>
      </c>
      <c r="BG68" s="49">
        <v>0</v>
      </c>
      <c r="BH68" s="48">
        <v>0</v>
      </c>
      <c r="BI68" s="49">
        <v>0</v>
      </c>
      <c r="BJ68" s="48">
        <v>9</v>
      </c>
      <c r="BK68" s="49">
        <v>100</v>
      </c>
      <c r="BL68" s="48">
        <v>9</v>
      </c>
    </row>
    <row r="69" spans="1:64" ht="15">
      <c r="A69" s="64" t="s">
        <v>260</v>
      </c>
      <c r="B69" s="64" t="s">
        <v>260</v>
      </c>
      <c r="C69" s="65"/>
      <c r="D69" s="66"/>
      <c r="E69" s="67"/>
      <c r="F69" s="68"/>
      <c r="G69" s="65"/>
      <c r="H69" s="69"/>
      <c r="I69" s="70"/>
      <c r="J69" s="70"/>
      <c r="K69" s="34" t="s">
        <v>65</v>
      </c>
      <c r="L69" s="77">
        <v>163</v>
      </c>
      <c r="M69" s="77"/>
      <c r="N69" s="72"/>
      <c r="O69" s="79" t="s">
        <v>176</v>
      </c>
      <c r="P69" s="81">
        <v>43534.102627314816</v>
      </c>
      <c r="Q69" s="79" t="s">
        <v>439</v>
      </c>
      <c r="R69" s="82" t="s">
        <v>561</v>
      </c>
      <c r="S69" s="79" t="s">
        <v>615</v>
      </c>
      <c r="T69" s="79" t="s">
        <v>659</v>
      </c>
      <c r="U69" s="79"/>
      <c r="V69" s="82" t="s">
        <v>784</v>
      </c>
      <c r="W69" s="81">
        <v>43534.102627314816</v>
      </c>
      <c r="X69" s="82" t="s">
        <v>899</v>
      </c>
      <c r="Y69" s="79"/>
      <c r="Z69" s="79"/>
      <c r="AA69" s="85" t="s">
        <v>1095</v>
      </c>
      <c r="AB69" s="79"/>
      <c r="AC69" s="79" t="b">
        <v>0</v>
      </c>
      <c r="AD69" s="79">
        <v>0</v>
      </c>
      <c r="AE69" s="85" t="s">
        <v>1236</v>
      </c>
      <c r="AF69" s="79" t="b">
        <v>0</v>
      </c>
      <c r="AG69" s="79" t="s">
        <v>368</v>
      </c>
      <c r="AH69" s="79"/>
      <c r="AI69" s="85" t="s">
        <v>1236</v>
      </c>
      <c r="AJ69" s="79" t="b">
        <v>0</v>
      </c>
      <c r="AK69" s="79">
        <v>0</v>
      </c>
      <c r="AL69" s="85" t="s">
        <v>1236</v>
      </c>
      <c r="AM69" s="79" t="s">
        <v>1274</v>
      </c>
      <c r="AN69" s="79" t="b">
        <v>1</v>
      </c>
      <c r="AO69" s="85" t="s">
        <v>1095</v>
      </c>
      <c r="AP69" s="79" t="s">
        <v>176</v>
      </c>
      <c r="AQ69" s="79">
        <v>0</v>
      </c>
      <c r="AR69" s="79">
        <v>0</v>
      </c>
      <c r="AS69" s="79"/>
      <c r="AT69" s="79"/>
      <c r="AU69" s="79"/>
      <c r="AV69" s="79"/>
      <c r="AW69" s="79"/>
      <c r="AX69" s="79"/>
      <c r="AY69" s="79"/>
      <c r="AZ69" s="79"/>
      <c r="BA69">
        <v>1</v>
      </c>
      <c r="BB69" s="78" t="str">
        <f>REPLACE(INDEX(GroupVertices[Group],MATCH(Edges24[[#This Row],[Vertex 1]],GroupVertices[Vertex],0)),1,1,"")</f>
        <v>3</v>
      </c>
      <c r="BC69" s="78" t="str">
        <f>REPLACE(INDEX(GroupVertices[Group],MATCH(Edges24[[#This Row],[Vertex 2]],GroupVertices[Vertex],0)),1,1,"")</f>
        <v>3</v>
      </c>
      <c r="BD69" s="48">
        <v>1</v>
      </c>
      <c r="BE69" s="49">
        <v>7.6923076923076925</v>
      </c>
      <c r="BF69" s="48">
        <v>0</v>
      </c>
      <c r="BG69" s="49">
        <v>0</v>
      </c>
      <c r="BH69" s="48">
        <v>0</v>
      </c>
      <c r="BI69" s="49">
        <v>0</v>
      </c>
      <c r="BJ69" s="48">
        <v>12</v>
      </c>
      <c r="BK69" s="49">
        <v>92.3076923076923</v>
      </c>
      <c r="BL69" s="48">
        <v>13</v>
      </c>
    </row>
    <row r="70" spans="1:64" ht="15">
      <c r="A70" s="64" t="s">
        <v>261</v>
      </c>
      <c r="B70" s="64" t="s">
        <v>321</v>
      </c>
      <c r="C70" s="65"/>
      <c r="D70" s="66"/>
      <c r="E70" s="67"/>
      <c r="F70" s="68"/>
      <c r="G70" s="65"/>
      <c r="H70" s="69"/>
      <c r="I70" s="70"/>
      <c r="J70" s="70"/>
      <c r="K70" s="34" t="s">
        <v>65</v>
      </c>
      <c r="L70" s="77">
        <v>164</v>
      </c>
      <c r="M70" s="77"/>
      <c r="N70" s="72"/>
      <c r="O70" s="79" t="s">
        <v>388</v>
      </c>
      <c r="P70" s="81">
        <v>43527.67024305555</v>
      </c>
      <c r="Q70" s="79" t="s">
        <v>440</v>
      </c>
      <c r="R70" s="82" t="s">
        <v>562</v>
      </c>
      <c r="S70" s="79" t="s">
        <v>619</v>
      </c>
      <c r="T70" s="79" t="s">
        <v>660</v>
      </c>
      <c r="U70" s="82" t="s">
        <v>708</v>
      </c>
      <c r="V70" s="82" t="s">
        <v>708</v>
      </c>
      <c r="W70" s="81">
        <v>43527.67024305555</v>
      </c>
      <c r="X70" s="82" t="s">
        <v>900</v>
      </c>
      <c r="Y70" s="79"/>
      <c r="Z70" s="79"/>
      <c r="AA70" s="85" t="s">
        <v>1096</v>
      </c>
      <c r="AB70" s="79"/>
      <c r="AC70" s="79" t="b">
        <v>0</v>
      </c>
      <c r="AD70" s="79">
        <v>5</v>
      </c>
      <c r="AE70" s="85" t="s">
        <v>1236</v>
      </c>
      <c r="AF70" s="79" t="b">
        <v>0</v>
      </c>
      <c r="AG70" s="79" t="s">
        <v>368</v>
      </c>
      <c r="AH70" s="79"/>
      <c r="AI70" s="85" t="s">
        <v>1236</v>
      </c>
      <c r="AJ70" s="79" t="b">
        <v>0</v>
      </c>
      <c r="AK70" s="79">
        <v>1</v>
      </c>
      <c r="AL70" s="85" t="s">
        <v>1236</v>
      </c>
      <c r="AM70" s="79" t="s">
        <v>1267</v>
      </c>
      <c r="AN70" s="79" t="b">
        <v>0</v>
      </c>
      <c r="AO70" s="85" t="s">
        <v>1096</v>
      </c>
      <c r="AP70" s="79" t="s">
        <v>176</v>
      </c>
      <c r="AQ70" s="79">
        <v>0</v>
      </c>
      <c r="AR70" s="79">
        <v>0</v>
      </c>
      <c r="AS70" s="79"/>
      <c r="AT70" s="79"/>
      <c r="AU70" s="79"/>
      <c r="AV70" s="79"/>
      <c r="AW70" s="79"/>
      <c r="AX70" s="79"/>
      <c r="AY70" s="79"/>
      <c r="AZ70" s="79"/>
      <c r="BA70">
        <v>2</v>
      </c>
      <c r="BB70" s="78" t="str">
        <f>REPLACE(INDEX(GroupVertices[Group],MATCH(Edges24[[#This Row],[Vertex 1]],GroupVertices[Vertex],0)),1,1,"")</f>
        <v>1</v>
      </c>
      <c r="BC70" s="78" t="str">
        <f>REPLACE(INDEX(GroupVertices[Group],MATCH(Edges24[[#This Row],[Vertex 2]],GroupVertices[Vertex],0)),1,1,"")</f>
        <v>1</v>
      </c>
      <c r="BD70" s="48">
        <v>1</v>
      </c>
      <c r="BE70" s="49">
        <v>4.761904761904762</v>
      </c>
      <c r="BF70" s="48">
        <v>0</v>
      </c>
      <c r="BG70" s="49">
        <v>0</v>
      </c>
      <c r="BH70" s="48">
        <v>0</v>
      </c>
      <c r="BI70" s="49">
        <v>0</v>
      </c>
      <c r="BJ70" s="48">
        <v>20</v>
      </c>
      <c r="BK70" s="49">
        <v>95.23809523809524</v>
      </c>
      <c r="BL70" s="48">
        <v>21</v>
      </c>
    </row>
    <row r="71" spans="1:64" ht="15">
      <c r="A71" s="64" t="s">
        <v>261</v>
      </c>
      <c r="B71" s="64" t="s">
        <v>321</v>
      </c>
      <c r="C71" s="65"/>
      <c r="D71" s="66"/>
      <c r="E71" s="67"/>
      <c r="F71" s="68"/>
      <c r="G71" s="65"/>
      <c r="H71" s="69"/>
      <c r="I71" s="70"/>
      <c r="J71" s="70"/>
      <c r="K71" s="34" t="s">
        <v>65</v>
      </c>
      <c r="L71" s="77">
        <v>165</v>
      </c>
      <c r="M71" s="77"/>
      <c r="N71" s="72"/>
      <c r="O71" s="79" t="s">
        <v>388</v>
      </c>
      <c r="P71" s="81">
        <v>43533.68413194444</v>
      </c>
      <c r="Q71" s="79" t="s">
        <v>441</v>
      </c>
      <c r="R71" s="82" t="s">
        <v>562</v>
      </c>
      <c r="S71" s="79" t="s">
        <v>619</v>
      </c>
      <c r="T71" s="79" t="s">
        <v>660</v>
      </c>
      <c r="U71" s="82" t="s">
        <v>709</v>
      </c>
      <c r="V71" s="82" t="s">
        <v>709</v>
      </c>
      <c r="W71" s="81">
        <v>43533.68413194444</v>
      </c>
      <c r="X71" s="82" t="s">
        <v>901</v>
      </c>
      <c r="Y71" s="79"/>
      <c r="Z71" s="79"/>
      <c r="AA71" s="85" t="s">
        <v>1097</v>
      </c>
      <c r="AB71" s="79"/>
      <c r="AC71" s="79" t="b">
        <v>0</v>
      </c>
      <c r="AD71" s="79">
        <v>0</v>
      </c>
      <c r="AE71" s="85" t="s">
        <v>1236</v>
      </c>
      <c r="AF71" s="79" t="b">
        <v>0</v>
      </c>
      <c r="AG71" s="79" t="s">
        <v>368</v>
      </c>
      <c r="AH71" s="79"/>
      <c r="AI71" s="85" t="s">
        <v>1236</v>
      </c>
      <c r="AJ71" s="79" t="b">
        <v>0</v>
      </c>
      <c r="AK71" s="79">
        <v>0</v>
      </c>
      <c r="AL71" s="85" t="s">
        <v>1236</v>
      </c>
      <c r="AM71" s="79" t="s">
        <v>1267</v>
      </c>
      <c r="AN71" s="79" t="b">
        <v>0</v>
      </c>
      <c r="AO71" s="85" t="s">
        <v>1097</v>
      </c>
      <c r="AP71" s="79" t="s">
        <v>176</v>
      </c>
      <c r="AQ71" s="79">
        <v>0</v>
      </c>
      <c r="AR71" s="79">
        <v>0</v>
      </c>
      <c r="AS71" s="79"/>
      <c r="AT71" s="79"/>
      <c r="AU71" s="79"/>
      <c r="AV71" s="79"/>
      <c r="AW71" s="79"/>
      <c r="AX71" s="79"/>
      <c r="AY71" s="79"/>
      <c r="AZ71" s="79"/>
      <c r="BA71">
        <v>2</v>
      </c>
      <c r="BB71" s="78" t="str">
        <f>REPLACE(INDEX(GroupVertices[Group],MATCH(Edges24[[#This Row],[Vertex 1]],GroupVertices[Vertex],0)),1,1,"")</f>
        <v>1</v>
      </c>
      <c r="BC71" s="78" t="str">
        <f>REPLACE(INDEX(GroupVertices[Group],MATCH(Edges24[[#This Row],[Vertex 2]],GroupVertices[Vertex],0)),1,1,"")</f>
        <v>1</v>
      </c>
      <c r="BD71" s="48">
        <v>1</v>
      </c>
      <c r="BE71" s="49">
        <v>6.666666666666667</v>
      </c>
      <c r="BF71" s="48">
        <v>1</v>
      </c>
      <c r="BG71" s="49">
        <v>6.666666666666667</v>
      </c>
      <c r="BH71" s="48">
        <v>0</v>
      </c>
      <c r="BI71" s="49">
        <v>0</v>
      </c>
      <c r="BJ71" s="48">
        <v>13</v>
      </c>
      <c r="BK71" s="49">
        <v>86.66666666666667</v>
      </c>
      <c r="BL71" s="48">
        <v>15</v>
      </c>
    </row>
    <row r="72" spans="1:64" ht="15">
      <c r="A72" s="64" t="s">
        <v>262</v>
      </c>
      <c r="B72" s="64" t="s">
        <v>261</v>
      </c>
      <c r="C72" s="65"/>
      <c r="D72" s="66"/>
      <c r="E72" s="67"/>
      <c r="F72" s="68"/>
      <c r="G72" s="65"/>
      <c r="H72" s="69"/>
      <c r="I72" s="70"/>
      <c r="J72" s="70"/>
      <c r="K72" s="34" t="s">
        <v>65</v>
      </c>
      <c r="L72" s="77">
        <v>166</v>
      </c>
      <c r="M72" s="77"/>
      <c r="N72" s="72"/>
      <c r="O72" s="79" t="s">
        <v>388</v>
      </c>
      <c r="P72" s="81">
        <v>43532.93472222222</v>
      </c>
      <c r="Q72" s="79" t="s">
        <v>442</v>
      </c>
      <c r="R72" s="79"/>
      <c r="S72" s="79"/>
      <c r="T72" s="79"/>
      <c r="U72" s="79"/>
      <c r="V72" s="82" t="s">
        <v>785</v>
      </c>
      <c r="W72" s="81">
        <v>43532.93472222222</v>
      </c>
      <c r="X72" s="82" t="s">
        <v>902</v>
      </c>
      <c r="Y72" s="79"/>
      <c r="Z72" s="79"/>
      <c r="AA72" s="85" t="s">
        <v>1098</v>
      </c>
      <c r="AB72" s="79"/>
      <c r="AC72" s="79" t="b">
        <v>0</v>
      </c>
      <c r="AD72" s="79">
        <v>0</v>
      </c>
      <c r="AE72" s="85" t="s">
        <v>1236</v>
      </c>
      <c r="AF72" s="79" t="b">
        <v>0</v>
      </c>
      <c r="AG72" s="79" t="s">
        <v>368</v>
      </c>
      <c r="AH72" s="79"/>
      <c r="AI72" s="85" t="s">
        <v>1236</v>
      </c>
      <c r="AJ72" s="79" t="b">
        <v>0</v>
      </c>
      <c r="AK72" s="79">
        <v>1</v>
      </c>
      <c r="AL72" s="85" t="s">
        <v>1096</v>
      </c>
      <c r="AM72" s="79" t="s">
        <v>1265</v>
      </c>
      <c r="AN72" s="79" t="b">
        <v>0</v>
      </c>
      <c r="AO72" s="85" t="s">
        <v>1096</v>
      </c>
      <c r="AP72" s="79" t="s">
        <v>176</v>
      </c>
      <c r="AQ72" s="79">
        <v>0</v>
      </c>
      <c r="AR72" s="79">
        <v>0</v>
      </c>
      <c r="AS72" s="79"/>
      <c r="AT72" s="79"/>
      <c r="AU72" s="79"/>
      <c r="AV72" s="79"/>
      <c r="AW72" s="79"/>
      <c r="AX72" s="79"/>
      <c r="AY72" s="79"/>
      <c r="AZ72" s="79"/>
      <c r="BA72">
        <v>2</v>
      </c>
      <c r="BB72" s="78" t="str">
        <f>REPLACE(INDEX(GroupVertices[Group],MATCH(Edges24[[#This Row],[Vertex 1]],GroupVertices[Vertex],0)),1,1,"")</f>
        <v>1</v>
      </c>
      <c r="BC72" s="78" t="str">
        <f>REPLACE(INDEX(GroupVertices[Group],MATCH(Edges24[[#This Row],[Vertex 2]],GroupVertices[Vertex],0)),1,1,"")</f>
        <v>1</v>
      </c>
      <c r="BD72" s="48"/>
      <c r="BE72" s="49"/>
      <c r="BF72" s="48"/>
      <c r="BG72" s="49"/>
      <c r="BH72" s="48"/>
      <c r="BI72" s="49"/>
      <c r="BJ72" s="48"/>
      <c r="BK72" s="49"/>
      <c r="BL72" s="48"/>
    </row>
    <row r="73" spans="1:64" ht="15">
      <c r="A73" s="64" t="s">
        <v>262</v>
      </c>
      <c r="B73" s="64" t="s">
        <v>261</v>
      </c>
      <c r="C73" s="65"/>
      <c r="D73" s="66"/>
      <c r="E73" s="67"/>
      <c r="F73" s="68"/>
      <c r="G73" s="65"/>
      <c r="H73" s="69"/>
      <c r="I73" s="70"/>
      <c r="J73" s="70"/>
      <c r="K73" s="34" t="s">
        <v>65</v>
      </c>
      <c r="L73" s="77">
        <v>167</v>
      </c>
      <c r="M73" s="77"/>
      <c r="N73" s="72"/>
      <c r="O73" s="79" t="s">
        <v>388</v>
      </c>
      <c r="P73" s="81">
        <v>43534.10671296297</v>
      </c>
      <c r="Q73" s="79" t="s">
        <v>443</v>
      </c>
      <c r="R73" s="82" t="s">
        <v>562</v>
      </c>
      <c r="S73" s="79" t="s">
        <v>619</v>
      </c>
      <c r="T73" s="79"/>
      <c r="U73" s="79"/>
      <c r="V73" s="82" t="s">
        <v>785</v>
      </c>
      <c r="W73" s="81">
        <v>43534.10671296297</v>
      </c>
      <c r="X73" s="82" t="s">
        <v>903</v>
      </c>
      <c r="Y73" s="79"/>
      <c r="Z73" s="79"/>
      <c r="AA73" s="85" t="s">
        <v>1099</v>
      </c>
      <c r="AB73" s="79"/>
      <c r="AC73" s="79" t="b">
        <v>0</v>
      </c>
      <c r="AD73" s="79">
        <v>0</v>
      </c>
      <c r="AE73" s="85" t="s">
        <v>1236</v>
      </c>
      <c r="AF73" s="79" t="b">
        <v>0</v>
      </c>
      <c r="AG73" s="79" t="s">
        <v>368</v>
      </c>
      <c r="AH73" s="79"/>
      <c r="AI73" s="85" t="s">
        <v>1236</v>
      </c>
      <c r="AJ73" s="79" t="b">
        <v>0</v>
      </c>
      <c r="AK73" s="79">
        <v>0</v>
      </c>
      <c r="AL73" s="85" t="s">
        <v>1097</v>
      </c>
      <c r="AM73" s="79" t="s">
        <v>1276</v>
      </c>
      <c r="AN73" s="79" t="b">
        <v>0</v>
      </c>
      <c r="AO73" s="85" t="s">
        <v>1097</v>
      </c>
      <c r="AP73" s="79" t="s">
        <v>176</v>
      </c>
      <c r="AQ73" s="79">
        <v>0</v>
      </c>
      <c r="AR73" s="79">
        <v>0</v>
      </c>
      <c r="AS73" s="79"/>
      <c r="AT73" s="79"/>
      <c r="AU73" s="79"/>
      <c r="AV73" s="79"/>
      <c r="AW73" s="79"/>
      <c r="AX73" s="79"/>
      <c r="AY73" s="79"/>
      <c r="AZ73" s="79"/>
      <c r="BA73">
        <v>2</v>
      </c>
      <c r="BB73" s="78" t="str">
        <f>REPLACE(INDEX(GroupVertices[Group],MATCH(Edges24[[#This Row],[Vertex 1]],GroupVertices[Vertex],0)),1,1,"")</f>
        <v>1</v>
      </c>
      <c r="BC73" s="78" t="str">
        <f>REPLACE(INDEX(GroupVertices[Group],MATCH(Edges24[[#This Row],[Vertex 2]],GroupVertices[Vertex],0)),1,1,"")</f>
        <v>1</v>
      </c>
      <c r="BD73" s="48"/>
      <c r="BE73" s="49"/>
      <c r="BF73" s="48"/>
      <c r="BG73" s="49"/>
      <c r="BH73" s="48"/>
      <c r="BI73" s="49"/>
      <c r="BJ73" s="48"/>
      <c r="BK73" s="49"/>
      <c r="BL73" s="48"/>
    </row>
    <row r="74" spans="1:64" ht="15">
      <c r="A74" s="64" t="s">
        <v>263</v>
      </c>
      <c r="B74" s="64" t="s">
        <v>322</v>
      </c>
      <c r="C74" s="65"/>
      <c r="D74" s="66"/>
      <c r="E74" s="67"/>
      <c r="F74" s="68"/>
      <c r="G74" s="65"/>
      <c r="H74" s="69"/>
      <c r="I74" s="70"/>
      <c r="J74" s="70"/>
      <c r="K74" s="34" t="s">
        <v>65</v>
      </c>
      <c r="L74" s="77">
        <v>170</v>
      </c>
      <c r="M74" s="77"/>
      <c r="N74" s="72"/>
      <c r="O74" s="79" t="s">
        <v>388</v>
      </c>
      <c r="P74" s="81">
        <v>43534.11224537037</v>
      </c>
      <c r="Q74" s="79" t="s">
        <v>432</v>
      </c>
      <c r="R74" s="79"/>
      <c r="S74" s="79"/>
      <c r="T74" s="79"/>
      <c r="U74" s="79"/>
      <c r="V74" s="82" t="s">
        <v>786</v>
      </c>
      <c r="W74" s="81">
        <v>43534.11224537037</v>
      </c>
      <c r="X74" s="82" t="s">
        <v>904</v>
      </c>
      <c r="Y74" s="79"/>
      <c r="Z74" s="79"/>
      <c r="AA74" s="85" t="s">
        <v>1100</v>
      </c>
      <c r="AB74" s="79"/>
      <c r="AC74" s="79" t="b">
        <v>0</v>
      </c>
      <c r="AD74" s="79">
        <v>0</v>
      </c>
      <c r="AE74" s="85" t="s">
        <v>1236</v>
      </c>
      <c r="AF74" s="79" t="b">
        <v>0</v>
      </c>
      <c r="AG74" s="79" t="s">
        <v>368</v>
      </c>
      <c r="AH74" s="79"/>
      <c r="AI74" s="85" t="s">
        <v>1236</v>
      </c>
      <c r="AJ74" s="79" t="b">
        <v>0</v>
      </c>
      <c r="AK74" s="79">
        <v>0</v>
      </c>
      <c r="AL74" s="85" t="s">
        <v>1103</v>
      </c>
      <c r="AM74" s="79" t="s">
        <v>1271</v>
      </c>
      <c r="AN74" s="79" t="b">
        <v>0</v>
      </c>
      <c r="AO74" s="85" t="s">
        <v>1103</v>
      </c>
      <c r="AP74" s="79" t="s">
        <v>176</v>
      </c>
      <c r="AQ74" s="79">
        <v>0</v>
      </c>
      <c r="AR74" s="79">
        <v>0</v>
      </c>
      <c r="AS74" s="79"/>
      <c r="AT74" s="79"/>
      <c r="AU74" s="79"/>
      <c r="AV74" s="79"/>
      <c r="AW74" s="79"/>
      <c r="AX74" s="79"/>
      <c r="AY74" s="79"/>
      <c r="AZ74" s="79"/>
      <c r="BA74">
        <v>1</v>
      </c>
      <c r="BB74" s="78" t="str">
        <f>REPLACE(INDEX(GroupVertices[Group],MATCH(Edges24[[#This Row],[Vertex 1]],GroupVertices[Vertex],0)),1,1,"")</f>
        <v>2</v>
      </c>
      <c r="BC74" s="78" t="str">
        <f>REPLACE(INDEX(GroupVertices[Group],MATCH(Edges24[[#This Row],[Vertex 2]],GroupVertices[Vertex],0)),1,1,"")</f>
        <v>2</v>
      </c>
      <c r="BD74" s="48"/>
      <c r="BE74" s="49"/>
      <c r="BF74" s="48"/>
      <c r="BG74" s="49"/>
      <c r="BH74" s="48"/>
      <c r="BI74" s="49"/>
      <c r="BJ74" s="48"/>
      <c r="BK74" s="49"/>
      <c r="BL74" s="48"/>
    </row>
    <row r="75" spans="1:64" ht="15">
      <c r="A75" s="64" t="s">
        <v>264</v>
      </c>
      <c r="B75" s="64" t="s">
        <v>368</v>
      </c>
      <c r="C75" s="65"/>
      <c r="D75" s="66"/>
      <c r="E75" s="67"/>
      <c r="F75" s="68"/>
      <c r="G75" s="65"/>
      <c r="H75" s="69"/>
      <c r="I75" s="70"/>
      <c r="J75" s="70"/>
      <c r="K75" s="34" t="s">
        <v>65</v>
      </c>
      <c r="L75" s="77">
        <v>176</v>
      </c>
      <c r="M75" s="77"/>
      <c r="N75" s="72"/>
      <c r="O75" s="79" t="s">
        <v>388</v>
      </c>
      <c r="P75" s="81">
        <v>43532.70203703704</v>
      </c>
      <c r="Q75" s="79" t="s">
        <v>444</v>
      </c>
      <c r="R75" s="82" t="s">
        <v>563</v>
      </c>
      <c r="S75" s="79" t="s">
        <v>620</v>
      </c>
      <c r="T75" s="79"/>
      <c r="U75" s="79"/>
      <c r="V75" s="82" t="s">
        <v>787</v>
      </c>
      <c r="W75" s="81">
        <v>43532.70203703704</v>
      </c>
      <c r="X75" s="82" t="s">
        <v>905</v>
      </c>
      <c r="Y75" s="79"/>
      <c r="Z75" s="79"/>
      <c r="AA75" s="85" t="s">
        <v>1101</v>
      </c>
      <c r="AB75" s="79"/>
      <c r="AC75" s="79" t="b">
        <v>0</v>
      </c>
      <c r="AD75" s="79">
        <v>0</v>
      </c>
      <c r="AE75" s="85" t="s">
        <v>1236</v>
      </c>
      <c r="AF75" s="79" t="b">
        <v>0</v>
      </c>
      <c r="AG75" s="79" t="s">
        <v>368</v>
      </c>
      <c r="AH75" s="79"/>
      <c r="AI75" s="85" t="s">
        <v>1236</v>
      </c>
      <c r="AJ75" s="79" t="b">
        <v>0</v>
      </c>
      <c r="AK75" s="79">
        <v>1</v>
      </c>
      <c r="AL75" s="85" t="s">
        <v>1201</v>
      </c>
      <c r="AM75" s="79" t="s">
        <v>1277</v>
      </c>
      <c r="AN75" s="79" t="b">
        <v>0</v>
      </c>
      <c r="AO75" s="85" t="s">
        <v>1201</v>
      </c>
      <c r="AP75" s="79" t="s">
        <v>176</v>
      </c>
      <c r="AQ75" s="79">
        <v>0</v>
      </c>
      <c r="AR75" s="79">
        <v>0</v>
      </c>
      <c r="AS75" s="79"/>
      <c r="AT75" s="79"/>
      <c r="AU75" s="79"/>
      <c r="AV75" s="79"/>
      <c r="AW75" s="79"/>
      <c r="AX75" s="79"/>
      <c r="AY75" s="79"/>
      <c r="AZ75" s="79"/>
      <c r="BA75">
        <v>1</v>
      </c>
      <c r="BB75" s="78" t="str">
        <f>REPLACE(INDEX(GroupVertices[Group],MATCH(Edges24[[#This Row],[Vertex 1]],GroupVertices[Vertex],0)),1,1,"")</f>
        <v>10</v>
      </c>
      <c r="BC75" s="78" t="str">
        <f>REPLACE(INDEX(GroupVertices[Group],MATCH(Edges24[[#This Row],[Vertex 2]],GroupVertices[Vertex],0)),1,1,"")</f>
        <v>10</v>
      </c>
      <c r="BD75" s="48"/>
      <c r="BE75" s="49"/>
      <c r="BF75" s="48"/>
      <c r="BG75" s="49"/>
      <c r="BH75" s="48"/>
      <c r="BI75" s="49"/>
      <c r="BJ75" s="48"/>
      <c r="BK75" s="49"/>
      <c r="BL75" s="48"/>
    </row>
    <row r="76" spans="1:64" ht="15">
      <c r="A76" s="64" t="s">
        <v>265</v>
      </c>
      <c r="B76" s="64" t="s">
        <v>368</v>
      </c>
      <c r="C76" s="65"/>
      <c r="D76" s="66"/>
      <c r="E76" s="67"/>
      <c r="F76" s="68"/>
      <c r="G76" s="65"/>
      <c r="H76" s="69"/>
      <c r="I76" s="70"/>
      <c r="J76" s="70"/>
      <c r="K76" s="34" t="s">
        <v>65</v>
      </c>
      <c r="L76" s="77">
        <v>177</v>
      </c>
      <c r="M76" s="77"/>
      <c r="N76" s="72"/>
      <c r="O76" s="79" t="s">
        <v>388</v>
      </c>
      <c r="P76" s="81">
        <v>43534.11886574074</v>
      </c>
      <c r="Q76" s="79" t="s">
        <v>444</v>
      </c>
      <c r="R76" s="82" t="s">
        <v>563</v>
      </c>
      <c r="S76" s="79" t="s">
        <v>620</v>
      </c>
      <c r="T76" s="79"/>
      <c r="U76" s="79"/>
      <c r="V76" s="82" t="s">
        <v>788</v>
      </c>
      <c r="W76" s="81">
        <v>43534.11886574074</v>
      </c>
      <c r="X76" s="82" t="s">
        <v>906</v>
      </c>
      <c r="Y76" s="79"/>
      <c r="Z76" s="79"/>
      <c r="AA76" s="85" t="s">
        <v>1102</v>
      </c>
      <c r="AB76" s="79"/>
      <c r="AC76" s="79" t="b">
        <v>0</v>
      </c>
      <c r="AD76" s="79">
        <v>0</v>
      </c>
      <c r="AE76" s="85" t="s">
        <v>1236</v>
      </c>
      <c r="AF76" s="79" t="b">
        <v>0</v>
      </c>
      <c r="AG76" s="79" t="s">
        <v>368</v>
      </c>
      <c r="AH76" s="79"/>
      <c r="AI76" s="85" t="s">
        <v>1236</v>
      </c>
      <c r="AJ76" s="79" t="b">
        <v>0</v>
      </c>
      <c r="AK76" s="79">
        <v>0</v>
      </c>
      <c r="AL76" s="85" t="s">
        <v>1201</v>
      </c>
      <c r="AM76" s="79" t="s">
        <v>1265</v>
      </c>
      <c r="AN76" s="79" t="b">
        <v>0</v>
      </c>
      <c r="AO76" s="85" t="s">
        <v>1201</v>
      </c>
      <c r="AP76" s="79" t="s">
        <v>176</v>
      </c>
      <c r="AQ76" s="79">
        <v>0</v>
      </c>
      <c r="AR76" s="79">
        <v>0</v>
      </c>
      <c r="AS76" s="79"/>
      <c r="AT76" s="79"/>
      <c r="AU76" s="79"/>
      <c r="AV76" s="79"/>
      <c r="AW76" s="79"/>
      <c r="AX76" s="79"/>
      <c r="AY76" s="79"/>
      <c r="AZ76" s="79"/>
      <c r="BA76">
        <v>1</v>
      </c>
      <c r="BB76" s="78" t="str">
        <f>REPLACE(INDEX(GroupVertices[Group],MATCH(Edges24[[#This Row],[Vertex 1]],GroupVertices[Vertex],0)),1,1,"")</f>
        <v>10</v>
      </c>
      <c r="BC76" s="78" t="str">
        <f>REPLACE(INDEX(GroupVertices[Group],MATCH(Edges24[[#This Row],[Vertex 2]],GroupVertices[Vertex],0)),1,1,"")</f>
        <v>10</v>
      </c>
      <c r="BD76" s="48"/>
      <c r="BE76" s="49"/>
      <c r="BF76" s="48"/>
      <c r="BG76" s="49"/>
      <c r="BH76" s="48"/>
      <c r="BI76" s="49"/>
      <c r="BJ76" s="48"/>
      <c r="BK76" s="49"/>
      <c r="BL76" s="48"/>
    </row>
    <row r="77" spans="1:64" ht="15">
      <c r="A77" s="64" t="s">
        <v>266</v>
      </c>
      <c r="B77" s="64" t="s">
        <v>267</v>
      </c>
      <c r="C77" s="65"/>
      <c r="D77" s="66"/>
      <c r="E77" s="67"/>
      <c r="F77" s="68"/>
      <c r="G77" s="65"/>
      <c r="H77" s="69"/>
      <c r="I77" s="70"/>
      <c r="J77" s="70"/>
      <c r="K77" s="34" t="s">
        <v>66</v>
      </c>
      <c r="L77" s="77">
        <v>180</v>
      </c>
      <c r="M77" s="77"/>
      <c r="N77" s="72"/>
      <c r="O77" s="79" t="s">
        <v>388</v>
      </c>
      <c r="P77" s="81">
        <v>43533.17524305556</v>
      </c>
      <c r="Q77" s="79" t="s">
        <v>445</v>
      </c>
      <c r="R77" s="79"/>
      <c r="S77" s="79"/>
      <c r="T77" s="79" t="s">
        <v>266</v>
      </c>
      <c r="U77" s="82" t="s">
        <v>710</v>
      </c>
      <c r="V77" s="82" t="s">
        <v>710</v>
      </c>
      <c r="W77" s="81">
        <v>43533.17524305556</v>
      </c>
      <c r="X77" s="82" t="s">
        <v>907</v>
      </c>
      <c r="Y77" s="79"/>
      <c r="Z77" s="79"/>
      <c r="AA77" s="85" t="s">
        <v>1103</v>
      </c>
      <c r="AB77" s="79"/>
      <c r="AC77" s="79" t="b">
        <v>0</v>
      </c>
      <c r="AD77" s="79">
        <v>10</v>
      </c>
      <c r="AE77" s="85" t="s">
        <v>1236</v>
      </c>
      <c r="AF77" s="79" t="b">
        <v>0</v>
      </c>
      <c r="AG77" s="79" t="s">
        <v>368</v>
      </c>
      <c r="AH77" s="79"/>
      <c r="AI77" s="85" t="s">
        <v>1236</v>
      </c>
      <c r="AJ77" s="79" t="b">
        <v>0</v>
      </c>
      <c r="AK77" s="79">
        <v>2</v>
      </c>
      <c r="AL77" s="85" t="s">
        <v>1236</v>
      </c>
      <c r="AM77" s="79" t="s">
        <v>1265</v>
      </c>
      <c r="AN77" s="79" t="b">
        <v>0</v>
      </c>
      <c r="AO77" s="85" t="s">
        <v>1103</v>
      </c>
      <c r="AP77" s="79" t="s">
        <v>176</v>
      </c>
      <c r="AQ77" s="79">
        <v>0</v>
      </c>
      <c r="AR77" s="79">
        <v>0</v>
      </c>
      <c r="AS77" s="79" t="s">
        <v>1290</v>
      </c>
      <c r="AT77" s="79" t="s">
        <v>1292</v>
      </c>
      <c r="AU77" s="79" t="s">
        <v>1293</v>
      </c>
      <c r="AV77" s="79" t="s">
        <v>1297</v>
      </c>
      <c r="AW77" s="79" t="s">
        <v>1302</v>
      </c>
      <c r="AX77" s="79" t="s">
        <v>1297</v>
      </c>
      <c r="AY77" s="79" t="s">
        <v>1307</v>
      </c>
      <c r="AZ77" s="82" t="s">
        <v>1313</v>
      </c>
      <c r="BA77">
        <v>1</v>
      </c>
      <c r="BB77" s="78" t="str">
        <f>REPLACE(INDEX(GroupVertices[Group],MATCH(Edges24[[#This Row],[Vertex 1]],GroupVertices[Vertex],0)),1,1,"")</f>
        <v>2</v>
      </c>
      <c r="BC77" s="78" t="str">
        <f>REPLACE(INDEX(GroupVertices[Group],MATCH(Edges24[[#This Row],[Vertex 2]],GroupVertices[Vertex],0)),1,1,"")</f>
        <v>2</v>
      </c>
      <c r="BD77" s="48"/>
      <c r="BE77" s="49"/>
      <c r="BF77" s="48"/>
      <c r="BG77" s="49"/>
      <c r="BH77" s="48"/>
      <c r="BI77" s="49"/>
      <c r="BJ77" s="48"/>
      <c r="BK77" s="49"/>
      <c r="BL77" s="48"/>
    </row>
    <row r="78" spans="1:64" ht="15">
      <c r="A78" s="64" t="s">
        <v>267</v>
      </c>
      <c r="B78" s="64" t="s">
        <v>322</v>
      </c>
      <c r="C78" s="65"/>
      <c r="D78" s="66"/>
      <c r="E78" s="67"/>
      <c r="F78" s="68"/>
      <c r="G78" s="65"/>
      <c r="H78" s="69"/>
      <c r="I78" s="70"/>
      <c r="J78" s="70"/>
      <c r="K78" s="34" t="s">
        <v>65</v>
      </c>
      <c r="L78" s="77">
        <v>181</v>
      </c>
      <c r="M78" s="77"/>
      <c r="N78" s="72"/>
      <c r="O78" s="79" t="s">
        <v>388</v>
      </c>
      <c r="P78" s="81">
        <v>43533.184375</v>
      </c>
      <c r="Q78" s="79" t="s">
        <v>432</v>
      </c>
      <c r="R78" s="79"/>
      <c r="S78" s="79"/>
      <c r="T78" s="79"/>
      <c r="U78" s="79"/>
      <c r="V78" s="82" t="s">
        <v>789</v>
      </c>
      <c r="W78" s="81">
        <v>43533.184375</v>
      </c>
      <c r="X78" s="82" t="s">
        <v>908</v>
      </c>
      <c r="Y78" s="79"/>
      <c r="Z78" s="79"/>
      <c r="AA78" s="85" t="s">
        <v>1104</v>
      </c>
      <c r="AB78" s="79"/>
      <c r="AC78" s="79" t="b">
        <v>0</v>
      </c>
      <c r="AD78" s="79">
        <v>0</v>
      </c>
      <c r="AE78" s="85" t="s">
        <v>1236</v>
      </c>
      <c r="AF78" s="79" t="b">
        <v>0</v>
      </c>
      <c r="AG78" s="79" t="s">
        <v>368</v>
      </c>
      <c r="AH78" s="79"/>
      <c r="AI78" s="85" t="s">
        <v>1236</v>
      </c>
      <c r="AJ78" s="79" t="b">
        <v>0</v>
      </c>
      <c r="AK78" s="79">
        <v>2</v>
      </c>
      <c r="AL78" s="85" t="s">
        <v>1103</v>
      </c>
      <c r="AM78" s="79" t="s">
        <v>1275</v>
      </c>
      <c r="AN78" s="79" t="b">
        <v>0</v>
      </c>
      <c r="AO78" s="85" t="s">
        <v>1103</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c r="BE78" s="49"/>
      <c r="BF78" s="48"/>
      <c r="BG78" s="49"/>
      <c r="BH78" s="48"/>
      <c r="BI78" s="49"/>
      <c r="BJ78" s="48"/>
      <c r="BK78" s="49"/>
      <c r="BL78" s="48"/>
    </row>
    <row r="79" spans="1:64" ht="15">
      <c r="A79" s="64" t="s">
        <v>268</v>
      </c>
      <c r="B79" s="64" t="s">
        <v>267</v>
      </c>
      <c r="C79" s="65"/>
      <c r="D79" s="66"/>
      <c r="E79" s="67"/>
      <c r="F79" s="68"/>
      <c r="G79" s="65"/>
      <c r="H79" s="69"/>
      <c r="I79" s="70"/>
      <c r="J79" s="70"/>
      <c r="K79" s="34" t="s">
        <v>66</v>
      </c>
      <c r="L79" s="77">
        <v>186</v>
      </c>
      <c r="M79" s="77"/>
      <c r="N79" s="72"/>
      <c r="O79" s="79" t="s">
        <v>388</v>
      </c>
      <c r="P79" s="81">
        <v>43533.437789351854</v>
      </c>
      <c r="Q79" s="79" t="s">
        <v>432</v>
      </c>
      <c r="R79" s="79"/>
      <c r="S79" s="79"/>
      <c r="T79" s="79"/>
      <c r="U79" s="79"/>
      <c r="V79" s="82" t="s">
        <v>790</v>
      </c>
      <c r="W79" s="81">
        <v>43533.437789351854</v>
      </c>
      <c r="X79" s="82" t="s">
        <v>909</v>
      </c>
      <c r="Y79" s="79"/>
      <c r="Z79" s="79"/>
      <c r="AA79" s="85" t="s">
        <v>1105</v>
      </c>
      <c r="AB79" s="79"/>
      <c r="AC79" s="79" t="b">
        <v>0</v>
      </c>
      <c r="AD79" s="79">
        <v>0</v>
      </c>
      <c r="AE79" s="85" t="s">
        <v>1236</v>
      </c>
      <c r="AF79" s="79" t="b">
        <v>0</v>
      </c>
      <c r="AG79" s="79" t="s">
        <v>368</v>
      </c>
      <c r="AH79" s="79"/>
      <c r="AI79" s="85" t="s">
        <v>1236</v>
      </c>
      <c r="AJ79" s="79" t="b">
        <v>0</v>
      </c>
      <c r="AK79" s="79">
        <v>14</v>
      </c>
      <c r="AL79" s="85" t="s">
        <v>1103</v>
      </c>
      <c r="AM79" s="79" t="s">
        <v>1263</v>
      </c>
      <c r="AN79" s="79" t="b">
        <v>0</v>
      </c>
      <c r="AO79" s="85" t="s">
        <v>1103</v>
      </c>
      <c r="AP79" s="79" t="s">
        <v>176</v>
      </c>
      <c r="AQ79" s="79">
        <v>0</v>
      </c>
      <c r="AR79" s="79">
        <v>0</v>
      </c>
      <c r="AS79" s="79"/>
      <c r="AT79" s="79"/>
      <c r="AU79" s="79"/>
      <c r="AV79" s="79"/>
      <c r="AW79" s="79"/>
      <c r="AX79" s="79"/>
      <c r="AY79" s="79"/>
      <c r="AZ79" s="79"/>
      <c r="BA79">
        <v>1</v>
      </c>
      <c r="BB79" s="78" t="str">
        <f>REPLACE(INDEX(GroupVertices[Group],MATCH(Edges24[[#This Row],[Vertex 1]],GroupVertices[Vertex],0)),1,1,"")</f>
        <v>2</v>
      </c>
      <c r="BC79" s="78" t="str">
        <f>REPLACE(INDEX(GroupVertices[Group],MATCH(Edges24[[#This Row],[Vertex 2]],GroupVertices[Vertex],0)),1,1,"")</f>
        <v>2</v>
      </c>
      <c r="BD79" s="48"/>
      <c r="BE79" s="49"/>
      <c r="BF79" s="48"/>
      <c r="BG79" s="49"/>
      <c r="BH79" s="48"/>
      <c r="BI79" s="49"/>
      <c r="BJ79" s="48"/>
      <c r="BK79" s="49"/>
      <c r="BL79" s="48"/>
    </row>
    <row r="80" spans="1:64" ht="15">
      <c r="A80" s="64" t="s">
        <v>269</v>
      </c>
      <c r="B80" s="64" t="s">
        <v>267</v>
      </c>
      <c r="C80" s="65"/>
      <c r="D80" s="66"/>
      <c r="E80" s="67"/>
      <c r="F80" s="68"/>
      <c r="G80" s="65"/>
      <c r="H80" s="69"/>
      <c r="I80" s="70"/>
      <c r="J80" s="70"/>
      <c r="K80" s="34" t="s">
        <v>65</v>
      </c>
      <c r="L80" s="77">
        <v>187</v>
      </c>
      <c r="M80" s="77"/>
      <c r="N80" s="72"/>
      <c r="O80" s="79" t="s">
        <v>388</v>
      </c>
      <c r="P80" s="81">
        <v>43534.21865740741</v>
      </c>
      <c r="Q80" s="79" t="s">
        <v>432</v>
      </c>
      <c r="R80" s="79"/>
      <c r="S80" s="79"/>
      <c r="T80" s="79"/>
      <c r="U80" s="79"/>
      <c r="V80" s="82" t="s">
        <v>791</v>
      </c>
      <c r="W80" s="81">
        <v>43534.21865740741</v>
      </c>
      <c r="X80" s="82" t="s">
        <v>910</v>
      </c>
      <c r="Y80" s="79"/>
      <c r="Z80" s="79"/>
      <c r="AA80" s="85" t="s">
        <v>1106</v>
      </c>
      <c r="AB80" s="79"/>
      <c r="AC80" s="79" t="b">
        <v>0</v>
      </c>
      <c r="AD80" s="79">
        <v>0</v>
      </c>
      <c r="AE80" s="85" t="s">
        <v>1236</v>
      </c>
      <c r="AF80" s="79" t="b">
        <v>0</v>
      </c>
      <c r="AG80" s="79" t="s">
        <v>368</v>
      </c>
      <c r="AH80" s="79"/>
      <c r="AI80" s="85" t="s">
        <v>1236</v>
      </c>
      <c r="AJ80" s="79" t="b">
        <v>0</v>
      </c>
      <c r="AK80" s="79">
        <v>0</v>
      </c>
      <c r="AL80" s="85" t="s">
        <v>1103</v>
      </c>
      <c r="AM80" s="79" t="s">
        <v>1271</v>
      </c>
      <c r="AN80" s="79" t="b">
        <v>0</v>
      </c>
      <c r="AO80" s="85" t="s">
        <v>1103</v>
      </c>
      <c r="AP80" s="79" t="s">
        <v>176</v>
      </c>
      <c r="AQ80" s="79">
        <v>0</v>
      </c>
      <c r="AR80" s="79">
        <v>0</v>
      </c>
      <c r="AS80" s="79"/>
      <c r="AT80" s="79"/>
      <c r="AU80" s="79"/>
      <c r="AV80" s="79"/>
      <c r="AW80" s="79"/>
      <c r="AX80" s="79"/>
      <c r="AY80" s="79"/>
      <c r="AZ80" s="79"/>
      <c r="BA80">
        <v>1</v>
      </c>
      <c r="BB80" s="78" t="str">
        <f>REPLACE(INDEX(GroupVertices[Group],MATCH(Edges24[[#This Row],[Vertex 1]],GroupVertices[Vertex],0)),1,1,"")</f>
        <v>2</v>
      </c>
      <c r="BC80" s="78" t="str">
        <f>REPLACE(INDEX(GroupVertices[Group],MATCH(Edges24[[#This Row],[Vertex 2]],GroupVertices[Vertex],0)),1,1,"")</f>
        <v>2</v>
      </c>
      <c r="BD80" s="48"/>
      <c r="BE80" s="49"/>
      <c r="BF80" s="48"/>
      <c r="BG80" s="49"/>
      <c r="BH80" s="48"/>
      <c r="BI80" s="49"/>
      <c r="BJ80" s="48"/>
      <c r="BK80" s="49"/>
      <c r="BL80" s="48"/>
    </row>
    <row r="81" spans="1:64" ht="15">
      <c r="A81" s="64" t="s">
        <v>270</v>
      </c>
      <c r="B81" s="64" t="s">
        <v>321</v>
      </c>
      <c r="C81" s="65"/>
      <c r="D81" s="66"/>
      <c r="E81" s="67"/>
      <c r="F81" s="68"/>
      <c r="G81" s="65"/>
      <c r="H81" s="69"/>
      <c r="I81" s="70"/>
      <c r="J81" s="70"/>
      <c r="K81" s="34" t="s">
        <v>65</v>
      </c>
      <c r="L81" s="77">
        <v>201</v>
      </c>
      <c r="M81" s="77"/>
      <c r="N81" s="72"/>
      <c r="O81" s="79" t="s">
        <v>388</v>
      </c>
      <c r="P81" s="81">
        <v>43534.85554398148</v>
      </c>
      <c r="Q81" s="79" t="s">
        <v>446</v>
      </c>
      <c r="R81" s="79"/>
      <c r="S81" s="79"/>
      <c r="T81" s="79"/>
      <c r="U81" s="79"/>
      <c r="V81" s="82" t="s">
        <v>792</v>
      </c>
      <c r="W81" s="81">
        <v>43534.85554398148</v>
      </c>
      <c r="X81" s="82" t="s">
        <v>911</v>
      </c>
      <c r="Y81" s="79"/>
      <c r="Z81" s="79"/>
      <c r="AA81" s="85" t="s">
        <v>1107</v>
      </c>
      <c r="AB81" s="85" t="s">
        <v>1127</v>
      </c>
      <c r="AC81" s="79" t="b">
        <v>0</v>
      </c>
      <c r="AD81" s="79">
        <v>0</v>
      </c>
      <c r="AE81" s="85" t="s">
        <v>1249</v>
      </c>
      <c r="AF81" s="79" t="b">
        <v>0</v>
      </c>
      <c r="AG81" s="79" t="s">
        <v>368</v>
      </c>
      <c r="AH81" s="79"/>
      <c r="AI81" s="85" t="s">
        <v>1236</v>
      </c>
      <c r="AJ81" s="79" t="b">
        <v>0</v>
      </c>
      <c r="AK81" s="79">
        <v>0</v>
      </c>
      <c r="AL81" s="85" t="s">
        <v>1236</v>
      </c>
      <c r="AM81" s="79" t="s">
        <v>1263</v>
      </c>
      <c r="AN81" s="79" t="b">
        <v>0</v>
      </c>
      <c r="AO81" s="85" t="s">
        <v>1127</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c r="BE81" s="49"/>
      <c r="BF81" s="48"/>
      <c r="BG81" s="49"/>
      <c r="BH81" s="48"/>
      <c r="BI81" s="49"/>
      <c r="BJ81" s="48"/>
      <c r="BK81" s="49"/>
      <c r="BL81" s="48"/>
    </row>
    <row r="82" spans="1:64" ht="15">
      <c r="A82" s="64" t="s">
        <v>271</v>
      </c>
      <c r="B82" s="64" t="s">
        <v>370</v>
      </c>
      <c r="C82" s="65"/>
      <c r="D82" s="66"/>
      <c r="E82" s="67"/>
      <c r="F82" s="68"/>
      <c r="G82" s="65"/>
      <c r="H82" s="69"/>
      <c r="I82" s="70"/>
      <c r="J82" s="70"/>
      <c r="K82" s="34" t="s">
        <v>65</v>
      </c>
      <c r="L82" s="77">
        <v>203</v>
      </c>
      <c r="M82" s="77"/>
      <c r="N82" s="72"/>
      <c r="O82" s="79" t="s">
        <v>388</v>
      </c>
      <c r="P82" s="81">
        <v>43535.02527777778</v>
      </c>
      <c r="Q82" s="79" t="s">
        <v>447</v>
      </c>
      <c r="R82" s="82" t="s">
        <v>564</v>
      </c>
      <c r="S82" s="79" t="s">
        <v>621</v>
      </c>
      <c r="T82" s="79" t="s">
        <v>661</v>
      </c>
      <c r="U82" s="79"/>
      <c r="V82" s="82" t="s">
        <v>793</v>
      </c>
      <c r="W82" s="81">
        <v>43535.02527777778</v>
      </c>
      <c r="X82" s="82" t="s">
        <v>912</v>
      </c>
      <c r="Y82" s="79"/>
      <c r="Z82" s="79"/>
      <c r="AA82" s="85" t="s">
        <v>1108</v>
      </c>
      <c r="AB82" s="79"/>
      <c r="AC82" s="79" t="b">
        <v>0</v>
      </c>
      <c r="AD82" s="79">
        <v>0</v>
      </c>
      <c r="AE82" s="85" t="s">
        <v>1236</v>
      </c>
      <c r="AF82" s="79" t="b">
        <v>0</v>
      </c>
      <c r="AG82" s="79" t="s">
        <v>368</v>
      </c>
      <c r="AH82" s="79"/>
      <c r="AI82" s="85" t="s">
        <v>1236</v>
      </c>
      <c r="AJ82" s="79" t="b">
        <v>0</v>
      </c>
      <c r="AK82" s="79">
        <v>0</v>
      </c>
      <c r="AL82" s="85" t="s">
        <v>1236</v>
      </c>
      <c r="AM82" s="79" t="s">
        <v>1276</v>
      </c>
      <c r="AN82" s="79" t="b">
        <v>0</v>
      </c>
      <c r="AO82" s="85" t="s">
        <v>1108</v>
      </c>
      <c r="AP82" s="79" t="s">
        <v>176</v>
      </c>
      <c r="AQ82" s="79">
        <v>0</v>
      </c>
      <c r="AR82" s="79">
        <v>0</v>
      </c>
      <c r="AS82" s="79"/>
      <c r="AT82" s="79"/>
      <c r="AU82" s="79"/>
      <c r="AV82" s="79"/>
      <c r="AW82" s="79"/>
      <c r="AX82" s="79"/>
      <c r="AY82" s="79"/>
      <c r="AZ82" s="79"/>
      <c r="BA82">
        <v>1</v>
      </c>
      <c r="BB82" s="78" t="str">
        <f>REPLACE(INDEX(GroupVertices[Group],MATCH(Edges24[[#This Row],[Vertex 1]],GroupVertices[Vertex],0)),1,1,"")</f>
        <v>16</v>
      </c>
      <c r="BC82" s="78" t="str">
        <f>REPLACE(INDEX(GroupVertices[Group],MATCH(Edges24[[#This Row],[Vertex 2]],GroupVertices[Vertex],0)),1,1,"")</f>
        <v>16</v>
      </c>
      <c r="BD82" s="48">
        <v>1</v>
      </c>
      <c r="BE82" s="49">
        <v>10</v>
      </c>
      <c r="BF82" s="48">
        <v>0</v>
      </c>
      <c r="BG82" s="49">
        <v>0</v>
      </c>
      <c r="BH82" s="48">
        <v>0</v>
      </c>
      <c r="BI82" s="49">
        <v>0</v>
      </c>
      <c r="BJ82" s="48">
        <v>9</v>
      </c>
      <c r="BK82" s="49">
        <v>90</v>
      </c>
      <c r="BL82" s="48">
        <v>10</v>
      </c>
    </row>
    <row r="83" spans="1:64" ht="15">
      <c r="A83" s="64" t="s">
        <v>272</v>
      </c>
      <c r="B83" s="64" t="s">
        <v>371</v>
      </c>
      <c r="C83" s="65"/>
      <c r="D83" s="66"/>
      <c r="E83" s="67"/>
      <c r="F83" s="68"/>
      <c r="G83" s="65"/>
      <c r="H83" s="69"/>
      <c r="I83" s="70"/>
      <c r="J83" s="70"/>
      <c r="K83" s="34" t="s">
        <v>65</v>
      </c>
      <c r="L83" s="77">
        <v>204</v>
      </c>
      <c r="M83" s="77"/>
      <c r="N83" s="72"/>
      <c r="O83" s="79" t="s">
        <v>388</v>
      </c>
      <c r="P83" s="81">
        <v>43535.221875</v>
      </c>
      <c r="Q83" s="79" t="s">
        <v>448</v>
      </c>
      <c r="R83" s="82" t="s">
        <v>565</v>
      </c>
      <c r="S83" s="79" t="s">
        <v>615</v>
      </c>
      <c r="T83" s="79"/>
      <c r="U83" s="79"/>
      <c r="V83" s="82" t="s">
        <v>794</v>
      </c>
      <c r="W83" s="81">
        <v>43535.221875</v>
      </c>
      <c r="X83" s="82" t="s">
        <v>913</v>
      </c>
      <c r="Y83" s="79"/>
      <c r="Z83" s="79"/>
      <c r="AA83" s="85" t="s">
        <v>1109</v>
      </c>
      <c r="AB83" s="79"/>
      <c r="AC83" s="79" t="b">
        <v>0</v>
      </c>
      <c r="AD83" s="79">
        <v>0</v>
      </c>
      <c r="AE83" s="85" t="s">
        <v>1236</v>
      </c>
      <c r="AF83" s="79" t="b">
        <v>0</v>
      </c>
      <c r="AG83" s="79" t="s">
        <v>368</v>
      </c>
      <c r="AH83" s="79"/>
      <c r="AI83" s="85" t="s">
        <v>1236</v>
      </c>
      <c r="AJ83" s="79" t="b">
        <v>0</v>
      </c>
      <c r="AK83" s="79">
        <v>0</v>
      </c>
      <c r="AL83" s="85" t="s">
        <v>1236</v>
      </c>
      <c r="AM83" s="79" t="s">
        <v>1265</v>
      </c>
      <c r="AN83" s="79" t="b">
        <v>1</v>
      </c>
      <c r="AO83" s="85" t="s">
        <v>1109</v>
      </c>
      <c r="AP83" s="79" t="s">
        <v>176</v>
      </c>
      <c r="AQ83" s="79">
        <v>0</v>
      </c>
      <c r="AR83" s="79">
        <v>0</v>
      </c>
      <c r="AS83" s="79"/>
      <c r="AT83" s="79"/>
      <c r="AU83" s="79"/>
      <c r="AV83" s="79"/>
      <c r="AW83" s="79"/>
      <c r="AX83" s="79"/>
      <c r="AY83" s="79"/>
      <c r="AZ83" s="79"/>
      <c r="BA83">
        <v>1</v>
      </c>
      <c r="BB83" s="78" t="str">
        <f>REPLACE(INDEX(GroupVertices[Group],MATCH(Edges24[[#This Row],[Vertex 1]],GroupVertices[Vertex],0)),1,1,"")</f>
        <v>7</v>
      </c>
      <c r="BC83" s="78" t="str">
        <f>REPLACE(INDEX(GroupVertices[Group],MATCH(Edges24[[#This Row],[Vertex 2]],GroupVertices[Vertex],0)),1,1,"")</f>
        <v>7</v>
      </c>
      <c r="BD83" s="48">
        <v>2</v>
      </c>
      <c r="BE83" s="49">
        <v>11.11111111111111</v>
      </c>
      <c r="BF83" s="48">
        <v>0</v>
      </c>
      <c r="BG83" s="49">
        <v>0</v>
      </c>
      <c r="BH83" s="48">
        <v>0</v>
      </c>
      <c r="BI83" s="49">
        <v>0</v>
      </c>
      <c r="BJ83" s="48">
        <v>16</v>
      </c>
      <c r="BK83" s="49">
        <v>88.88888888888889</v>
      </c>
      <c r="BL83" s="48">
        <v>18</v>
      </c>
    </row>
    <row r="84" spans="1:64" ht="15">
      <c r="A84" s="64" t="s">
        <v>273</v>
      </c>
      <c r="B84" s="64" t="s">
        <v>372</v>
      </c>
      <c r="C84" s="65"/>
      <c r="D84" s="66"/>
      <c r="E84" s="67"/>
      <c r="F84" s="68"/>
      <c r="G84" s="65"/>
      <c r="H84" s="69"/>
      <c r="I84" s="70"/>
      <c r="J84" s="70"/>
      <c r="K84" s="34" t="s">
        <v>65</v>
      </c>
      <c r="L84" s="77">
        <v>205</v>
      </c>
      <c r="M84" s="77"/>
      <c r="N84" s="72"/>
      <c r="O84" s="79" t="s">
        <v>388</v>
      </c>
      <c r="P84" s="81">
        <v>43533.000023148146</v>
      </c>
      <c r="Q84" s="79" t="s">
        <v>449</v>
      </c>
      <c r="R84" s="82" t="s">
        <v>566</v>
      </c>
      <c r="S84" s="79" t="s">
        <v>622</v>
      </c>
      <c r="T84" s="79" t="s">
        <v>662</v>
      </c>
      <c r="U84" s="82" t="s">
        <v>711</v>
      </c>
      <c r="V84" s="82" t="s">
        <v>711</v>
      </c>
      <c r="W84" s="81">
        <v>43533.000023148146</v>
      </c>
      <c r="X84" s="82" t="s">
        <v>914</v>
      </c>
      <c r="Y84" s="79"/>
      <c r="Z84" s="79"/>
      <c r="AA84" s="85" t="s">
        <v>1110</v>
      </c>
      <c r="AB84" s="79"/>
      <c r="AC84" s="79" t="b">
        <v>0</v>
      </c>
      <c r="AD84" s="79">
        <v>0</v>
      </c>
      <c r="AE84" s="85" t="s">
        <v>1236</v>
      </c>
      <c r="AF84" s="79" t="b">
        <v>0</v>
      </c>
      <c r="AG84" s="79" t="s">
        <v>368</v>
      </c>
      <c r="AH84" s="79"/>
      <c r="AI84" s="85" t="s">
        <v>1236</v>
      </c>
      <c r="AJ84" s="79" t="b">
        <v>0</v>
      </c>
      <c r="AK84" s="79">
        <v>0</v>
      </c>
      <c r="AL84" s="85" t="s">
        <v>1236</v>
      </c>
      <c r="AM84" s="79" t="s">
        <v>1278</v>
      </c>
      <c r="AN84" s="79" t="b">
        <v>0</v>
      </c>
      <c r="AO84" s="85" t="s">
        <v>1110</v>
      </c>
      <c r="AP84" s="79" t="s">
        <v>176</v>
      </c>
      <c r="AQ84" s="79">
        <v>0</v>
      </c>
      <c r="AR84" s="79">
        <v>0</v>
      </c>
      <c r="AS84" s="79"/>
      <c r="AT84" s="79"/>
      <c r="AU84" s="79"/>
      <c r="AV84" s="79"/>
      <c r="AW84" s="79"/>
      <c r="AX84" s="79"/>
      <c r="AY84" s="79"/>
      <c r="AZ84" s="79"/>
      <c r="BA84">
        <v>2</v>
      </c>
      <c r="BB84" s="78" t="str">
        <f>REPLACE(INDEX(GroupVertices[Group],MATCH(Edges24[[#This Row],[Vertex 1]],GroupVertices[Vertex],0)),1,1,"")</f>
        <v>15</v>
      </c>
      <c r="BC84" s="78" t="str">
        <f>REPLACE(INDEX(GroupVertices[Group],MATCH(Edges24[[#This Row],[Vertex 2]],GroupVertices[Vertex],0)),1,1,"")</f>
        <v>15</v>
      </c>
      <c r="BD84" s="48">
        <v>3</v>
      </c>
      <c r="BE84" s="49">
        <v>7.894736842105263</v>
      </c>
      <c r="BF84" s="48">
        <v>0</v>
      </c>
      <c r="BG84" s="49">
        <v>0</v>
      </c>
      <c r="BH84" s="48">
        <v>0</v>
      </c>
      <c r="BI84" s="49">
        <v>0</v>
      </c>
      <c r="BJ84" s="48">
        <v>35</v>
      </c>
      <c r="BK84" s="49">
        <v>92.10526315789474</v>
      </c>
      <c r="BL84" s="48">
        <v>38</v>
      </c>
    </row>
    <row r="85" spans="1:64" ht="15">
      <c r="A85" s="64" t="s">
        <v>273</v>
      </c>
      <c r="B85" s="64" t="s">
        <v>372</v>
      </c>
      <c r="C85" s="65"/>
      <c r="D85" s="66"/>
      <c r="E85" s="67"/>
      <c r="F85" s="68"/>
      <c r="G85" s="65"/>
      <c r="H85" s="69"/>
      <c r="I85" s="70"/>
      <c r="J85" s="70"/>
      <c r="K85" s="34" t="s">
        <v>65</v>
      </c>
      <c r="L85" s="77">
        <v>206</v>
      </c>
      <c r="M85" s="77"/>
      <c r="N85" s="72"/>
      <c r="O85" s="79" t="s">
        <v>388</v>
      </c>
      <c r="P85" s="81">
        <v>43535.58353009259</v>
      </c>
      <c r="Q85" s="79" t="s">
        <v>450</v>
      </c>
      <c r="R85" s="82" t="s">
        <v>566</v>
      </c>
      <c r="S85" s="79" t="s">
        <v>622</v>
      </c>
      <c r="T85" s="79" t="s">
        <v>662</v>
      </c>
      <c r="U85" s="82" t="s">
        <v>712</v>
      </c>
      <c r="V85" s="82" t="s">
        <v>712</v>
      </c>
      <c r="W85" s="81">
        <v>43535.58353009259</v>
      </c>
      <c r="X85" s="82" t="s">
        <v>915</v>
      </c>
      <c r="Y85" s="79"/>
      <c r="Z85" s="79"/>
      <c r="AA85" s="85" t="s">
        <v>1111</v>
      </c>
      <c r="AB85" s="79"/>
      <c r="AC85" s="79" t="b">
        <v>0</v>
      </c>
      <c r="AD85" s="79">
        <v>2</v>
      </c>
      <c r="AE85" s="85" t="s">
        <v>1236</v>
      </c>
      <c r="AF85" s="79" t="b">
        <v>0</v>
      </c>
      <c r="AG85" s="79" t="s">
        <v>368</v>
      </c>
      <c r="AH85" s="79"/>
      <c r="AI85" s="85" t="s">
        <v>1236</v>
      </c>
      <c r="AJ85" s="79" t="b">
        <v>0</v>
      </c>
      <c r="AK85" s="79">
        <v>0</v>
      </c>
      <c r="AL85" s="85" t="s">
        <v>1236</v>
      </c>
      <c r="AM85" s="79" t="s">
        <v>1278</v>
      </c>
      <c r="AN85" s="79" t="b">
        <v>0</v>
      </c>
      <c r="AO85" s="85" t="s">
        <v>1111</v>
      </c>
      <c r="AP85" s="79" t="s">
        <v>176</v>
      </c>
      <c r="AQ85" s="79">
        <v>0</v>
      </c>
      <c r="AR85" s="79">
        <v>0</v>
      </c>
      <c r="AS85" s="79"/>
      <c r="AT85" s="79"/>
      <c r="AU85" s="79"/>
      <c r="AV85" s="79"/>
      <c r="AW85" s="79"/>
      <c r="AX85" s="79"/>
      <c r="AY85" s="79"/>
      <c r="AZ85" s="79"/>
      <c r="BA85">
        <v>2</v>
      </c>
      <c r="BB85" s="78" t="str">
        <f>REPLACE(INDEX(GroupVertices[Group],MATCH(Edges24[[#This Row],[Vertex 1]],GroupVertices[Vertex],0)),1,1,"")</f>
        <v>15</v>
      </c>
      <c r="BC85" s="78" t="str">
        <f>REPLACE(INDEX(GroupVertices[Group],MATCH(Edges24[[#This Row],[Vertex 2]],GroupVertices[Vertex],0)),1,1,"")</f>
        <v>15</v>
      </c>
      <c r="BD85" s="48">
        <v>3</v>
      </c>
      <c r="BE85" s="49">
        <v>7.894736842105263</v>
      </c>
      <c r="BF85" s="48">
        <v>0</v>
      </c>
      <c r="BG85" s="49">
        <v>0</v>
      </c>
      <c r="BH85" s="48">
        <v>0</v>
      </c>
      <c r="BI85" s="49">
        <v>0</v>
      </c>
      <c r="BJ85" s="48">
        <v>35</v>
      </c>
      <c r="BK85" s="49">
        <v>92.10526315789474</v>
      </c>
      <c r="BL85" s="48">
        <v>38</v>
      </c>
    </row>
    <row r="86" spans="1:64" ht="15">
      <c r="A86" s="64" t="s">
        <v>274</v>
      </c>
      <c r="B86" s="64" t="s">
        <v>321</v>
      </c>
      <c r="C86" s="65"/>
      <c r="D86" s="66"/>
      <c r="E86" s="67"/>
      <c r="F86" s="68"/>
      <c r="G86" s="65"/>
      <c r="H86" s="69"/>
      <c r="I86" s="70"/>
      <c r="J86" s="70"/>
      <c r="K86" s="34" t="s">
        <v>65</v>
      </c>
      <c r="L86" s="77">
        <v>207</v>
      </c>
      <c r="M86" s="77"/>
      <c r="N86" s="72"/>
      <c r="O86" s="79" t="s">
        <v>388</v>
      </c>
      <c r="P86" s="81">
        <v>43535.71842592592</v>
      </c>
      <c r="Q86" s="79" t="s">
        <v>451</v>
      </c>
      <c r="R86" s="82" t="s">
        <v>567</v>
      </c>
      <c r="S86" s="79" t="s">
        <v>623</v>
      </c>
      <c r="T86" s="79" t="s">
        <v>663</v>
      </c>
      <c r="U86" s="82" t="s">
        <v>713</v>
      </c>
      <c r="V86" s="82" t="s">
        <v>713</v>
      </c>
      <c r="W86" s="81">
        <v>43535.71842592592</v>
      </c>
      <c r="X86" s="82" t="s">
        <v>916</v>
      </c>
      <c r="Y86" s="79"/>
      <c r="Z86" s="79"/>
      <c r="AA86" s="85" t="s">
        <v>1112</v>
      </c>
      <c r="AB86" s="79"/>
      <c r="AC86" s="79" t="b">
        <v>0</v>
      </c>
      <c r="AD86" s="79">
        <v>0</v>
      </c>
      <c r="AE86" s="85" t="s">
        <v>1236</v>
      </c>
      <c r="AF86" s="79" t="b">
        <v>0</v>
      </c>
      <c r="AG86" s="79" t="s">
        <v>368</v>
      </c>
      <c r="AH86" s="79"/>
      <c r="AI86" s="85" t="s">
        <v>1236</v>
      </c>
      <c r="AJ86" s="79" t="b">
        <v>0</v>
      </c>
      <c r="AK86" s="79">
        <v>0</v>
      </c>
      <c r="AL86" s="85" t="s">
        <v>1219</v>
      </c>
      <c r="AM86" s="79" t="s">
        <v>1275</v>
      </c>
      <c r="AN86" s="79" t="b">
        <v>0</v>
      </c>
      <c r="AO86" s="85" t="s">
        <v>1219</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0</v>
      </c>
      <c r="BE86" s="49">
        <v>0</v>
      </c>
      <c r="BF86" s="48">
        <v>0</v>
      </c>
      <c r="BG86" s="49">
        <v>0</v>
      </c>
      <c r="BH86" s="48">
        <v>0</v>
      </c>
      <c r="BI86" s="49">
        <v>0</v>
      </c>
      <c r="BJ86" s="48">
        <v>16</v>
      </c>
      <c r="BK86" s="49">
        <v>100</v>
      </c>
      <c r="BL86" s="48">
        <v>16</v>
      </c>
    </row>
    <row r="87" spans="1:64" ht="15">
      <c r="A87" s="64" t="s">
        <v>275</v>
      </c>
      <c r="B87" s="64" t="s">
        <v>321</v>
      </c>
      <c r="C87" s="65"/>
      <c r="D87" s="66"/>
      <c r="E87" s="67"/>
      <c r="F87" s="68"/>
      <c r="G87" s="65"/>
      <c r="H87" s="69"/>
      <c r="I87" s="70"/>
      <c r="J87" s="70"/>
      <c r="K87" s="34" t="s">
        <v>65</v>
      </c>
      <c r="L87" s="77">
        <v>208</v>
      </c>
      <c r="M87" s="77"/>
      <c r="N87" s="72"/>
      <c r="O87" s="79" t="s">
        <v>388</v>
      </c>
      <c r="P87" s="81">
        <v>43535.72357638889</v>
      </c>
      <c r="Q87" s="79" t="s">
        <v>451</v>
      </c>
      <c r="R87" s="82" t="s">
        <v>567</v>
      </c>
      <c r="S87" s="79" t="s">
        <v>623</v>
      </c>
      <c r="T87" s="79" t="s">
        <v>663</v>
      </c>
      <c r="U87" s="82" t="s">
        <v>713</v>
      </c>
      <c r="V87" s="82" t="s">
        <v>713</v>
      </c>
      <c r="W87" s="81">
        <v>43535.72357638889</v>
      </c>
      <c r="X87" s="82" t="s">
        <v>917</v>
      </c>
      <c r="Y87" s="79"/>
      <c r="Z87" s="79"/>
      <c r="AA87" s="85" t="s">
        <v>1113</v>
      </c>
      <c r="AB87" s="79"/>
      <c r="AC87" s="79" t="b">
        <v>0</v>
      </c>
      <c r="AD87" s="79">
        <v>0</v>
      </c>
      <c r="AE87" s="85" t="s">
        <v>1236</v>
      </c>
      <c r="AF87" s="79" t="b">
        <v>0</v>
      </c>
      <c r="AG87" s="79" t="s">
        <v>368</v>
      </c>
      <c r="AH87" s="79"/>
      <c r="AI87" s="85" t="s">
        <v>1236</v>
      </c>
      <c r="AJ87" s="79" t="b">
        <v>0</v>
      </c>
      <c r="AK87" s="79">
        <v>0</v>
      </c>
      <c r="AL87" s="85" t="s">
        <v>1219</v>
      </c>
      <c r="AM87" s="79" t="s">
        <v>1265</v>
      </c>
      <c r="AN87" s="79" t="b">
        <v>0</v>
      </c>
      <c r="AO87" s="85" t="s">
        <v>1219</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16</v>
      </c>
      <c r="BK87" s="49">
        <v>100</v>
      </c>
      <c r="BL87" s="48">
        <v>16</v>
      </c>
    </row>
    <row r="88" spans="1:64" ht="15">
      <c r="A88" s="64" t="s">
        <v>276</v>
      </c>
      <c r="B88" s="64" t="s">
        <v>373</v>
      </c>
      <c r="C88" s="65"/>
      <c r="D88" s="66"/>
      <c r="E88" s="67"/>
      <c r="F88" s="68"/>
      <c r="G88" s="65"/>
      <c r="H88" s="69"/>
      <c r="I88" s="70"/>
      <c r="J88" s="70"/>
      <c r="K88" s="34" t="s">
        <v>65</v>
      </c>
      <c r="L88" s="77">
        <v>209</v>
      </c>
      <c r="M88" s="77"/>
      <c r="N88" s="72"/>
      <c r="O88" s="79" t="s">
        <v>388</v>
      </c>
      <c r="P88" s="81">
        <v>43535.72689814815</v>
      </c>
      <c r="Q88" s="79" t="s">
        <v>452</v>
      </c>
      <c r="R88" s="79"/>
      <c r="S88" s="79"/>
      <c r="T88" s="79"/>
      <c r="U88" s="79"/>
      <c r="V88" s="82" t="s">
        <v>795</v>
      </c>
      <c r="W88" s="81">
        <v>43535.72689814815</v>
      </c>
      <c r="X88" s="82" t="s">
        <v>918</v>
      </c>
      <c r="Y88" s="79"/>
      <c r="Z88" s="79"/>
      <c r="AA88" s="85" t="s">
        <v>1114</v>
      </c>
      <c r="AB88" s="85" t="s">
        <v>1121</v>
      </c>
      <c r="AC88" s="79" t="b">
        <v>0</v>
      </c>
      <c r="AD88" s="79">
        <v>0</v>
      </c>
      <c r="AE88" s="85" t="s">
        <v>1250</v>
      </c>
      <c r="AF88" s="79" t="b">
        <v>0</v>
      </c>
      <c r="AG88" s="79" t="s">
        <v>368</v>
      </c>
      <c r="AH88" s="79"/>
      <c r="AI88" s="85" t="s">
        <v>1236</v>
      </c>
      <c r="AJ88" s="79" t="b">
        <v>0</v>
      </c>
      <c r="AK88" s="79">
        <v>0</v>
      </c>
      <c r="AL88" s="85" t="s">
        <v>1236</v>
      </c>
      <c r="AM88" s="79" t="s">
        <v>1269</v>
      </c>
      <c r="AN88" s="79" t="b">
        <v>0</v>
      </c>
      <c r="AO88" s="85" t="s">
        <v>1121</v>
      </c>
      <c r="AP88" s="79" t="s">
        <v>176</v>
      </c>
      <c r="AQ88" s="79">
        <v>0</v>
      </c>
      <c r="AR88" s="79">
        <v>0</v>
      </c>
      <c r="AS88" s="79"/>
      <c r="AT88" s="79"/>
      <c r="AU88" s="79"/>
      <c r="AV88" s="79"/>
      <c r="AW88" s="79"/>
      <c r="AX88" s="79"/>
      <c r="AY88" s="79"/>
      <c r="AZ88" s="79"/>
      <c r="BA88">
        <v>1</v>
      </c>
      <c r="BB88" s="78" t="str">
        <f>REPLACE(INDEX(GroupVertices[Group],MATCH(Edges24[[#This Row],[Vertex 1]],GroupVertices[Vertex],0)),1,1,"")</f>
        <v>9</v>
      </c>
      <c r="BC88" s="78" t="str">
        <f>REPLACE(INDEX(GroupVertices[Group],MATCH(Edges24[[#This Row],[Vertex 2]],GroupVertices[Vertex],0)),1,1,"")</f>
        <v>9</v>
      </c>
      <c r="BD88" s="48"/>
      <c r="BE88" s="49"/>
      <c r="BF88" s="48"/>
      <c r="BG88" s="49"/>
      <c r="BH88" s="48"/>
      <c r="BI88" s="49"/>
      <c r="BJ88" s="48"/>
      <c r="BK88" s="49"/>
      <c r="BL88" s="48"/>
    </row>
    <row r="89" spans="1:64" ht="15">
      <c r="A89" s="64" t="s">
        <v>277</v>
      </c>
      <c r="B89" s="64" t="s">
        <v>374</v>
      </c>
      <c r="C89" s="65"/>
      <c r="D89" s="66"/>
      <c r="E89" s="67"/>
      <c r="F89" s="68"/>
      <c r="G89" s="65"/>
      <c r="H89" s="69"/>
      <c r="I89" s="70"/>
      <c r="J89" s="70"/>
      <c r="K89" s="34" t="s">
        <v>65</v>
      </c>
      <c r="L89" s="77">
        <v>210</v>
      </c>
      <c r="M89" s="77"/>
      <c r="N89" s="72"/>
      <c r="O89" s="79" t="s">
        <v>388</v>
      </c>
      <c r="P89" s="81">
        <v>43535.766377314816</v>
      </c>
      <c r="Q89" s="79" t="s">
        <v>453</v>
      </c>
      <c r="R89" s="79"/>
      <c r="S89" s="79"/>
      <c r="T89" s="79"/>
      <c r="U89" s="79"/>
      <c r="V89" s="82" t="s">
        <v>796</v>
      </c>
      <c r="W89" s="81">
        <v>43535.766377314816</v>
      </c>
      <c r="X89" s="82" t="s">
        <v>919</v>
      </c>
      <c r="Y89" s="79"/>
      <c r="Z89" s="79"/>
      <c r="AA89" s="85" t="s">
        <v>1115</v>
      </c>
      <c r="AB89" s="85" t="s">
        <v>1219</v>
      </c>
      <c r="AC89" s="79" t="b">
        <v>0</v>
      </c>
      <c r="AD89" s="79">
        <v>0</v>
      </c>
      <c r="AE89" s="85" t="s">
        <v>1237</v>
      </c>
      <c r="AF89" s="79" t="b">
        <v>0</v>
      </c>
      <c r="AG89" s="79" t="s">
        <v>1260</v>
      </c>
      <c r="AH89" s="79"/>
      <c r="AI89" s="85" t="s">
        <v>1236</v>
      </c>
      <c r="AJ89" s="79" t="b">
        <v>0</v>
      </c>
      <c r="AK89" s="79">
        <v>0</v>
      </c>
      <c r="AL89" s="85" t="s">
        <v>1236</v>
      </c>
      <c r="AM89" s="79" t="s">
        <v>1265</v>
      </c>
      <c r="AN89" s="79" t="b">
        <v>0</v>
      </c>
      <c r="AO89" s="85" t="s">
        <v>1219</v>
      </c>
      <c r="AP89" s="79" t="s">
        <v>176</v>
      </c>
      <c r="AQ89" s="79">
        <v>0</v>
      </c>
      <c r="AR89" s="79">
        <v>0</v>
      </c>
      <c r="AS89" s="79"/>
      <c r="AT89" s="79"/>
      <c r="AU89" s="79"/>
      <c r="AV89" s="79"/>
      <c r="AW89" s="79"/>
      <c r="AX89" s="79"/>
      <c r="AY89" s="79"/>
      <c r="AZ89" s="79"/>
      <c r="BA89">
        <v>1</v>
      </c>
      <c r="BB89" s="78" t="str">
        <f>REPLACE(INDEX(GroupVertices[Group],MATCH(Edges24[[#This Row],[Vertex 1]],GroupVertices[Vertex],0)),1,1,"")</f>
        <v>14</v>
      </c>
      <c r="BC89" s="78" t="str">
        <f>REPLACE(INDEX(GroupVertices[Group],MATCH(Edges24[[#This Row],[Vertex 2]],GroupVertices[Vertex],0)),1,1,"")</f>
        <v>14</v>
      </c>
      <c r="BD89" s="48">
        <v>0</v>
      </c>
      <c r="BE89" s="49">
        <v>0</v>
      </c>
      <c r="BF89" s="48">
        <v>0</v>
      </c>
      <c r="BG89" s="49">
        <v>0</v>
      </c>
      <c r="BH89" s="48">
        <v>0</v>
      </c>
      <c r="BI89" s="49">
        <v>0</v>
      </c>
      <c r="BJ89" s="48">
        <v>2</v>
      </c>
      <c r="BK89" s="49">
        <v>100</v>
      </c>
      <c r="BL89" s="48">
        <v>2</v>
      </c>
    </row>
    <row r="90" spans="1:64" ht="15">
      <c r="A90" s="64" t="s">
        <v>278</v>
      </c>
      <c r="B90" s="64" t="s">
        <v>375</v>
      </c>
      <c r="C90" s="65"/>
      <c r="D90" s="66"/>
      <c r="E90" s="67"/>
      <c r="F90" s="68"/>
      <c r="G90" s="65"/>
      <c r="H90" s="69"/>
      <c r="I90" s="70"/>
      <c r="J90" s="70"/>
      <c r="K90" s="34" t="s">
        <v>65</v>
      </c>
      <c r="L90" s="77">
        <v>212</v>
      </c>
      <c r="M90" s="77"/>
      <c r="N90" s="72"/>
      <c r="O90" s="79" t="s">
        <v>388</v>
      </c>
      <c r="P90" s="81">
        <v>43535.8119212963</v>
      </c>
      <c r="Q90" s="79" t="s">
        <v>454</v>
      </c>
      <c r="R90" s="82" t="s">
        <v>568</v>
      </c>
      <c r="S90" s="79" t="s">
        <v>624</v>
      </c>
      <c r="T90" s="79"/>
      <c r="U90" s="79"/>
      <c r="V90" s="82" t="s">
        <v>797</v>
      </c>
      <c r="W90" s="81">
        <v>43535.8119212963</v>
      </c>
      <c r="X90" s="82" t="s">
        <v>920</v>
      </c>
      <c r="Y90" s="79"/>
      <c r="Z90" s="79"/>
      <c r="AA90" s="85" t="s">
        <v>1116</v>
      </c>
      <c r="AB90" s="79"/>
      <c r="AC90" s="79" t="b">
        <v>0</v>
      </c>
      <c r="AD90" s="79">
        <v>0</v>
      </c>
      <c r="AE90" s="85" t="s">
        <v>1236</v>
      </c>
      <c r="AF90" s="79" t="b">
        <v>0</v>
      </c>
      <c r="AG90" s="79" t="s">
        <v>368</v>
      </c>
      <c r="AH90" s="79"/>
      <c r="AI90" s="85" t="s">
        <v>1236</v>
      </c>
      <c r="AJ90" s="79" t="b">
        <v>0</v>
      </c>
      <c r="AK90" s="79">
        <v>0</v>
      </c>
      <c r="AL90" s="85" t="s">
        <v>1202</v>
      </c>
      <c r="AM90" s="79" t="s">
        <v>1263</v>
      </c>
      <c r="AN90" s="79" t="b">
        <v>0</v>
      </c>
      <c r="AO90" s="85" t="s">
        <v>1202</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1</v>
      </c>
      <c r="BE90" s="49">
        <v>5</v>
      </c>
      <c r="BF90" s="48">
        <v>0</v>
      </c>
      <c r="BG90" s="49">
        <v>0</v>
      </c>
      <c r="BH90" s="48">
        <v>0</v>
      </c>
      <c r="BI90" s="49">
        <v>0</v>
      </c>
      <c r="BJ90" s="48">
        <v>19</v>
      </c>
      <c r="BK90" s="49">
        <v>95</v>
      </c>
      <c r="BL90" s="48">
        <v>20</v>
      </c>
    </row>
    <row r="91" spans="1:64" ht="15">
      <c r="A91" s="64" t="s">
        <v>279</v>
      </c>
      <c r="B91" s="64" t="s">
        <v>279</v>
      </c>
      <c r="C91" s="65"/>
      <c r="D91" s="66"/>
      <c r="E91" s="67"/>
      <c r="F91" s="68"/>
      <c r="G91" s="65"/>
      <c r="H91" s="69"/>
      <c r="I91" s="70"/>
      <c r="J91" s="70"/>
      <c r="K91" s="34" t="s">
        <v>65</v>
      </c>
      <c r="L91" s="77">
        <v>214</v>
      </c>
      <c r="M91" s="77"/>
      <c r="N91" s="72"/>
      <c r="O91" s="79" t="s">
        <v>176</v>
      </c>
      <c r="P91" s="81">
        <v>43535.834641203706</v>
      </c>
      <c r="Q91" s="79" t="s">
        <v>455</v>
      </c>
      <c r="R91" s="82" t="s">
        <v>569</v>
      </c>
      <c r="S91" s="79" t="s">
        <v>615</v>
      </c>
      <c r="T91" s="79" t="s">
        <v>664</v>
      </c>
      <c r="U91" s="79"/>
      <c r="V91" s="82" t="s">
        <v>798</v>
      </c>
      <c r="W91" s="81">
        <v>43535.834641203706</v>
      </c>
      <c r="X91" s="82" t="s">
        <v>921</v>
      </c>
      <c r="Y91" s="79"/>
      <c r="Z91" s="79"/>
      <c r="AA91" s="85" t="s">
        <v>1117</v>
      </c>
      <c r="AB91" s="79"/>
      <c r="AC91" s="79" t="b">
        <v>0</v>
      </c>
      <c r="AD91" s="79">
        <v>3</v>
      </c>
      <c r="AE91" s="85" t="s">
        <v>1236</v>
      </c>
      <c r="AF91" s="79" t="b">
        <v>1</v>
      </c>
      <c r="AG91" s="79" t="s">
        <v>1260</v>
      </c>
      <c r="AH91" s="79"/>
      <c r="AI91" s="85" t="s">
        <v>1202</v>
      </c>
      <c r="AJ91" s="79" t="b">
        <v>0</v>
      </c>
      <c r="AK91" s="79">
        <v>0</v>
      </c>
      <c r="AL91" s="85" t="s">
        <v>1236</v>
      </c>
      <c r="AM91" s="79" t="s">
        <v>1265</v>
      </c>
      <c r="AN91" s="79" t="b">
        <v>0</v>
      </c>
      <c r="AO91" s="85" t="s">
        <v>1117</v>
      </c>
      <c r="AP91" s="79" t="s">
        <v>176</v>
      </c>
      <c r="AQ91" s="79">
        <v>0</v>
      </c>
      <c r="AR91" s="79">
        <v>0</v>
      </c>
      <c r="AS91" s="79"/>
      <c r="AT91" s="79"/>
      <c r="AU91" s="79"/>
      <c r="AV91" s="79"/>
      <c r="AW91" s="79"/>
      <c r="AX91" s="79"/>
      <c r="AY91" s="79"/>
      <c r="AZ91" s="79"/>
      <c r="BA91">
        <v>1</v>
      </c>
      <c r="BB91" s="78" t="str">
        <f>REPLACE(INDEX(GroupVertices[Group],MATCH(Edges24[[#This Row],[Vertex 1]],GroupVertices[Vertex],0)),1,1,"")</f>
        <v>3</v>
      </c>
      <c r="BC91" s="78" t="str">
        <f>REPLACE(INDEX(GroupVertices[Group],MATCH(Edges24[[#This Row],[Vertex 2]],GroupVertices[Vertex],0)),1,1,"")</f>
        <v>3</v>
      </c>
      <c r="BD91" s="48">
        <v>0</v>
      </c>
      <c r="BE91" s="49">
        <v>0</v>
      </c>
      <c r="BF91" s="48">
        <v>0</v>
      </c>
      <c r="BG91" s="49">
        <v>0</v>
      </c>
      <c r="BH91" s="48">
        <v>0</v>
      </c>
      <c r="BI91" s="49">
        <v>0</v>
      </c>
      <c r="BJ91" s="48">
        <v>1</v>
      </c>
      <c r="BK91" s="49">
        <v>100</v>
      </c>
      <c r="BL91" s="48">
        <v>1</v>
      </c>
    </row>
    <row r="92" spans="1:64" ht="15">
      <c r="A92" s="64" t="s">
        <v>280</v>
      </c>
      <c r="B92" s="64" t="s">
        <v>321</v>
      </c>
      <c r="C92" s="65"/>
      <c r="D92" s="66"/>
      <c r="E92" s="67"/>
      <c r="F92" s="68"/>
      <c r="G92" s="65"/>
      <c r="H92" s="69"/>
      <c r="I92" s="70"/>
      <c r="J92" s="70"/>
      <c r="K92" s="34" t="s">
        <v>65</v>
      </c>
      <c r="L92" s="77">
        <v>215</v>
      </c>
      <c r="M92" s="77"/>
      <c r="N92" s="72"/>
      <c r="O92" s="79" t="s">
        <v>388</v>
      </c>
      <c r="P92" s="81">
        <v>43527.20140046296</v>
      </c>
      <c r="Q92" s="79" t="s">
        <v>402</v>
      </c>
      <c r="R92" s="79"/>
      <c r="S92" s="79"/>
      <c r="T92" s="79"/>
      <c r="U92" s="79"/>
      <c r="V92" s="82" t="s">
        <v>799</v>
      </c>
      <c r="W92" s="81">
        <v>43527.20140046296</v>
      </c>
      <c r="X92" s="82" t="s">
        <v>922</v>
      </c>
      <c r="Y92" s="79"/>
      <c r="Z92" s="79"/>
      <c r="AA92" s="85" t="s">
        <v>1118</v>
      </c>
      <c r="AB92" s="79"/>
      <c r="AC92" s="79" t="b">
        <v>0</v>
      </c>
      <c r="AD92" s="79">
        <v>0</v>
      </c>
      <c r="AE92" s="85" t="s">
        <v>1236</v>
      </c>
      <c r="AF92" s="79" t="b">
        <v>0</v>
      </c>
      <c r="AG92" s="79" t="s">
        <v>368</v>
      </c>
      <c r="AH92" s="79"/>
      <c r="AI92" s="85" t="s">
        <v>1236</v>
      </c>
      <c r="AJ92" s="79" t="b">
        <v>0</v>
      </c>
      <c r="AK92" s="79">
        <v>9</v>
      </c>
      <c r="AL92" s="85" t="s">
        <v>1215</v>
      </c>
      <c r="AM92" s="79" t="s">
        <v>1268</v>
      </c>
      <c r="AN92" s="79" t="b">
        <v>0</v>
      </c>
      <c r="AO92" s="85" t="s">
        <v>1215</v>
      </c>
      <c r="AP92" s="79" t="s">
        <v>176</v>
      </c>
      <c r="AQ92" s="79">
        <v>0</v>
      </c>
      <c r="AR92" s="79">
        <v>0</v>
      </c>
      <c r="AS92" s="79"/>
      <c r="AT92" s="79"/>
      <c r="AU92" s="79"/>
      <c r="AV92" s="79"/>
      <c r="AW92" s="79"/>
      <c r="AX92" s="79"/>
      <c r="AY92" s="79"/>
      <c r="AZ92" s="79"/>
      <c r="BA92">
        <v>2</v>
      </c>
      <c r="BB92" s="78" t="str">
        <f>REPLACE(INDEX(GroupVertices[Group],MATCH(Edges24[[#This Row],[Vertex 1]],GroupVertices[Vertex],0)),1,1,"")</f>
        <v>1</v>
      </c>
      <c r="BC92" s="78" t="str">
        <f>REPLACE(INDEX(GroupVertices[Group],MATCH(Edges24[[#This Row],[Vertex 2]],GroupVertices[Vertex],0)),1,1,"")</f>
        <v>1</v>
      </c>
      <c r="BD92" s="48">
        <v>2</v>
      </c>
      <c r="BE92" s="49">
        <v>7.142857142857143</v>
      </c>
      <c r="BF92" s="48">
        <v>0</v>
      </c>
      <c r="BG92" s="49">
        <v>0</v>
      </c>
      <c r="BH92" s="48">
        <v>0</v>
      </c>
      <c r="BI92" s="49">
        <v>0</v>
      </c>
      <c r="BJ92" s="48">
        <v>26</v>
      </c>
      <c r="BK92" s="49">
        <v>92.85714285714286</v>
      </c>
      <c r="BL92" s="48">
        <v>28</v>
      </c>
    </row>
    <row r="93" spans="1:64" ht="15">
      <c r="A93" s="64" t="s">
        <v>280</v>
      </c>
      <c r="B93" s="64" t="s">
        <v>321</v>
      </c>
      <c r="C93" s="65"/>
      <c r="D93" s="66"/>
      <c r="E93" s="67"/>
      <c r="F93" s="68"/>
      <c r="G93" s="65"/>
      <c r="H93" s="69"/>
      <c r="I93" s="70"/>
      <c r="J93" s="70"/>
      <c r="K93" s="34" t="s">
        <v>65</v>
      </c>
      <c r="L93" s="77">
        <v>216</v>
      </c>
      <c r="M93" s="77"/>
      <c r="N93" s="72"/>
      <c r="O93" s="79" t="s">
        <v>388</v>
      </c>
      <c r="P93" s="81">
        <v>43535.85208333333</v>
      </c>
      <c r="Q93" s="79" t="s">
        <v>451</v>
      </c>
      <c r="R93" s="82" t="s">
        <v>567</v>
      </c>
      <c r="S93" s="79" t="s">
        <v>623</v>
      </c>
      <c r="T93" s="79" t="s">
        <v>663</v>
      </c>
      <c r="U93" s="82" t="s">
        <v>713</v>
      </c>
      <c r="V93" s="82" t="s">
        <v>713</v>
      </c>
      <c r="W93" s="81">
        <v>43535.85208333333</v>
      </c>
      <c r="X93" s="82" t="s">
        <v>923</v>
      </c>
      <c r="Y93" s="79"/>
      <c r="Z93" s="79"/>
      <c r="AA93" s="85" t="s">
        <v>1119</v>
      </c>
      <c r="AB93" s="79"/>
      <c r="AC93" s="79" t="b">
        <v>0</v>
      </c>
      <c r="AD93" s="79">
        <v>0</v>
      </c>
      <c r="AE93" s="85" t="s">
        <v>1236</v>
      </c>
      <c r="AF93" s="79" t="b">
        <v>0</v>
      </c>
      <c r="AG93" s="79" t="s">
        <v>368</v>
      </c>
      <c r="AH93" s="79"/>
      <c r="AI93" s="85" t="s">
        <v>1236</v>
      </c>
      <c r="AJ93" s="79" t="b">
        <v>0</v>
      </c>
      <c r="AK93" s="79">
        <v>4</v>
      </c>
      <c r="AL93" s="85" t="s">
        <v>1219</v>
      </c>
      <c r="AM93" s="79" t="s">
        <v>1268</v>
      </c>
      <c r="AN93" s="79" t="b">
        <v>0</v>
      </c>
      <c r="AO93" s="85" t="s">
        <v>1219</v>
      </c>
      <c r="AP93" s="79" t="s">
        <v>176</v>
      </c>
      <c r="AQ93" s="79">
        <v>0</v>
      </c>
      <c r="AR93" s="79">
        <v>0</v>
      </c>
      <c r="AS93" s="79"/>
      <c r="AT93" s="79"/>
      <c r="AU93" s="79"/>
      <c r="AV93" s="79"/>
      <c r="AW93" s="79"/>
      <c r="AX93" s="79"/>
      <c r="AY93" s="79"/>
      <c r="AZ93" s="79"/>
      <c r="BA93">
        <v>2</v>
      </c>
      <c r="BB93" s="78" t="str">
        <f>REPLACE(INDEX(GroupVertices[Group],MATCH(Edges24[[#This Row],[Vertex 1]],GroupVertices[Vertex],0)),1,1,"")</f>
        <v>1</v>
      </c>
      <c r="BC93" s="78" t="str">
        <f>REPLACE(INDEX(GroupVertices[Group],MATCH(Edges24[[#This Row],[Vertex 2]],GroupVertices[Vertex],0)),1,1,"")</f>
        <v>1</v>
      </c>
      <c r="BD93" s="48">
        <v>0</v>
      </c>
      <c r="BE93" s="49">
        <v>0</v>
      </c>
      <c r="BF93" s="48">
        <v>0</v>
      </c>
      <c r="BG93" s="49">
        <v>0</v>
      </c>
      <c r="BH93" s="48">
        <v>0</v>
      </c>
      <c r="BI93" s="49">
        <v>0</v>
      </c>
      <c r="BJ93" s="48">
        <v>16</v>
      </c>
      <c r="BK93" s="49">
        <v>100</v>
      </c>
      <c r="BL93" s="48">
        <v>16</v>
      </c>
    </row>
    <row r="94" spans="1:64" ht="15">
      <c r="A94" s="64" t="s">
        <v>281</v>
      </c>
      <c r="B94" s="64" t="s">
        <v>376</v>
      </c>
      <c r="C94" s="65"/>
      <c r="D94" s="66"/>
      <c r="E94" s="67"/>
      <c r="F94" s="68"/>
      <c r="G94" s="65"/>
      <c r="H94" s="69"/>
      <c r="I94" s="70"/>
      <c r="J94" s="70"/>
      <c r="K94" s="34" t="s">
        <v>65</v>
      </c>
      <c r="L94" s="77">
        <v>217</v>
      </c>
      <c r="M94" s="77"/>
      <c r="N94" s="72"/>
      <c r="O94" s="79" t="s">
        <v>388</v>
      </c>
      <c r="P94" s="81">
        <v>43535.86912037037</v>
      </c>
      <c r="Q94" s="79" t="s">
        <v>456</v>
      </c>
      <c r="R94" s="79"/>
      <c r="S94" s="79"/>
      <c r="T94" s="79"/>
      <c r="U94" s="79"/>
      <c r="V94" s="82" t="s">
        <v>800</v>
      </c>
      <c r="W94" s="81">
        <v>43535.86912037037</v>
      </c>
      <c r="X94" s="82" t="s">
        <v>924</v>
      </c>
      <c r="Y94" s="79"/>
      <c r="Z94" s="79"/>
      <c r="AA94" s="85" t="s">
        <v>1120</v>
      </c>
      <c r="AB94" s="79"/>
      <c r="AC94" s="79" t="b">
        <v>0</v>
      </c>
      <c r="AD94" s="79">
        <v>0</v>
      </c>
      <c r="AE94" s="85" t="s">
        <v>1236</v>
      </c>
      <c r="AF94" s="79" t="b">
        <v>0</v>
      </c>
      <c r="AG94" s="79" t="s">
        <v>368</v>
      </c>
      <c r="AH94" s="79"/>
      <c r="AI94" s="85" t="s">
        <v>1236</v>
      </c>
      <c r="AJ94" s="79" t="b">
        <v>0</v>
      </c>
      <c r="AK94" s="79">
        <v>0</v>
      </c>
      <c r="AL94" s="85" t="s">
        <v>1121</v>
      </c>
      <c r="AM94" s="79" t="s">
        <v>1263</v>
      </c>
      <c r="AN94" s="79" t="b">
        <v>0</v>
      </c>
      <c r="AO94" s="85" t="s">
        <v>1121</v>
      </c>
      <c r="AP94" s="79" t="s">
        <v>176</v>
      </c>
      <c r="AQ94" s="79">
        <v>0</v>
      </c>
      <c r="AR94" s="79">
        <v>0</v>
      </c>
      <c r="AS94" s="79"/>
      <c r="AT94" s="79"/>
      <c r="AU94" s="79"/>
      <c r="AV94" s="79"/>
      <c r="AW94" s="79"/>
      <c r="AX94" s="79"/>
      <c r="AY94" s="79"/>
      <c r="AZ94" s="79"/>
      <c r="BA94">
        <v>1</v>
      </c>
      <c r="BB94" s="78" t="str">
        <f>REPLACE(INDEX(GroupVertices[Group],MATCH(Edges24[[#This Row],[Vertex 1]],GroupVertices[Vertex],0)),1,1,"")</f>
        <v>9</v>
      </c>
      <c r="BC94" s="78" t="str">
        <f>REPLACE(INDEX(GroupVertices[Group],MATCH(Edges24[[#This Row],[Vertex 2]],GroupVertices[Vertex],0)),1,1,"")</f>
        <v>9</v>
      </c>
      <c r="BD94" s="48"/>
      <c r="BE94" s="49"/>
      <c r="BF94" s="48"/>
      <c r="BG94" s="49"/>
      <c r="BH94" s="48"/>
      <c r="BI94" s="49"/>
      <c r="BJ94" s="48"/>
      <c r="BK94" s="49"/>
      <c r="BL94" s="48"/>
    </row>
    <row r="95" spans="1:64" ht="15">
      <c r="A95" s="64" t="s">
        <v>282</v>
      </c>
      <c r="B95" s="64" t="s">
        <v>377</v>
      </c>
      <c r="C95" s="65"/>
      <c r="D95" s="66"/>
      <c r="E95" s="67"/>
      <c r="F95" s="68"/>
      <c r="G95" s="65"/>
      <c r="H95" s="69"/>
      <c r="I95" s="70"/>
      <c r="J95" s="70"/>
      <c r="K95" s="34" t="s">
        <v>65</v>
      </c>
      <c r="L95" s="77">
        <v>218</v>
      </c>
      <c r="M95" s="77"/>
      <c r="N95" s="72"/>
      <c r="O95" s="79" t="s">
        <v>388</v>
      </c>
      <c r="P95" s="81">
        <v>43535.69699074074</v>
      </c>
      <c r="Q95" s="79" t="s">
        <v>457</v>
      </c>
      <c r="R95" s="82" t="s">
        <v>570</v>
      </c>
      <c r="S95" s="79" t="s">
        <v>615</v>
      </c>
      <c r="T95" s="79"/>
      <c r="U95" s="79"/>
      <c r="V95" s="82" t="s">
        <v>801</v>
      </c>
      <c r="W95" s="81">
        <v>43535.69699074074</v>
      </c>
      <c r="X95" s="82" t="s">
        <v>925</v>
      </c>
      <c r="Y95" s="79"/>
      <c r="Z95" s="79"/>
      <c r="AA95" s="85" t="s">
        <v>1121</v>
      </c>
      <c r="AB95" s="85" t="s">
        <v>1231</v>
      </c>
      <c r="AC95" s="79" t="b">
        <v>0</v>
      </c>
      <c r="AD95" s="79">
        <v>0</v>
      </c>
      <c r="AE95" s="85" t="s">
        <v>1251</v>
      </c>
      <c r="AF95" s="79" t="b">
        <v>0</v>
      </c>
      <c r="AG95" s="79" t="s">
        <v>368</v>
      </c>
      <c r="AH95" s="79"/>
      <c r="AI95" s="85" t="s">
        <v>1236</v>
      </c>
      <c r="AJ95" s="79" t="b">
        <v>0</v>
      </c>
      <c r="AK95" s="79">
        <v>0</v>
      </c>
      <c r="AL95" s="85" t="s">
        <v>1236</v>
      </c>
      <c r="AM95" s="79" t="s">
        <v>1265</v>
      </c>
      <c r="AN95" s="79" t="b">
        <v>1</v>
      </c>
      <c r="AO95" s="85" t="s">
        <v>1231</v>
      </c>
      <c r="AP95" s="79" t="s">
        <v>176</v>
      </c>
      <c r="AQ95" s="79">
        <v>0</v>
      </c>
      <c r="AR95" s="79">
        <v>0</v>
      </c>
      <c r="AS95" s="79"/>
      <c r="AT95" s="79"/>
      <c r="AU95" s="79"/>
      <c r="AV95" s="79"/>
      <c r="AW95" s="79"/>
      <c r="AX95" s="79"/>
      <c r="AY95" s="79"/>
      <c r="AZ95" s="79"/>
      <c r="BA95">
        <v>1</v>
      </c>
      <c r="BB95" s="78" t="str">
        <f>REPLACE(INDEX(GroupVertices[Group],MATCH(Edges24[[#This Row],[Vertex 1]],GroupVertices[Vertex],0)),1,1,"")</f>
        <v>9</v>
      </c>
      <c r="BC95" s="78" t="str">
        <f>REPLACE(INDEX(GroupVertices[Group],MATCH(Edges24[[#This Row],[Vertex 2]],GroupVertices[Vertex],0)),1,1,"")</f>
        <v>9</v>
      </c>
      <c r="BD95" s="48">
        <v>1</v>
      </c>
      <c r="BE95" s="49">
        <v>6.666666666666667</v>
      </c>
      <c r="BF95" s="48">
        <v>0</v>
      </c>
      <c r="BG95" s="49">
        <v>0</v>
      </c>
      <c r="BH95" s="48">
        <v>0</v>
      </c>
      <c r="BI95" s="49">
        <v>0</v>
      </c>
      <c r="BJ95" s="48">
        <v>14</v>
      </c>
      <c r="BK95" s="49">
        <v>93.33333333333333</v>
      </c>
      <c r="BL95" s="48">
        <v>15</v>
      </c>
    </row>
    <row r="96" spans="1:64" ht="15">
      <c r="A96" s="64" t="s">
        <v>283</v>
      </c>
      <c r="B96" s="64" t="s">
        <v>284</v>
      </c>
      <c r="C96" s="65"/>
      <c r="D96" s="66"/>
      <c r="E96" s="67"/>
      <c r="F96" s="68"/>
      <c r="G96" s="65"/>
      <c r="H96" s="69"/>
      <c r="I96" s="70"/>
      <c r="J96" s="70"/>
      <c r="K96" s="34" t="s">
        <v>66</v>
      </c>
      <c r="L96" s="77">
        <v>229</v>
      </c>
      <c r="M96" s="77"/>
      <c r="N96" s="72"/>
      <c r="O96" s="79" t="s">
        <v>389</v>
      </c>
      <c r="P96" s="81">
        <v>43535.99869212963</v>
      </c>
      <c r="Q96" s="79" t="s">
        <v>458</v>
      </c>
      <c r="R96" s="79"/>
      <c r="S96" s="79"/>
      <c r="T96" s="79"/>
      <c r="U96" s="82" t="s">
        <v>714</v>
      </c>
      <c r="V96" s="82" t="s">
        <v>714</v>
      </c>
      <c r="W96" s="81">
        <v>43535.99869212963</v>
      </c>
      <c r="X96" s="82" t="s">
        <v>926</v>
      </c>
      <c r="Y96" s="79"/>
      <c r="Z96" s="79"/>
      <c r="AA96" s="85" t="s">
        <v>1122</v>
      </c>
      <c r="AB96" s="85" t="s">
        <v>1123</v>
      </c>
      <c r="AC96" s="79" t="b">
        <v>0</v>
      </c>
      <c r="AD96" s="79">
        <v>0</v>
      </c>
      <c r="AE96" s="85" t="s">
        <v>1252</v>
      </c>
      <c r="AF96" s="79" t="b">
        <v>0</v>
      </c>
      <c r="AG96" s="79" t="s">
        <v>368</v>
      </c>
      <c r="AH96" s="79"/>
      <c r="AI96" s="85" t="s">
        <v>1236</v>
      </c>
      <c r="AJ96" s="79" t="b">
        <v>0</v>
      </c>
      <c r="AK96" s="79">
        <v>0</v>
      </c>
      <c r="AL96" s="85" t="s">
        <v>1236</v>
      </c>
      <c r="AM96" s="79" t="s">
        <v>1265</v>
      </c>
      <c r="AN96" s="79" t="b">
        <v>0</v>
      </c>
      <c r="AO96" s="85" t="s">
        <v>1123</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5</v>
      </c>
      <c r="BK96" s="49">
        <v>100</v>
      </c>
      <c r="BL96" s="48">
        <v>5</v>
      </c>
    </row>
    <row r="97" spans="1:64" ht="15">
      <c r="A97" s="64" t="s">
        <v>284</v>
      </c>
      <c r="B97" s="64" t="s">
        <v>321</v>
      </c>
      <c r="C97" s="65"/>
      <c r="D97" s="66"/>
      <c r="E97" s="67"/>
      <c r="F97" s="68"/>
      <c r="G97" s="65"/>
      <c r="H97" s="69"/>
      <c r="I97" s="70"/>
      <c r="J97" s="70"/>
      <c r="K97" s="34" t="s">
        <v>65</v>
      </c>
      <c r="L97" s="77">
        <v>230</v>
      </c>
      <c r="M97" s="77"/>
      <c r="N97" s="72"/>
      <c r="O97" s="79" t="s">
        <v>388</v>
      </c>
      <c r="P97" s="81">
        <v>43535.99591435185</v>
      </c>
      <c r="Q97" s="79" t="s">
        <v>459</v>
      </c>
      <c r="R97" s="79"/>
      <c r="S97" s="79"/>
      <c r="T97" s="79"/>
      <c r="U97" s="82" t="s">
        <v>715</v>
      </c>
      <c r="V97" s="82" t="s">
        <v>715</v>
      </c>
      <c r="W97" s="81">
        <v>43535.99591435185</v>
      </c>
      <c r="X97" s="82" t="s">
        <v>927</v>
      </c>
      <c r="Y97" s="79"/>
      <c r="Z97" s="79"/>
      <c r="AA97" s="85" t="s">
        <v>1123</v>
      </c>
      <c r="AB97" s="85" t="s">
        <v>1127</v>
      </c>
      <c r="AC97" s="79" t="b">
        <v>0</v>
      </c>
      <c r="AD97" s="79">
        <v>0</v>
      </c>
      <c r="AE97" s="85" t="s">
        <v>1249</v>
      </c>
      <c r="AF97" s="79" t="b">
        <v>0</v>
      </c>
      <c r="AG97" s="79" t="s">
        <v>368</v>
      </c>
      <c r="AH97" s="79"/>
      <c r="AI97" s="85" t="s">
        <v>1236</v>
      </c>
      <c r="AJ97" s="79" t="b">
        <v>0</v>
      </c>
      <c r="AK97" s="79">
        <v>0</v>
      </c>
      <c r="AL97" s="85" t="s">
        <v>1236</v>
      </c>
      <c r="AM97" s="79" t="s">
        <v>1265</v>
      </c>
      <c r="AN97" s="79" t="b">
        <v>0</v>
      </c>
      <c r="AO97" s="85" t="s">
        <v>1127</v>
      </c>
      <c r="AP97" s="79" t="s">
        <v>176</v>
      </c>
      <c r="AQ97" s="79">
        <v>0</v>
      </c>
      <c r="AR97" s="79">
        <v>0</v>
      </c>
      <c r="AS97" s="79"/>
      <c r="AT97" s="79"/>
      <c r="AU97" s="79"/>
      <c r="AV97" s="79"/>
      <c r="AW97" s="79"/>
      <c r="AX97" s="79"/>
      <c r="AY97" s="79"/>
      <c r="AZ97" s="79"/>
      <c r="BA97">
        <v>3</v>
      </c>
      <c r="BB97" s="78" t="str">
        <f>REPLACE(INDEX(GroupVertices[Group],MATCH(Edges24[[#This Row],[Vertex 1]],GroupVertices[Vertex],0)),1,1,"")</f>
        <v>1</v>
      </c>
      <c r="BC97" s="78" t="str">
        <f>REPLACE(INDEX(GroupVertices[Group],MATCH(Edges24[[#This Row],[Vertex 2]],GroupVertices[Vertex],0)),1,1,"")</f>
        <v>1</v>
      </c>
      <c r="BD97" s="48"/>
      <c r="BE97" s="49"/>
      <c r="BF97" s="48"/>
      <c r="BG97" s="49"/>
      <c r="BH97" s="48"/>
      <c r="BI97" s="49"/>
      <c r="BJ97" s="48"/>
      <c r="BK97" s="49"/>
      <c r="BL97" s="48"/>
    </row>
    <row r="98" spans="1:64" ht="15">
      <c r="A98" s="64" t="s">
        <v>284</v>
      </c>
      <c r="B98" s="64" t="s">
        <v>321</v>
      </c>
      <c r="C98" s="65"/>
      <c r="D98" s="66"/>
      <c r="E98" s="67"/>
      <c r="F98" s="68"/>
      <c r="G98" s="65"/>
      <c r="H98" s="69"/>
      <c r="I98" s="70"/>
      <c r="J98" s="70"/>
      <c r="K98" s="34" t="s">
        <v>65</v>
      </c>
      <c r="L98" s="77">
        <v>232</v>
      </c>
      <c r="M98" s="77"/>
      <c r="N98" s="72"/>
      <c r="O98" s="79" t="s">
        <v>388</v>
      </c>
      <c r="P98" s="81">
        <v>43535.99903935185</v>
      </c>
      <c r="Q98" s="79" t="s">
        <v>460</v>
      </c>
      <c r="R98" s="79"/>
      <c r="S98" s="79"/>
      <c r="T98" s="79"/>
      <c r="U98" s="82" t="s">
        <v>714</v>
      </c>
      <c r="V98" s="82" t="s">
        <v>714</v>
      </c>
      <c r="W98" s="81">
        <v>43535.99903935185</v>
      </c>
      <c r="X98" s="82" t="s">
        <v>928</v>
      </c>
      <c r="Y98" s="79"/>
      <c r="Z98" s="79"/>
      <c r="AA98" s="85" t="s">
        <v>1124</v>
      </c>
      <c r="AB98" s="79"/>
      <c r="AC98" s="79" t="b">
        <v>0</v>
      </c>
      <c r="AD98" s="79">
        <v>0</v>
      </c>
      <c r="AE98" s="85" t="s">
        <v>1236</v>
      </c>
      <c r="AF98" s="79" t="b">
        <v>0</v>
      </c>
      <c r="AG98" s="79" t="s">
        <v>368</v>
      </c>
      <c r="AH98" s="79"/>
      <c r="AI98" s="85" t="s">
        <v>1236</v>
      </c>
      <c r="AJ98" s="79" t="b">
        <v>0</v>
      </c>
      <c r="AK98" s="79">
        <v>0</v>
      </c>
      <c r="AL98" s="85" t="s">
        <v>1122</v>
      </c>
      <c r="AM98" s="79" t="s">
        <v>1265</v>
      </c>
      <c r="AN98" s="79" t="b">
        <v>0</v>
      </c>
      <c r="AO98" s="85" t="s">
        <v>1122</v>
      </c>
      <c r="AP98" s="79" t="s">
        <v>176</v>
      </c>
      <c r="AQ98" s="79">
        <v>0</v>
      </c>
      <c r="AR98" s="79">
        <v>0</v>
      </c>
      <c r="AS98" s="79"/>
      <c r="AT98" s="79"/>
      <c r="AU98" s="79"/>
      <c r="AV98" s="79"/>
      <c r="AW98" s="79"/>
      <c r="AX98" s="79"/>
      <c r="AY98" s="79"/>
      <c r="AZ98" s="79"/>
      <c r="BA98">
        <v>3</v>
      </c>
      <c r="BB98" s="78" t="str">
        <f>REPLACE(INDEX(GroupVertices[Group],MATCH(Edges24[[#This Row],[Vertex 1]],GroupVertices[Vertex],0)),1,1,"")</f>
        <v>1</v>
      </c>
      <c r="BC98" s="78" t="str">
        <f>REPLACE(INDEX(GroupVertices[Group],MATCH(Edges24[[#This Row],[Vertex 2]],GroupVertices[Vertex],0)),1,1,"")</f>
        <v>1</v>
      </c>
      <c r="BD98" s="48"/>
      <c r="BE98" s="49"/>
      <c r="BF98" s="48"/>
      <c r="BG98" s="49"/>
      <c r="BH98" s="48"/>
      <c r="BI98" s="49"/>
      <c r="BJ98" s="48"/>
      <c r="BK98" s="49"/>
      <c r="BL98" s="48"/>
    </row>
    <row r="99" spans="1:64" ht="15">
      <c r="A99" s="64" t="s">
        <v>284</v>
      </c>
      <c r="B99" s="64" t="s">
        <v>321</v>
      </c>
      <c r="C99" s="65"/>
      <c r="D99" s="66"/>
      <c r="E99" s="67"/>
      <c r="F99" s="68"/>
      <c r="G99" s="65"/>
      <c r="H99" s="69"/>
      <c r="I99" s="70"/>
      <c r="J99" s="70"/>
      <c r="K99" s="34" t="s">
        <v>65</v>
      </c>
      <c r="L99" s="77">
        <v>234</v>
      </c>
      <c r="M99" s="77"/>
      <c r="N99" s="72"/>
      <c r="O99" s="79" t="s">
        <v>388</v>
      </c>
      <c r="P99" s="81">
        <v>43536.00010416667</v>
      </c>
      <c r="Q99" s="79" t="s">
        <v>461</v>
      </c>
      <c r="R99" s="79"/>
      <c r="S99" s="79"/>
      <c r="T99" s="79"/>
      <c r="U99" s="82" t="s">
        <v>716</v>
      </c>
      <c r="V99" s="82" t="s">
        <v>716</v>
      </c>
      <c r="W99" s="81">
        <v>43536.00010416667</v>
      </c>
      <c r="X99" s="82" t="s">
        <v>929</v>
      </c>
      <c r="Y99" s="79"/>
      <c r="Z99" s="79"/>
      <c r="AA99" s="85" t="s">
        <v>1125</v>
      </c>
      <c r="AB99" s="85" t="s">
        <v>1122</v>
      </c>
      <c r="AC99" s="79" t="b">
        <v>0</v>
      </c>
      <c r="AD99" s="79">
        <v>1</v>
      </c>
      <c r="AE99" s="85" t="s">
        <v>1249</v>
      </c>
      <c r="AF99" s="79" t="b">
        <v>0</v>
      </c>
      <c r="AG99" s="79" t="s">
        <v>368</v>
      </c>
      <c r="AH99" s="79"/>
      <c r="AI99" s="85" t="s">
        <v>1236</v>
      </c>
      <c r="AJ99" s="79" t="b">
        <v>0</v>
      </c>
      <c r="AK99" s="79">
        <v>0</v>
      </c>
      <c r="AL99" s="85" t="s">
        <v>1236</v>
      </c>
      <c r="AM99" s="79" t="s">
        <v>1265</v>
      </c>
      <c r="AN99" s="79" t="b">
        <v>0</v>
      </c>
      <c r="AO99" s="85" t="s">
        <v>1122</v>
      </c>
      <c r="AP99" s="79" t="s">
        <v>176</v>
      </c>
      <c r="AQ99" s="79">
        <v>0</v>
      </c>
      <c r="AR99" s="79">
        <v>0</v>
      </c>
      <c r="AS99" s="79"/>
      <c r="AT99" s="79"/>
      <c r="AU99" s="79"/>
      <c r="AV99" s="79"/>
      <c r="AW99" s="79"/>
      <c r="AX99" s="79"/>
      <c r="AY99" s="79"/>
      <c r="AZ99" s="79"/>
      <c r="BA99">
        <v>3</v>
      </c>
      <c r="BB99" s="78" t="str">
        <f>REPLACE(INDEX(GroupVertices[Group],MATCH(Edges24[[#This Row],[Vertex 1]],GroupVertices[Vertex],0)),1,1,"")</f>
        <v>1</v>
      </c>
      <c r="BC99" s="78" t="str">
        <f>REPLACE(INDEX(GroupVertices[Group],MATCH(Edges24[[#This Row],[Vertex 2]],GroupVertices[Vertex],0)),1,1,"")</f>
        <v>1</v>
      </c>
      <c r="BD99" s="48"/>
      <c r="BE99" s="49"/>
      <c r="BF99" s="48"/>
      <c r="BG99" s="49"/>
      <c r="BH99" s="48"/>
      <c r="BI99" s="49"/>
      <c r="BJ99" s="48"/>
      <c r="BK99" s="49"/>
      <c r="BL99" s="48"/>
    </row>
    <row r="100" spans="1:64" ht="15">
      <c r="A100" s="64" t="s">
        <v>285</v>
      </c>
      <c r="B100" s="64" t="s">
        <v>284</v>
      </c>
      <c r="C100" s="65"/>
      <c r="D100" s="66"/>
      <c r="E100" s="67"/>
      <c r="F100" s="68"/>
      <c r="G100" s="65"/>
      <c r="H100" s="69"/>
      <c r="I100" s="70"/>
      <c r="J100" s="70"/>
      <c r="K100" s="34" t="s">
        <v>65</v>
      </c>
      <c r="L100" s="77">
        <v>236</v>
      </c>
      <c r="M100" s="77"/>
      <c r="N100" s="72"/>
      <c r="O100" s="79" t="s">
        <v>388</v>
      </c>
      <c r="P100" s="81">
        <v>43536.00907407407</v>
      </c>
      <c r="Q100" s="79" t="s">
        <v>460</v>
      </c>
      <c r="R100" s="79"/>
      <c r="S100" s="79"/>
      <c r="T100" s="79"/>
      <c r="U100" s="82" t="s">
        <v>714</v>
      </c>
      <c r="V100" s="82" t="s">
        <v>714</v>
      </c>
      <c r="W100" s="81">
        <v>43536.00907407407</v>
      </c>
      <c r="X100" s="82" t="s">
        <v>930</v>
      </c>
      <c r="Y100" s="79"/>
      <c r="Z100" s="79"/>
      <c r="AA100" s="85" t="s">
        <v>1126</v>
      </c>
      <c r="AB100" s="79"/>
      <c r="AC100" s="79" t="b">
        <v>0</v>
      </c>
      <c r="AD100" s="79">
        <v>0</v>
      </c>
      <c r="AE100" s="85" t="s">
        <v>1236</v>
      </c>
      <c r="AF100" s="79" t="b">
        <v>0</v>
      </c>
      <c r="AG100" s="79" t="s">
        <v>368</v>
      </c>
      <c r="AH100" s="79"/>
      <c r="AI100" s="85" t="s">
        <v>1236</v>
      </c>
      <c r="AJ100" s="79" t="b">
        <v>0</v>
      </c>
      <c r="AK100" s="79">
        <v>2</v>
      </c>
      <c r="AL100" s="85" t="s">
        <v>1122</v>
      </c>
      <c r="AM100" s="79" t="s">
        <v>1269</v>
      </c>
      <c r="AN100" s="79" t="b">
        <v>0</v>
      </c>
      <c r="AO100" s="85" t="s">
        <v>1122</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c r="BE100" s="49"/>
      <c r="BF100" s="48"/>
      <c r="BG100" s="49"/>
      <c r="BH100" s="48"/>
      <c r="BI100" s="49"/>
      <c r="BJ100" s="48"/>
      <c r="BK100" s="49"/>
      <c r="BL100" s="48"/>
    </row>
    <row r="101" spans="1:64" ht="15">
      <c r="A101" s="64" t="s">
        <v>283</v>
      </c>
      <c r="B101" s="64" t="s">
        <v>321</v>
      </c>
      <c r="C101" s="65"/>
      <c r="D101" s="66"/>
      <c r="E101" s="67"/>
      <c r="F101" s="68"/>
      <c r="G101" s="65"/>
      <c r="H101" s="69"/>
      <c r="I101" s="70"/>
      <c r="J101" s="70"/>
      <c r="K101" s="34" t="s">
        <v>65</v>
      </c>
      <c r="L101" s="77">
        <v>237</v>
      </c>
      <c r="M101" s="77"/>
      <c r="N101" s="72"/>
      <c r="O101" s="79" t="s">
        <v>388</v>
      </c>
      <c r="P101" s="81">
        <v>43534.853425925925</v>
      </c>
      <c r="Q101" s="79" t="s">
        <v>462</v>
      </c>
      <c r="R101" s="79"/>
      <c r="S101" s="79"/>
      <c r="T101" s="79" t="s">
        <v>665</v>
      </c>
      <c r="U101" s="82" t="s">
        <v>717</v>
      </c>
      <c r="V101" s="82" t="s">
        <v>717</v>
      </c>
      <c r="W101" s="81">
        <v>43534.853425925925</v>
      </c>
      <c r="X101" s="82" t="s">
        <v>931</v>
      </c>
      <c r="Y101" s="79"/>
      <c r="Z101" s="79"/>
      <c r="AA101" s="85" t="s">
        <v>1127</v>
      </c>
      <c r="AB101" s="79"/>
      <c r="AC101" s="79" t="b">
        <v>0</v>
      </c>
      <c r="AD101" s="79">
        <v>0</v>
      </c>
      <c r="AE101" s="85" t="s">
        <v>1236</v>
      </c>
      <c r="AF101" s="79" t="b">
        <v>0</v>
      </c>
      <c r="AG101" s="79" t="s">
        <v>1260</v>
      </c>
      <c r="AH101" s="79"/>
      <c r="AI101" s="85" t="s">
        <v>1236</v>
      </c>
      <c r="AJ101" s="79" t="b">
        <v>0</v>
      </c>
      <c r="AK101" s="79">
        <v>0</v>
      </c>
      <c r="AL101" s="85" t="s">
        <v>1236</v>
      </c>
      <c r="AM101" s="79" t="s">
        <v>1265</v>
      </c>
      <c r="AN101" s="79" t="b">
        <v>0</v>
      </c>
      <c r="AO101" s="85" t="s">
        <v>1127</v>
      </c>
      <c r="AP101" s="79" t="s">
        <v>176</v>
      </c>
      <c r="AQ101" s="79">
        <v>0</v>
      </c>
      <c r="AR101" s="79">
        <v>0</v>
      </c>
      <c r="AS101" s="79"/>
      <c r="AT101" s="79"/>
      <c r="AU101" s="79"/>
      <c r="AV101" s="79"/>
      <c r="AW101" s="79"/>
      <c r="AX101" s="79"/>
      <c r="AY101" s="79"/>
      <c r="AZ101" s="79"/>
      <c r="BA101">
        <v>2</v>
      </c>
      <c r="BB101" s="78" t="str">
        <f>REPLACE(INDEX(GroupVertices[Group],MATCH(Edges24[[#This Row],[Vertex 1]],GroupVertices[Vertex],0)),1,1,"")</f>
        <v>1</v>
      </c>
      <c r="BC101" s="78" t="str">
        <f>REPLACE(INDEX(GroupVertices[Group],MATCH(Edges24[[#This Row],[Vertex 2]],GroupVertices[Vertex],0)),1,1,"")</f>
        <v>1</v>
      </c>
      <c r="BD101" s="48">
        <v>0</v>
      </c>
      <c r="BE101" s="49">
        <v>0</v>
      </c>
      <c r="BF101" s="48">
        <v>0</v>
      </c>
      <c r="BG101" s="49">
        <v>0</v>
      </c>
      <c r="BH101" s="48">
        <v>0</v>
      </c>
      <c r="BI101" s="49">
        <v>0</v>
      </c>
      <c r="BJ101" s="48">
        <v>2</v>
      </c>
      <c r="BK101" s="49">
        <v>100</v>
      </c>
      <c r="BL101" s="48">
        <v>2</v>
      </c>
    </row>
    <row r="102" spans="1:64" ht="15">
      <c r="A102" s="64" t="s">
        <v>286</v>
      </c>
      <c r="B102" s="64" t="s">
        <v>286</v>
      </c>
      <c r="C102" s="65"/>
      <c r="D102" s="66"/>
      <c r="E102" s="67"/>
      <c r="F102" s="68"/>
      <c r="G102" s="65"/>
      <c r="H102" s="69"/>
      <c r="I102" s="70"/>
      <c r="J102" s="70"/>
      <c r="K102" s="34" t="s">
        <v>65</v>
      </c>
      <c r="L102" s="77">
        <v>241</v>
      </c>
      <c r="M102" s="77"/>
      <c r="N102" s="72"/>
      <c r="O102" s="79" t="s">
        <v>176</v>
      </c>
      <c r="P102" s="81">
        <v>43527.98819444444</v>
      </c>
      <c r="Q102" s="79" t="s">
        <v>463</v>
      </c>
      <c r="R102" s="79" t="s">
        <v>571</v>
      </c>
      <c r="S102" s="79" t="s">
        <v>625</v>
      </c>
      <c r="T102" s="79"/>
      <c r="U102" s="79"/>
      <c r="V102" s="82" t="s">
        <v>802</v>
      </c>
      <c r="W102" s="81">
        <v>43527.98819444444</v>
      </c>
      <c r="X102" s="82" t="s">
        <v>932</v>
      </c>
      <c r="Y102" s="79"/>
      <c r="Z102" s="79"/>
      <c r="AA102" s="85" t="s">
        <v>1128</v>
      </c>
      <c r="AB102" s="79"/>
      <c r="AC102" s="79" t="b">
        <v>0</v>
      </c>
      <c r="AD102" s="79">
        <v>0</v>
      </c>
      <c r="AE102" s="85" t="s">
        <v>1236</v>
      </c>
      <c r="AF102" s="79" t="b">
        <v>0</v>
      </c>
      <c r="AG102" s="79" t="s">
        <v>368</v>
      </c>
      <c r="AH102" s="79"/>
      <c r="AI102" s="85" t="s">
        <v>1236</v>
      </c>
      <c r="AJ102" s="79" t="b">
        <v>0</v>
      </c>
      <c r="AK102" s="79">
        <v>0</v>
      </c>
      <c r="AL102" s="85" t="s">
        <v>1236</v>
      </c>
      <c r="AM102" s="79" t="s">
        <v>1279</v>
      </c>
      <c r="AN102" s="79" t="b">
        <v>0</v>
      </c>
      <c r="AO102" s="85" t="s">
        <v>1128</v>
      </c>
      <c r="AP102" s="79" t="s">
        <v>176</v>
      </c>
      <c r="AQ102" s="79">
        <v>0</v>
      </c>
      <c r="AR102" s="79">
        <v>0</v>
      </c>
      <c r="AS102" s="79"/>
      <c r="AT102" s="79"/>
      <c r="AU102" s="79"/>
      <c r="AV102" s="79"/>
      <c r="AW102" s="79"/>
      <c r="AX102" s="79"/>
      <c r="AY102" s="79"/>
      <c r="AZ102" s="79"/>
      <c r="BA102">
        <v>3</v>
      </c>
      <c r="BB102" s="78" t="str">
        <f>REPLACE(INDEX(GroupVertices[Group],MATCH(Edges24[[#This Row],[Vertex 1]],GroupVertices[Vertex],0)),1,1,"")</f>
        <v>3</v>
      </c>
      <c r="BC102" s="78" t="str">
        <f>REPLACE(INDEX(GroupVertices[Group],MATCH(Edges24[[#This Row],[Vertex 2]],GroupVertices[Vertex],0)),1,1,"")</f>
        <v>3</v>
      </c>
      <c r="BD102" s="48">
        <v>0</v>
      </c>
      <c r="BE102" s="49">
        <v>0</v>
      </c>
      <c r="BF102" s="48">
        <v>0</v>
      </c>
      <c r="BG102" s="49">
        <v>0</v>
      </c>
      <c r="BH102" s="48">
        <v>0</v>
      </c>
      <c r="BI102" s="49">
        <v>0</v>
      </c>
      <c r="BJ102" s="48">
        <v>9</v>
      </c>
      <c r="BK102" s="49">
        <v>100</v>
      </c>
      <c r="BL102" s="48">
        <v>9</v>
      </c>
    </row>
    <row r="103" spans="1:64" ht="15">
      <c r="A103" s="64" t="s">
        <v>286</v>
      </c>
      <c r="B103" s="64" t="s">
        <v>286</v>
      </c>
      <c r="C103" s="65"/>
      <c r="D103" s="66"/>
      <c r="E103" s="67"/>
      <c r="F103" s="68"/>
      <c r="G103" s="65"/>
      <c r="H103" s="69"/>
      <c r="I103" s="70"/>
      <c r="J103" s="70"/>
      <c r="K103" s="34" t="s">
        <v>65</v>
      </c>
      <c r="L103" s="77">
        <v>242</v>
      </c>
      <c r="M103" s="77"/>
      <c r="N103" s="72"/>
      <c r="O103" s="79" t="s">
        <v>176</v>
      </c>
      <c r="P103" s="81">
        <v>43535.98003472222</v>
      </c>
      <c r="Q103" s="79" t="s">
        <v>464</v>
      </c>
      <c r="R103" s="79" t="s">
        <v>572</v>
      </c>
      <c r="S103" s="79" t="s">
        <v>625</v>
      </c>
      <c r="T103" s="79"/>
      <c r="U103" s="79"/>
      <c r="V103" s="82" t="s">
        <v>802</v>
      </c>
      <c r="W103" s="81">
        <v>43535.98003472222</v>
      </c>
      <c r="X103" s="82" t="s">
        <v>933</v>
      </c>
      <c r="Y103" s="79"/>
      <c r="Z103" s="79"/>
      <c r="AA103" s="85" t="s">
        <v>1129</v>
      </c>
      <c r="AB103" s="79"/>
      <c r="AC103" s="79" t="b">
        <v>0</v>
      </c>
      <c r="AD103" s="79">
        <v>0</v>
      </c>
      <c r="AE103" s="85" t="s">
        <v>1236</v>
      </c>
      <c r="AF103" s="79" t="b">
        <v>0</v>
      </c>
      <c r="AG103" s="79" t="s">
        <v>368</v>
      </c>
      <c r="AH103" s="79"/>
      <c r="AI103" s="85" t="s">
        <v>1236</v>
      </c>
      <c r="AJ103" s="79" t="b">
        <v>0</v>
      </c>
      <c r="AK103" s="79">
        <v>0</v>
      </c>
      <c r="AL103" s="85" t="s">
        <v>1236</v>
      </c>
      <c r="AM103" s="79" t="s">
        <v>1279</v>
      </c>
      <c r="AN103" s="79" t="b">
        <v>0</v>
      </c>
      <c r="AO103" s="85" t="s">
        <v>1129</v>
      </c>
      <c r="AP103" s="79" t="s">
        <v>176</v>
      </c>
      <c r="AQ103" s="79">
        <v>0</v>
      </c>
      <c r="AR103" s="79">
        <v>0</v>
      </c>
      <c r="AS103" s="79"/>
      <c r="AT103" s="79"/>
      <c r="AU103" s="79"/>
      <c r="AV103" s="79"/>
      <c r="AW103" s="79"/>
      <c r="AX103" s="79"/>
      <c r="AY103" s="79"/>
      <c r="AZ103" s="79"/>
      <c r="BA103">
        <v>3</v>
      </c>
      <c r="BB103" s="78" t="str">
        <f>REPLACE(INDEX(GroupVertices[Group],MATCH(Edges24[[#This Row],[Vertex 1]],GroupVertices[Vertex],0)),1,1,"")</f>
        <v>3</v>
      </c>
      <c r="BC103" s="78" t="str">
        <f>REPLACE(INDEX(GroupVertices[Group],MATCH(Edges24[[#This Row],[Vertex 2]],GroupVertices[Vertex],0)),1,1,"")</f>
        <v>3</v>
      </c>
      <c r="BD103" s="48">
        <v>0</v>
      </c>
      <c r="BE103" s="49">
        <v>0</v>
      </c>
      <c r="BF103" s="48">
        <v>0</v>
      </c>
      <c r="BG103" s="49">
        <v>0</v>
      </c>
      <c r="BH103" s="48">
        <v>0</v>
      </c>
      <c r="BI103" s="49">
        <v>0</v>
      </c>
      <c r="BJ103" s="48">
        <v>3</v>
      </c>
      <c r="BK103" s="49">
        <v>100</v>
      </c>
      <c r="BL103" s="48">
        <v>3</v>
      </c>
    </row>
    <row r="104" spans="1:64" ht="15">
      <c r="A104" s="64" t="s">
        <v>286</v>
      </c>
      <c r="B104" s="64" t="s">
        <v>286</v>
      </c>
      <c r="C104" s="65"/>
      <c r="D104" s="66"/>
      <c r="E104" s="67"/>
      <c r="F104" s="68"/>
      <c r="G104" s="65"/>
      <c r="H104" s="69"/>
      <c r="I104" s="70"/>
      <c r="J104" s="70"/>
      <c r="K104" s="34" t="s">
        <v>65</v>
      </c>
      <c r="L104" s="77">
        <v>243</v>
      </c>
      <c r="M104" s="77"/>
      <c r="N104" s="72"/>
      <c r="O104" s="79" t="s">
        <v>176</v>
      </c>
      <c r="P104" s="81">
        <v>43536.02162037037</v>
      </c>
      <c r="Q104" s="79" t="s">
        <v>465</v>
      </c>
      <c r="R104" s="79" t="s">
        <v>573</v>
      </c>
      <c r="S104" s="79" t="s">
        <v>625</v>
      </c>
      <c r="T104" s="79"/>
      <c r="U104" s="79"/>
      <c r="V104" s="82" t="s">
        <v>802</v>
      </c>
      <c r="W104" s="81">
        <v>43536.02162037037</v>
      </c>
      <c r="X104" s="82" t="s">
        <v>934</v>
      </c>
      <c r="Y104" s="79"/>
      <c r="Z104" s="79"/>
      <c r="AA104" s="85" t="s">
        <v>1130</v>
      </c>
      <c r="AB104" s="79"/>
      <c r="AC104" s="79" t="b">
        <v>0</v>
      </c>
      <c r="AD104" s="79">
        <v>0</v>
      </c>
      <c r="AE104" s="85" t="s">
        <v>1236</v>
      </c>
      <c r="AF104" s="79" t="b">
        <v>0</v>
      </c>
      <c r="AG104" s="79" t="s">
        <v>1261</v>
      </c>
      <c r="AH104" s="79"/>
      <c r="AI104" s="85" t="s">
        <v>1236</v>
      </c>
      <c r="AJ104" s="79" t="b">
        <v>0</v>
      </c>
      <c r="AK104" s="79">
        <v>0</v>
      </c>
      <c r="AL104" s="85" t="s">
        <v>1236</v>
      </c>
      <c r="AM104" s="79" t="s">
        <v>1279</v>
      </c>
      <c r="AN104" s="79" t="b">
        <v>0</v>
      </c>
      <c r="AO104" s="85" t="s">
        <v>1130</v>
      </c>
      <c r="AP104" s="79" t="s">
        <v>176</v>
      </c>
      <c r="AQ104" s="79">
        <v>0</v>
      </c>
      <c r="AR104" s="79">
        <v>0</v>
      </c>
      <c r="AS104" s="79"/>
      <c r="AT104" s="79"/>
      <c r="AU104" s="79"/>
      <c r="AV104" s="79"/>
      <c r="AW104" s="79"/>
      <c r="AX104" s="79"/>
      <c r="AY104" s="79"/>
      <c r="AZ104" s="79"/>
      <c r="BA104">
        <v>3</v>
      </c>
      <c r="BB104" s="78" t="str">
        <f>REPLACE(INDEX(GroupVertices[Group],MATCH(Edges24[[#This Row],[Vertex 1]],GroupVertices[Vertex],0)),1,1,"")</f>
        <v>3</v>
      </c>
      <c r="BC104" s="78" t="str">
        <f>REPLACE(INDEX(GroupVertices[Group],MATCH(Edges24[[#This Row],[Vertex 2]],GroupVertices[Vertex],0)),1,1,"")</f>
        <v>3</v>
      </c>
      <c r="BD104" s="48">
        <v>1</v>
      </c>
      <c r="BE104" s="49">
        <v>20</v>
      </c>
      <c r="BF104" s="48">
        <v>0</v>
      </c>
      <c r="BG104" s="49">
        <v>0</v>
      </c>
      <c r="BH104" s="48">
        <v>0</v>
      </c>
      <c r="BI104" s="49">
        <v>0</v>
      </c>
      <c r="BJ104" s="48">
        <v>4</v>
      </c>
      <c r="BK104" s="49">
        <v>80</v>
      </c>
      <c r="BL104" s="48">
        <v>5</v>
      </c>
    </row>
    <row r="105" spans="1:64" ht="15">
      <c r="A105" s="64" t="s">
        <v>287</v>
      </c>
      <c r="B105" s="64" t="s">
        <v>355</v>
      </c>
      <c r="C105" s="65"/>
      <c r="D105" s="66"/>
      <c r="E105" s="67"/>
      <c r="F105" s="68"/>
      <c r="G105" s="65"/>
      <c r="H105" s="69"/>
      <c r="I105" s="70"/>
      <c r="J105" s="70"/>
      <c r="K105" s="34" t="s">
        <v>65</v>
      </c>
      <c r="L105" s="77">
        <v>244</v>
      </c>
      <c r="M105" s="77"/>
      <c r="N105" s="72"/>
      <c r="O105" s="79" t="s">
        <v>388</v>
      </c>
      <c r="P105" s="81">
        <v>43530.70328703704</v>
      </c>
      <c r="Q105" s="79" t="s">
        <v>409</v>
      </c>
      <c r="R105" s="82" t="s">
        <v>550</v>
      </c>
      <c r="S105" s="79" t="s">
        <v>614</v>
      </c>
      <c r="T105" s="79"/>
      <c r="U105" s="82" t="s">
        <v>695</v>
      </c>
      <c r="V105" s="82" t="s">
        <v>695</v>
      </c>
      <c r="W105" s="81">
        <v>43530.70328703704</v>
      </c>
      <c r="X105" s="82" t="s">
        <v>935</v>
      </c>
      <c r="Y105" s="79"/>
      <c r="Z105" s="79"/>
      <c r="AA105" s="85" t="s">
        <v>1131</v>
      </c>
      <c r="AB105" s="79"/>
      <c r="AC105" s="79" t="b">
        <v>0</v>
      </c>
      <c r="AD105" s="79">
        <v>0</v>
      </c>
      <c r="AE105" s="85" t="s">
        <v>1236</v>
      </c>
      <c r="AF105" s="79" t="b">
        <v>0</v>
      </c>
      <c r="AG105" s="79" t="s">
        <v>368</v>
      </c>
      <c r="AH105" s="79"/>
      <c r="AI105" s="85" t="s">
        <v>1236</v>
      </c>
      <c r="AJ105" s="79" t="b">
        <v>0</v>
      </c>
      <c r="AK105" s="79">
        <v>3</v>
      </c>
      <c r="AL105" s="85" t="s">
        <v>1192</v>
      </c>
      <c r="AM105" s="79" t="s">
        <v>1263</v>
      </c>
      <c r="AN105" s="79" t="b">
        <v>0</v>
      </c>
      <c r="AO105" s="85" t="s">
        <v>1192</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c r="BE105" s="49"/>
      <c r="BF105" s="48"/>
      <c r="BG105" s="49"/>
      <c r="BH105" s="48"/>
      <c r="BI105" s="49"/>
      <c r="BJ105" s="48"/>
      <c r="BK105" s="49"/>
      <c r="BL105" s="48"/>
    </row>
    <row r="106" spans="1:64" ht="15">
      <c r="A106" s="64" t="s">
        <v>287</v>
      </c>
      <c r="B106" s="64" t="s">
        <v>375</v>
      </c>
      <c r="C106" s="65"/>
      <c r="D106" s="66"/>
      <c r="E106" s="67"/>
      <c r="F106" s="68"/>
      <c r="G106" s="65"/>
      <c r="H106" s="69"/>
      <c r="I106" s="70"/>
      <c r="J106" s="70"/>
      <c r="K106" s="34" t="s">
        <v>65</v>
      </c>
      <c r="L106" s="77">
        <v>246</v>
      </c>
      <c r="M106" s="77"/>
      <c r="N106" s="72"/>
      <c r="O106" s="79" t="s">
        <v>388</v>
      </c>
      <c r="P106" s="81">
        <v>43536.522835648146</v>
      </c>
      <c r="Q106" s="79" t="s">
        <v>454</v>
      </c>
      <c r="R106" s="82" t="s">
        <v>568</v>
      </c>
      <c r="S106" s="79" t="s">
        <v>624</v>
      </c>
      <c r="T106" s="79"/>
      <c r="U106" s="79"/>
      <c r="V106" s="82" t="s">
        <v>803</v>
      </c>
      <c r="W106" s="81">
        <v>43536.522835648146</v>
      </c>
      <c r="X106" s="82" t="s">
        <v>936</v>
      </c>
      <c r="Y106" s="79"/>
      <c r="Z106" s="79"/>
      <c r="AA106" s="85" t="s">
        <v>1132</v>
      </c>
      <c r="AB106" s="79"/>
      <c r="AC106" s="79" t="b">
        <v>0</v>
      </c>
      <c r="AD106" s="79">
        <v>0</v>
      </c>
      <c r="AE106" s="85" t="s">
        <v>1236</v>
      </c>
      <c r="AF106" s="79" t="b">
        <v>0</v>
      </c>
      <c r="AG106" s="79" t="s">
        <v>368</v>
      </c>
      <c r="AH106" s="79"/>
      <c r="AI106" s="85" t="s">
        <v>1236</v>
      </c>
      <c r="AJ106" s="79" t="b">
        <v>0</v>
      </c>
      <c r="AK106" s="79">
        <v>2</v>
      </c>
      <c r="AL106" s="85" t="s">
        <v>1202</v>
      </c>
      <c r="AM106" s="79" t="s">
        <v>1263</v>
      </c>
      <c r="AN106" s="79" t="b">
        <v>0</v>
      </c>
      <c r="AO106" s="85" t="s">
        <v>1202</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c r="BE106" s="49"/>
      <c r="BF106" s="48"/>
      <c r="BG106" s="49"/>
      <c r="BH106" s="48"/>
      <c r="BI106" s="49"/>
      <c r="BJ106" s="48"/>
      <c r="BK106" s="49"/>
      <c r="BL106" s="48"/>
    </row>
    <row r="107" spans="1:64" ht="15">
      <c r="A107" s="64" t="s">
        <v>287</v>
      </c>
      <c r="B107" s="64" t="s">
        <v>321</v>
      </c>
      <c r="C107" s="65"/>
      <c r="D107" s="66"/>
      <c r="E107" s="67"/>
      <c r="F107" s="68"/>
      <c r="G107" s="65"/>
      <c r="H107" s="69"/>
      <c r="I107" s="70"/>
      <c r="J107" s="70"/>
      <c r="K107" s="34" t="s">
        <v>65</v>
      </c>
      <c r="L107" s="77">
        <v>248</v>
      </c>
      <c r="M107" s="77"/>
      <c r="N107" s="72"/>
      <c r="O107" s="79" t="s">
        <v>388</v>
      </c>
      <c r="P107" s="81">
        <v>43536.52490740741</v>
      </c>
      <c r="Q107" s="79" t="s">
        <v>451</v>
      </c>
      <c r="R107" s="82" t="s">
        <v>567</v>
      </c>
      <c r="S107" s="79" t="s">
        <v>623</v>
      </c>
      <c r="T107" s="79" t="s">
        <v>663</v>
      </c>
      <c r="U107" s="82" t="s">
        <v>713</v>
      </c>
      <c r="V107" s="82" t="s">
        <v>713</v>
      </c>
      <c r="W107" s="81">
        <v>43536.52490740741</v>
      </c>
      <c r="X107" s="82" t="s">
        <v>937</v>
      </c>
      <c r="Y107" s="79"/>
      <c r="Z107" s="79"/>
      <c r="AA107" s="85" t="s">
        <v>1133</v>
      </c>
      <c r="AB107" s="79"/>
      <c r="AC107" s="79" t="b">
        <v>0</v>
      </c>
      <c r="AD107" s="79">
        <v>0</v>
      </c>
      <c r="AE107" s="85" t="s">
        <v>1236</v>
      </c>
      <c r="AF107" s="79" t="b">
        <v>0</v>
      </c>
      <c r="AG107" s="79" t="s">
        <v>368</v>
      </c>
      <c r="AH107" s="79"/>
      <c r="AI107" s="85" t="s">
        <v>1236</v>
      </c>
      <c r="AJ107" s="79" t="b">
        <v>0</v>
      </c>
      <c r="AK107" s="79">
        <v>0</v>
      </c>
      <c r="AL107" s="85" t="s">
        <v>1219</v>
      </c>
      <c r="AM107" s="79" t="s">
        <v>1263</v>
      </c>
      <c r="AN107" s="79" t="b">
        <v>0</v>
      </c>
      <c r="AO107" s="85" t="s">
        <v>1219</v>
      </c>
      <c r="AP107" s="79" t="s">
        <v>176</v>
      </c>
      <c r="AQ107" s="79">
        <v>0</v>
      </c>
      <c r="AR107" s="79">
        <v>0</v>
      </c>
      <c r="AS107" s="79"/>
      <c r="AT107" s="79"/>
      <c r="AU107" s="79"/>
      <c r="AV107" s="79"/>
      <c r="AW107" s="79"/>
      <c r="AX107" s="79"/>
      <c r="AY107" s="79"/>
      <c r="AZ107" s="79"/>
      <c r="BA107">
        <v>3</v>
      </c>
      <c r="BB107" s="78" t="str">
        <f>REPLACE(INDEX(GroupVertices[Group],MATCH(Edges24[[#This Row],[Vertex 1]],GroupVertices[Vertex],0)),1,1,"")</f>
        <v>1</v>
      </c>
      <c r="BC107" s="78" t="str">
        <f>REPLACE(INDEX(GroupVertices[Group],MATCH(Edges24[[#This Row],[Vertex 2]],GroupVertices[Vertex],0)),1,1,"")</f>
        <v>1</v>
      </c>
      <c r="BD107" s="48">
        <v>0</v>
      </c>
      <c r="BE107" s="49">
        <v>0</v>
      </c>
      <c r="BF107" s="48">
        <v>0</v>
      </c>
      <c r="BG107" s="49">
        <v>0</v>
      </c>
      <c r="BH107" s="48">
        <v>0</v>
      </c>
      <c r="BI107" s="49">
        <v>0</v>
      </c>
      <c r="BJ107" s="48">
        <v>16</v>
      </c>
      <c r="BK107" s="49">
        <v>100</v>
      </c>
      <c r="BL107" s="48">
        <v>16</v>
      </c>
    </row>
    <row r="108" spans="1:64" ht="15">
      <c r="A108" s="64" t="s">
        <v>288</v>
      </c>
      <c r="B108" s="64" t="s">
        <v>378</v>
      </c>
      <c r="C108" s="65"/>
      <c r="D108" s="66"/>
      <c r="E108" s="67"/>
      <c r="F108" s="68"/>
      <c r="G108" s="65"/>
      <c r="H108" s="69"/>
      <c r="I108" s="70"/>
      <c r="J108" s="70"/>
      <c r="K108" s="34" t="s">
        <v>65</v>
      </c>
      <c r="L108" s="77">
        <v>249</v>
      </c>
      <c r="M108" s="77"/>
      <c r="N108" s="72"/>
      <c r="O108" s="79" t="s">
        <v>388</v>
      </c>
      <c r="P108" s="81">
        <v>43536.72027777778</v>
      </c>
      <c r="Q108" s="79" t="s">
        <v>466</v>
      </c>
      <c r="R108" s="79"/>
      <c r="S108" s="79"/>
      <c r="T108" s="79" t="s">
        <v>666</v>
      </c>
      <c r="U108" s="82" t="s">
        <v>718</v>
      </c>
      <c r="V108" s="82" t="s">
        <v>718</v>
      </c>
      <c r="W108" s="81">
        <v>43536.72027777778</v>
      </c>
      <c r="X108" s="82" t="s">
        <v>938</v>
      </c>
      <c r="Y108" s="79"/>
      <c r="Z108" s="79"/>
      <c r="AA108" s="85" t="s">
        <v>1134</v>
      </c>
      <c r="AB108" s="79"/>
      <c r="AC108" s="79" t="b">
        <v>0</v>
      </c>
      <c r="AD108" s="79">
        <v>1</v>
      </c>
      <c r="AE108" s="85" t="s">
        <v>1236</v>
      </c>
      <c r="AF108" s="79" t="b">
        <v>0</v>
      </c>
      <c r="AG108" s="79" t="s">
        <v>368</v>
      </c>
      <c r="AH108" s="79"/>
      <c r="AI108" s="85" t="s">
        <v>1236</v>
      </c>
      <c r="AJ108" s="79" t="b">
        <v>0</v>
      </c>
      <c r="AK108" s="79">
        <v>3</v>
      </c>
      <c r="AL108" s="85" t="s">
        <v>1236</v>
      </c>
      <c r="AM108" s="79" t="s">
        <v>1263</v>
      </c>
      <c r="AN108" s="79" t="b">
        <v>0</v>
      </c>
      <c r="AO108" s="85" t="s">
        <v>1134</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8</v>
      </c>
      <c r="BC108" s="78" t="str">
        <f>REPLACE(INDEX(GroupVertices[Group],MATCH(Edges24[[#This Row],[Vertex 2]],GroupVertices[Vertex],0)),1,1,"")</f>
        <v>8</v>
      </c>
      <c r="BD108" s="48"/>
      <c r="BE108" s="49"/>
      <c r="BF108" s="48"/>
      <c r="BG108" s="49"/>
      <c r="BH108" s="48"/>
      <c r="BI108" s="49"/>
      <c r="BJ108" s="48"/>
      <c r="BK108" s="49"/>
      <c r="BL108" s="48"/>
    </row>
    <row r="109" spans="1:64" ht="15">
      <c r="A109" s="64" t="s">
        <v>289</v>
      </c>
      <c r="B109" s="64" t="s">
        <v>289</v>
      </c>
      <c r="C109" s="65"/>
      <c r="D109" s="66"/>
      <c r="E109" s="67"/>
      <c r="F109" s="68"/>
      <c r="G109" s="65"/>
      <c r="H109" s="69"/>
      <c r="I109" s="70"/>
      <c r="J109" s="70"/>
      <c r="K109" s="34" t="s">
        <v>65</v>
      </c>
      <c r="L109" s="77">
        <v>250</v>
      </c>
      <c r="M109" s="77"/>
      <c r="N109" s="72"/>
      <c r="O109" s="79" t="s">
        <v>176</v>
      </c>
      <c r="P109" s="81">
        <v>43528.75476851852</v>
      </c>
      <c r="Q109" s="79" t="s">
        <v>467</v>
      </c>
      <c r="R109" s="82" t="s">
        <v>574</v>
      </c>
      <c r="S109" s="79" t="s">
        <v>618</v>
      </c>
      <c r="T109" s="79"/>
      <c r="U109" s="79"/>
      <c r="V109" s="82" t="s">
        <v>804</v>
      </c>
      <c r="W109" s="81">
        <v>43528.75476851852</v>
      </c>
      <c r="X109" s="82" t="s">
        <v>939</v>
      </c>
      <c r="Y109" s="79"/>
      <c r="Z109" s="79"/>
      <c r="AA109" s="85" t="s">
        <v>1135</v>
      </c>
      <c r="AB109" s="79"/>
      <c r="AC109" s="79" t="b">
        <v>0</v>
      </c>
      <c r="AD109" s="79">
        <v>2</v>
      </c>
      <c r="AE109" s="85" t="s">
        <v>1236</v>
      </c>
      <c r="AF109" s="79" t="b">
        <v>0</v>
      </c>
      <c r="AG109" s="79" t="s">
        <v>368</v>
      </c>
      <c r="AH109" s="79"/>
      <c r="AI109" s="85" t="s">
        <v>1236</v>
      </c>
      <c r="AJ109" s="79" t="b">
        <v>0</v>
      </c>
      <c r="AK109" s="79">
        <v>0</v>
      </c>
      <c r="AL109" s="85" t="s">
        <v>1236</v>
      </c>
      <c r="AM109" s="79" t="s">
        <v>1273</v>
      </c>
      <c r="AN109" s="79" t="b">
        <v>0</v>
      </c>
      <c r="AO109" s="85" t="s">
        <v>1135</v>
      </c>
      <c r="AP109" s="79" t="s">
        <v>176</v>
      </c>
      <c r="AQ109" s="79">
        <v>0</v>
      </c>
      <c r="AR109" s="79">
        <v>0</v>
      </c>
      <c r="AS109" s="79"/>
      <c r="AT109" s="79"/>
      <c r="AU109" s="79"/>
      <c r="AV109" s="79"/>
      <c r="AW109" s="79"/>
      <c r="AX109" s="79"/>
      <c r="AY109" s="79"/>
      <c r="AZ109" s="79"/>
      <c r="BA109">
        <v>2</v>
      </c>
      <c r="BB109" s="78" t="str">
        <f>REPLACE(INDEX(GroupVertices[Group],MATCH(Edges24[[#This Row],[Vertex 1]],GroupVertices[Vertex],0)),1,1,"")</f>
        <v>8</v>
      </c>
      <c r="BC109" s="78" t="str">
        <f>REPLACE(INDEX(GroupVertices[Group],MATCH(Edges24[[#This Row],[Vertex 2]],GroupVertices[Vertex],0)),1,1,"")</f>
        <v>8</v>
      </c>
      <c r="BD109" s="48">
        <v>0</v>
      </c>
      <c r="BE109" s="49">
        <v>0</v>
      </c>
      <c r="BF109" s="48">
        <v>0</v>
      </c>
      <c r="BG109" s="49">
        <v>0</v>
      </c>
      <c r="BH109" s="48">
        <v>0</v>
      </c>
      <c r="BI109" s="49">
        <v>0</v>
      </c>
      <c r="BJ109" s="48">
        <v>21</v>
      </c>
      <c r="BK109" s="49">
        <v>100</v>
      </c>
      <c r="BL109" s="48">
        <v>21</v>
      </c>
    </row>
    <row r="110" spans="1:64" ht="15">
      <c r="A110" s="64" t="s">
        <v>289</v>
      </c>
      <c r="B110" s="64" t="s">
        <v>289</v>
      </c>
      <c r="C110" s="65"/>
      <c r="D110" s="66"/>
      <c r="E110" s="67"/>
      <c r="F110" s="68"/>
      <c r="G110" s="65"/>
      <c r="H110" s="69"/>
      <c r="I110" s="70"/>
      <c r="J110" s="70"/>
      <c r="K110" s="34" t="s">
        <v>65</v>
      </c>
      <c r="L110" s="77">
        <v>251</v>
      </c>
      <c r="M110" s="77"/>
      <c r="N110" s="72"/>
      <c r="O110" s="79" t="s">
        <v>176</v>
      </c>
      <c r="P110" s="81">
        <v>43532.947604166664</v>
      </c>
      <c r="Q110" s="79" t="s">
        <v>468</v>
      </c>
      <c r="R110" s="79" t="s">
        <v>575</v>
      </c>
      <c r="S110" s="79" t="s">
        <v>625</v>
      </c>
      <c r="T110" s="79"/>
      <c r="U110" s="79"/>
      <c r="V110" s="82" t="s">
        <v>804</v>
      </c>
      <c r="W110" s="81">
        <v>43532.947604166664</v>
      </c>
      <c r="X110" s="82" t="s">
        <v>940</v>
      </c>
      <c r="Y110" s="79"/>
      <c r="Z110" s="79"/>
      <c r="AA110" s="85" t="s">
        <v>1136</v>
      </c>
      <c r="AB110" s="79"/>
      <c r="AC110" s="79" t="b">
        <v>0</v>
      </c>
      <c r="AD110" s="79">
        <v>1</v>
      </c>
      <c r="AE110" s="85" t="s">
        <v>1236</v>
      </c>
      <c r="AF110" s="79" t="b">
        <v>0</v>
      </c>
      <c r="AG110" s="79" t="s">
        <v>368</v>
      </c>
      <c r="AH110" s="79"/>
      <c r="AI110" s="85" t="s">
        <v>1236</v>
      </c>
      <c r="AJ110" s="79" t="b">
        <v>0</v>
      </c>
      <c r="AK110" s="79">
        <v>0</v>
      </c>
      <c r="AL110" s="85" t="s">
        <v>1236</v>
      </c>
      <c r="AM110" s="79" t="s">
        <v>1273</v>
      </c>
      <c r="AN110" s="79" t="b">
        <v>0</v>
      </c>
      <c r="AO110" s="85" t="s">
        <v>1136</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8</v>
      </c>
      <c r="BC110" s="78" t="str">
        <f>REPLACE(INDEX(GroupVertices[Group],MATCH(Edges24[[#This Row],[Vertex 2]],GroupVertices[Vertex],0)),1,1,"")</f>
        <v>8</v>
      </c>
      <c r="BD110" s="48">
        <v>0</v>
      </c>
      <c r="BE110" s="49">
        <v>0</v>
      </c>
      <c r="BF110" s="48">
        <v>0</v>
      </c>
      <c r="BG110" s="49">
        <v>0</v>
      </c>
      <c r="BH110" s="48">
        <v>0</v>
      </c>
      <c r="BI110" s="49">
        <v>0</v>
      </c>
      <c r="BJ110" s="48">
        <v>27</v>
      </c>
      <c r="BK110" s="49">
        <v>100</v>
      </c>
      <c r="BL110" s="48">
        <v>27</v>
      </c>
    </row>
    <row r="111" spans="1:64" ht="15">
      <c r="A111" s="64" t="s">
        <v>290</v>
      </c>
      <c r="B111" s="64" t="s">
        <v>321</v>
      </c>
      <c r="C111" s="65"/>
      <c r="D111" s="66"/>
      <c r="E111" s="67"/>
      <c r="F111" s="68"/>
      <c r="G111" s="65"/>
      <c r="H111" s="69"/>
      <c r="I111" s="70"/>
      <c r="J111" s="70"/>
      <c r="K111" s="34" t="s">
        <v>65</v>
      </c>
      <c r="L111" s="77">
        <v>254</v>
      </c>
      <c r="M111" s="77"/>
      <c r="N111" s="72"/>
      <c r="O111" s="79" t="s">
        <v>388</v>
      </c>
      <c r="P111" s="81">
        <v>43536.74350694445</v>
      </c>
      <c r="Q111" s="79" t="s">
        <v>469</v>
      </c>
      <c r="R111" s="79"/>
      <c r="S111" s="79"/>
      <c r="T111" s="79" t="s">
        <v>666</v>
      </c>
      <c r="U111" s="79"/>
      <c r="V111" s="82" t="s">
        <v>805</v>
      </c>
      <c r="W111" s="81">
        <v>43536.74350694445</v>
      </c>
      <c r="X111" s="82" t="s">
        <v>941</v>
      </c>
      <c r="Y111" s="79"/>
      <c r="Z111" s="79"/>
      <c r="AA111" s="85" t="s">
        <v>1137</v>
      </c>
      <c r="AB111" s="79"/>
      <c r="AC111" s="79" t="b">
        <v>0</v>
      </c>
      <c r="AD111" s="79">
        <v>0</v>
      </c>
      <c r="AE111" s="85" t="s">
        <v>1236</v>
      </c>
      <c r="AF111" s="79" t="b">
        <v>0</v>
      </c>
      <c r="AG111" s="79" t="s">
        <v>368</v>
      </c>
      <c r="AH111" s="79"/>
      <c r="AI111" s="85" t="s">
        <v>1236</v>
      </c>
      <c r="AJ111" s="79" t="b">
        <v>0</v>
      </c>
      <c r="AK111" s="79">
        <v>3</v>
      </c>
      <c r="AL111" s="85" t="s">
        <v>1134</v>
      </c>
      <c r="AM111" s="79" t="s">
        <v>1263</v>
      </c>
      <c r="AN111" s="79" t="b">
        <v>0</v>
      </c>
      <c r="AO111" s="85" t="s">
        <v>1134</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8</v>
      </c>
      <c r="BC111" s="78" t="str">
        <f>REPLACE(INDEX(GroupVertices[Group],MATCH(Edges24[[#This Row],[Vertex 2]],GroupVertices[Vertex],0)),1,1,"")</f>
        <v>1</v>
      </c>
      <c r="BD111" s="48"/>
      <c r="BE111" s="49"/>
      <c r="BF111" s="48"/>
      <c r="BG111" s="49"/>
      <c r="BH111" s="48"/>
      <c r="BI111" s="49"/>
      <c r="BJ111" s="48"/>
      <c r="BK111" s="49"/>
      <c r="BL111" s="48"/>
    </row>
    <row r="112" spans="1:64" ht="15">
      <c r="A112" s="64" t="s">
        <v>291</v>
      </c>
      <c r="B112" s="64" t="s">
        <v>321</v>
      </c>
      <c r="C112" s="65"/>
      <c r="D112" s="66"/>
      <c r="E112" s="67"/>
      <c r="F112" s="68"/>
      <c r="G112" s="65"/>
      <c r="H112" s="69"/>
      <c r="I112" s="70"/>
      <c r="J112" s="70"/>
      <c r="K112" s="34" t="s">
        <v>65</v>
      </c>
      <c r="L112" s="77">
        <v>256</v>
      </c>
      <c r="M112" s="77"/>
      <c r="N112" s="72"/>
      <c r="O112" s="79" t="s">
        <v>388</v>
      </c>
      <c r="P112" s="81">
        <v>43536.78729166667</v>
      </c>
      <c r="Q112" s="79" t="s">
        <v>469</v>
      </c>
      <c r="R112" s="79"/>
      <c r="S112" s="79"/>
      <c r="T112" s="79" t="s">
        <v>666</v>
      </c>
      <c r="U112" s="79"/>
      <c r="V112" s="82" t="s">
        <v>806</v>
      </c>
      <c r="W112" s="81">
        <v>43536.78729166667</v>
      </c>
      <c r="X112" s="82" t="s">
        <v>942</v>
      </c>
      <c r="Y112" s="79"/>
      <c r="Z112" s="79"/>
      <c r="AA112" s="85" t="s">
        <v>1138</v>
      </c>
      <c r="AB112" s="79"/>
      <c r="AC112" s="79" t="b">
        <v>0</v>
      </c>
      <c r="AD112" s="79">
        <v>0</v>
      </c>
      <c r="AE112" s="85" t="s">
        <v>1236</v>
      </c>
      <c r="AF112" s="79" t="b">
        <v>0</v>
      </c>
      <c r="AG112" s="79" t="s">
        <v>368</v>
      </c>
      <c r="AH112" s="79"/>
      <c r="AI112" s="85" t="s">
        <v>1236</v>
      </c>
      <c r="AJ112" s="79" t="b">
        <v>0</v>
      </c>
      <c r="AK112" s="79">
        <v>3</v>
      </c>
      <c r="AL112" s="85" t="s">
        <v>1134</v>
      </c>
      <c r="AM112" s="79" t="s">
        <v>1269</v>
      </c>
      <c r="AN112" s="79" t="b">
        <v>0</v>
      </c>
      <c r="AO112" s="85" t="s">
        <v>1134</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8</v>
      </c>
      <c r="BC112" s="78" t="str">
        <f>REPLACE(INDEX(GroupVertices[Group],MATCH(Edges24[[#This Row],[Vertex 2]],GroupVertices[Vertex],0)),1,1,"")</f>
        <v>1</v>
      </c>
      <c r="BD112" s="48"/>
      <c r="BE112" s="49"/>
      <c r="BF112" s="48"/>
      <c r="BG112" s="49"/>
      <c r="BH112" s="48"/>
      <c r="BI112" s="49"/>
      <c r="BJ112" s="48"/>
      <c r="BK112" s="49"/>
      <c r="BL112" s="48"/>
    </row>
    <row r="113" spans="1:64" ht="15">
      <c r="A113" s="64" t="s">
        <v>292</v>
      </c>
      <c r="B113" s="64" t="s">
        <v>292</v>
      </c>
      <c r="C113" s="65"/>
      <c r="D113" s="66"/>
      <c r="E113" s="67"/>
      <c r="F113" s="68"/>
      <c r="G113" s="65"/>
      <c r="H113" s="69"/>
      <c r="I113" s="70"/>
      <c r="J113" s="70"/>
      <c r="K113" s="34" t="s">
        <v>65</v>
      </c>
      <c r="L113" s="77">
        <v>258</v>
      </c>
      <c r="M113" s="77"/>
      <c r="N113" s="72"/>
      <c r="O113" s="79" t="s">
        <v>176</v>
      </c>
      <c r="P113" s="81">
        <v>43536.794583333336</v>
      </c>
      <c r="Q113" s="79" t="s">
        <v>470</v>
      </c>
      <c r="R113" s="79"/>
      <c r="S113" s="79"/>
      <c r="T113" s="79" t="s">
        <v>667</v>
      </c>
      <c r="U113" s="82" t="s">
        <v>719</v>
      </c>
      <c r="V113" s="82" t="s">
        <v>719</v>
      </c>
      <c r="W113" s="81">
        <v>43536.794583333336</v>
      </c>
      <c r="X113" s="82" t="s">
        <v>943</v>
      </c>
      <c r="Y113" s="79"/>
      <c r="Z113" s="79"/>
      <c r="AA113" s="85" t="s">
        <v>1139</v>
      </c>
      <c r="AB113" s="79"/>
      <c r="AC113" s="79" t="b">
        <v>0</v>
      </c>
      <c r="AD113" s="79">
        <v>1</v>
      </c>
      <c r="AE113" s="85" t="s">
        <v>1236</v>
      </c>
      <c r="AF113" s="79" t="b">
        <v>0</v>
      </c>
      <c r="AG113" s="79" t="s">
        <v>368</v>
      </c>
      <c r="AH113" s="79"/>
      <c r="AI113" s="85" t="s">
        <v>1236</v>
      </c>
      <c r="AJ113" s="79" t="b">
        <v>0</v>
      </c>
      <c r="AK113" s="79">
        <v>0</v>
      </c>
      <c r="AL113" s="85" t="s">
        <v>1236</v>
      </c>
      <c r="AM113" s="79" t="s">
        <v>1265</v>
      </c>
      <c r="AN113" s="79" t="b">
        <v>0</v>
      </c>
      <c r="AO113" s="85" t="s">
        <v>1139</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3</v>
      </c>
      <c r="BC113" s="78" t="str">
        <f>REPLACE(INDEX(GroupVertices[Group],MATCH(Edges24[[#This Row],[Vertex 2]],GroupVertices[Vertex],0)),1,1,"")</f>
        <v>3</v>
      </c>
      <c r="BD113" s="48">
        <v>1</v>
      </c>
      <c r="BE113" s="49">
        <v>2.9411764705882355</v>
      </c>
      <c r="BF113" s="48">
        <v>3</v>
      </c>
      <c r="BG113" s="49">
        <v>8.823529411764707</v>
      </c>
      <c r="BH113" s="48">
        <v>0</v>
      </c>
      <c r="BI113" s="49">
        <v>0</v>
      </c>
      <c r="BJ113" s="48">
        <v>30</v>
      </c>
      <c r="BK113" s="49">
        <v>88.23529411764706</v>
      </c>
      <c r="BL113" s="48">
        <v>34</v>
      </c>
    </row>
    <row r="114" spans="1:64" ht="15">
      <c r="A114" s="64" t="s">
        <v>293</v>
      </c>
      <c r="B114" s="64" t="s">
        <v>288</v>
      </c>
      <c r="C114" s="65"/>
      <c r="D114" s="66"/>
      <c r="E114" s="67"/>
      <c r="F114" s="68"/>
      <c r="G114" s="65"/>
      <c r="H114" s="69"/>
      <c r="I114" s="70"/>
      <c r="J114" s="70"/>
      <c r="K114" s="34" t="s">
        <v>66</v>
      </c>
      <c r="L114" s="77">
        <v>262</v>
      </c>
      <c r="M114" s="77"/>
      <c r="N114" s="72"/>
      <c r="O114" s="79" t="s">
        <v>388</v>
      </c>
      <c r="P114" s="81">
        <v>43536.89466435185</v>
      </c>
      <c r="Q114" s="79" t="s">
        <v>469</v>
      </c>
      <c r="R114" s="79"/>
      <c r="S114" s="79"/>
      <c r="T114" s="79" t="s">
        <v>666</v>
      </c>
      <c r="U114" s="79"/>
      <c r="V114" s="82" t="s">
        <v>807</v>
      </c>
      <c r="W114" s="81">
        <v>43536.89466435185</v>
      </c>
      <c r="X114" s="82" t="s">
        <v>944</v>
      </c>
      <c r="Y114" s="79"/>
      <c r="Z114" s="79"/>
      <c r="AA114" s="85" t="s">
        <v>1140</v>
      </c>
      <c r="AB114" s="79"/>
      <c r="AC114" s="79" t="b">
        <v>0</v>
      </c>
      <c r="AD114" s="79">
        <v>0</v>
      </c>
      <c r="AE114" s="85" t="s">
        <v>1236</v>
      </c>
      <c r="AF114" s="79" t="b">
        <v>0</v>
      </c>
      <c r="AG114" s="79" t="s">
        <v>368</v>
      </c>
      <c r="AH114" s="79"/>
      <c r="AI114" s="85" t="s">
        <v>1236</v>
      </c>
      <c r="AJ114" s="79" t="b">
        <v>0</v>
      </c>
      <c r="AK114" s="79">
        <v>3</v>
      </c>
      <c r="AL114" s="85" t="s">
        <v>1134</v>
      </c>
      <c r="AM114" s="79" t="s">
        <v>1269</v>
      </c>
      <c r="AN114" s="79" t="b">
        <v>0</v>
      </c>
      <c r="AO114" s="85" t="s">
        <v>1134</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8</v>
      </c>
      <c r="BC114" s="78" t="str">
        <f>REPLACE(INDEX(GroupVertices[Group],MATCH(Edges24[[#This Row],[Vertex 2]],GroupVertices[Vertex],0)),1,1,"")</f>
        <v>8</v>
      </c>
      <c r="BD114" s="48"/>
      <c r="BE114" s="49"/>
      <c r="BF114" s="48"/>
      <c r="BG114" s="49"/>
      <c r="BH114" s="48"/>
      <c r="BI114" s="49"/>
      <c r="BJ114" s="48"/>
      <c r="BK114" s="49"/>
      <c r="BL114" s="48"/>
    </row>
    <row r="115" spans="1:64" ht="15">
      <c r="A115" s="64" t="s">
        <v>294</v>
      </c>
      <c r="B115" s="64" t="s">
        <v>321</v>
      </c>
      <c r="C115" s="65"/>
      <c r="D115" s="66"/>
      <c r="E115" s="67"/>
      <c r="F115" s="68"/>
      <c r="G115" s="65"/>
      <c r="H115" s="69"/>
      <c r="I115" s="70"/>
      <c r="J115" s="70"/>
      <c r="K115" s="34" t="s">
        <v>65</v>
      </c>
      <c r="L115" s="77">
        <v>264</v>
      </c>
      <c r="M115" s="77"/>
      <c r="N115" s="72"/>
      <c r="O115" s="79" t="s">
        <v>389</v>
      </c>
      <c r="P115" s="81">
        <v>43537.034097222226</v>
      </c>
      <c r="Q115" s="79" t="s">
        <v>471</v>
      </c>
      <c r="R115" s="79"/>
      <c r="S115" s="79"/>
      <c r="T115" s="79"/>
      <c r="U115" s="79"/>
      <c r="V115" s="82" t="s">
        <v>808</v>
      </c>
      <c r="W115" s="81">
        <v>43537.034097222226</v>
      </c>
      <c r="X115" s="82" t="s">
        <v>945</v>
      </c>
      <c r="Y115" s="79"/>
      <c r="Z115" s="79"/>
      <c r="AA115" s="85" t="s">
        <v>1141</v>
      </c>
      <c r="AB115" s="79"/>
      <c r="AC115" s="79" t="b">
        <v>0</v>
      </c>
      <c r="AD115" s="79">
        <v>0</v>
      </c>
      <c r="AE115" s="85" t="s">
        <v>1237</v>
      </c>
      <c r="AF115" s="79" t="b">
        <v>0</v>
      </c>
      <c r="AG115" s="79" t="s">
        <v>368</v>
      </c>
      <c r="AH115" s="79"/>
      <c r="AI115" s="85" t="s">
        <v>1236</v>
      </c>
      <c r="AJ115" s="79" t="b">
        <v>0</v>
      </c>
      <c r="AK115" s="79">
        <v>0</v>
      </c>
      <c r="AL115" s="85" t="s">
        <v>1236</v>
      </c>
      <c r="AM115" s="79" t="s">
        <v>1265</v>
      </c>
      <c r="AN115" s="79" t="b">
        <v>0</v>
      </c>
      <c r="AO115" s="85" t="s">
        <v>1141</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3</v>
      </c>
      <c r="BE115" s="49">
        <v>20</v>
      </c>
      <c r="BF115" s="48">
        <v>0</v>
      </c>
      <c r="BG115" s="49">
        <v>0</v>
      </c>
      <c r="BH115" s="48">
        <v>0</v>
      </c>
      <c r="BI115" s="49">
        <v>0</v>
      </c>
      <c r="BJ115" s="48">
        <v>12</v>
      </c>
      <c r="BK115" s="49">
        <v>80</v>
      </c>
      <c r="BL115" s="48">
        <v>15</v>
      </c>
    </row>
    <row r="116" spans="1:64" ht="15">
      <c r="A116" s="64" t="s">
        <v>295</v>
      </c>
      <c r="B116" s="64" t="s">
        <v>295</v>
      </c>
      <c r="C116" s="65"/>
      <c r="D116" s="66"/>
      <c r="E116" s="67"/>
      <c r="F116" s="68"/>
      <c r="G116" s="65"/>
      <c r="H116" s="69"/>
      <c r="I116" s="70"/>
      <c r="J116" s="70"/>
      <c r="K116" s="34" t="s">
        <v>65</v>
      </c>
      <c r="L116" s="77">
        <v>265</v>
      </c>
      <c r="M116" s="77"/>
      <c r="N116" s="72"/>
      <c r="O116" s="79" t="s">
        <v>176</v>
      </c>
      <c r="P116" s="81">
        <v>43527.34653935185</v>
      </c>
      <c r="Q116" s="79" t="s">
        <v>472</v>
      </c>
      <c r="R116" s="82" t="s">
        <v>576</v>
      </c>
      <c r="S116" s="79" t="s">
        <v>626</v>
      </c>
      <c r="T116" s="79" t="s">
        <v>668</v>
      </c>
      <c r="U116" s="82" t="s">
        <v>720</v>
      </c>
      <c r="V116" s="82" t="s">
        <v>720</v>
      </c>
      <c r="W116" s="81">
        <v>43527.34653935185</v>
      </c>
      <c r="X116" s="82" t="s">
        <v>946</v>
      </c>
      <c r="Y116" s="79"/>
      <c r="Z116" s="79"/>
      <c r="AA116" s="85" t="s">
        <v>1142</v>
      </c>
      <c r="AB116" s="79"/>
      <c r="AC116" s="79" t="b">
        <v>0</v>
      </c>
      <c r="AD116" s="79">
        <v>1</v>
      </c>
      <c r="AE116" s="85" t="s">
        <v>1236</v>
      </c>
      <c r="AF116" s="79" t="b">
        <v>0</v>
      </c>
      <c r="AG116" s="79" t="s">
        <v>368</v>
      </c>
      <c r="AH116" s="79"/>
      <c r="AI116" s="85" t="s">
        <v>1236</v>
      </c>
      <c r="AJ116" s="79" t="b">
        <v>0</v>
      </c>
      <c r="AK116" s="79">
        <v>1</v>
      </c>
      <c r="AL116" s="85" t="s">
        <v>1236</v>
      </c>
      <c r="AM116" s="79" t="s">
        <v>1270</v>
      </c>
      <c r="AN116" s="79" t="b">
        <v>0</v>
      </c>
      <c r="AO116" s="85" t="s">
        <v>1142</v>
      </c>
      <c r="AP116" s="79" t="s">
        <v>176</v>
      </c>
      <c r="AQ116" s="79">
        <v>0</v>
      </c>
      <c r="AR116" s="79">
        <v>0</v>
      </c>
      <c r="AS116" s="79"/>
      <c r="AT116" s="79"/>
      <c r="AU116" s="79"/>
      <c r="AV116" s="79"/>
      <c r="AW116" s="79"/>
      <c r="AX116" s="79"/>
      <c r="AY116" s="79"/>
      <c r="AZ116" s="79"/>
      <c r="BA116">
        <v>4</v>
      </c>
      <c r="BB116" s="78" t="str">
        <f>REPLACE(INDEX(GroupVertices[Group],MATCH(Edges24[[#This Row],[Vertex 1]],GroupVertices[Vertex],0)),1,1,"")</f>
        <v>20</v>
      </c>
      <c r="BC116" s="78" t="str">
        <f>REPLACE(INDEX(GroupVertices[Group],MATCH(Edges24[[#This Row],[Vertex 2]],GroupVertices[Vertex],0)),1,1,"")</f>
        <v>20</v>
      </c>
      <c r="BD116" s="48">
        <v>2</v>
      </c>
      <c r="BE116" s="49">
        <v>6.25</v>
      </c>
      <c r="BF116" s="48">
        <v>0</v>
      </c>
      <c r="BG116" s="49">
        <v>0</v>
      </c>
      <c r="BH116" s="48">
        <v>0</v>
      </c>
      <c r="BI116" s="49">
        <v>0</v>
      </c>
      <c r="BJ116" s="48">
        <v>30</v>
      </c>
      <c r="BK116" s="49">
        <v>93.75</v>
      </c>
      <c r="BL116" s="48">
        <v>32</v>
      </c>
    </row>
    <row r="117" spans="1:64" ht="15">
      <c r="A117" s="64" t="s">
        <v>295</v>
      </c>
      <c r="B117" s="64" t="s">
        <v>295</v>
      </c>
      <c r="C117" s="65"/>
      <c r="D117" s="66"/>
      <c r="E117" s="67"/>
      <c r="F117" s="68"/>
      <c r="G117" s="65"/>
      <c r="H117" s="69"/>
      <c r="I117" s="70"/>
      <c r="J117" s="70"/>
      <c r="K117" s="34" t="s">
        <v>65</v>
      </c>
      <c r="L117" s="77">
        <v>266</v>
      </c>
      <c r="M117" s="77"/>
      <c r="N117" s="72"/>
      <c r="O117" s="79" t="s">
        <v>176</v>
      </c>
      <c r="P117" s="81">
        <v>43529.84931712963</v>
      </c>
      <c r="Q117" s="79" t="s">
        <v>473</v>
      </c>
      <c r="R117" s="79"/>
      <c r="S117" s="79"/>
      <c r="T117" s="79" t="s">
        <v>669</v>
      </c>
      <c r="U117" s="82" t="s">
        <v>721</v>
      </c>
      <c r="V117" s="82" t="s">
        <v>721</v>
      </c>
      <c r="W117" s="81">
        <v>43529.84931712963</v>
      </c>
      <c r="X117" s="82" t="s">
        <v>947</v>
      </c>
      <c r="Y117" s="79"/>
      <c r="Z117" s="79"/>
      <c r="AA117" s="85" t="s">
        <v>1143</v>
      </c>
      <c r="AB117" s="79"/>
      <c r="AC117" s="79" t="b">
        <v>0</v>
      </c>
      <c r="AD117" s="79">
        <v>2</v>
      </c>
      <c r="AE117" s="85" t="s">
        <v>1236</v>
      </c>
      <c r="AF117" s="79" t="b">
        <v>0</v>
      </c>
      <c r="AG117" s="79" t="s">
        <v>368</v>
      </c>
      <c r="AH117" s="79"/>
      <c r="AI117" s="85" t="s">
        <v>1236</v>
      </c>
      <c r="AJ117" s="79" t="b">
        <v>0</v>
      </c>
      <c r="AK117" s="79">
        <v>0</v>
      </c>
      <c r="AL117" s="85" t="s">
        <v>1236</v>
      </c>
      <c r="AM117" s="79" t="s">
        <v>1270</v>
      </c>
      <c r="AN117" s="79" t="b">
        <v>0</v>
      </c>
      <c r="AO117" s="85" t="s">
        <v>1143</v>
      </c>
      <c r="AP117" s="79" t="s">
        <v>176</v>
      </c>
      <c r="AQ117" s="79">
        <v>0</v>
      </c>
      <c r="AR117" s="79">
        <v>0</v>
      </c>
      <c r="AS117" s="79"/>
      <c r="AT117" s="79"/>
      <c r="AU117" s="79"/>
      <c r="AV117" s="79"/>
      <c r="AW117" s="79"/>
      <c r="AX117" s="79"/>
      <c r="AY117" s="79"/>
      <c r="AZ117" s="79"/>
      <c r="BA117">
        <v>4</v>
      </c>
      <c r="BB117" s="78" t="str">
        <f>REPLACE(INDEX(GroupVertices[Group],MATCH(Edges24[[#This Row],[Vertex 1]],GroupVertices[Vertex],0)),1,1,"")</f>
        <v>20</v>
      </c>
      <c r="BC117" s="78" t="str">
        <f>REPLACE(INDEX(GroupVertices[Group],MATCH(Edges24[[#This Row],[Vertex 2]],GroupVertices[Vertex],0)),1,1,"")</f>
        <v>20</v>
      </c>
      <c r="BD117" s="48">
        <v>3</v>
      </c>
      <c r="BE117" s="49">
        <v>8.571428571428571</v>
      </c>
      <c r="BF117" s="48">
        <v>1</v>
      </c>
      <c r="BG117" s="49">
        <v>2.857142857142857</v>
      </c>
      <c r="BH117" s="48">
        <v>0</v>
      </c>
      <c r="BI117" s="49">
        <v>0</v>
      </c>
      <c r="BJ117" s="48">
        <v>31</v>
      </c>
      <c r="BK117" s="49">
        <v>88.57142857142857</v>
      </c>
      <c r="BL117" s="48">
        <v>35</v>
      </c>
    </row>
    <row r="118" spans="1:64" ht="15">
      <c r="A118" s="64" t="s">
        <v>295</v>
      </c>
      <c r="B118" s="64" t="s">
        <v>295</v>
      </c>
      <c r="C118" s="65"/>
      <c r="D118" s="66"/>
      <c r="E118" s="67"/>
      <c r="F118" s="68"/>
      <c r="G118" s="65"/>
      <c r="H118" s="69"/>
      <c r="I118" s="70"/>
      <c r="J118" s="70"/>
      <c r="K118" s="34" t="s">
        <v>65</v>
      </c>
      <c r="L118" s="77">
        <v>267</v>
      </c>
      <c r="M118" s="77"/>
      <c r="N118" s="72"/>
      <c r="O118" s="79" t="s">
        <v>176</v>
      </c>
      <c r="P118" s="81">
        <v>43535.96876157408</v>
      </c>
      <c r="Q118" s="79" t="s">
        <v>474</v>
      </c>
      <c r="R118" s="82" t="s">
        <v>577</v>
      </c>
      <c r="S118" s="79" t="s">
        <v>615</v>
      </c>
      <c r="T118" s="79" t="s">
        <v>670</v>
      </c>
      <c r="U118" s="79"/>
      <c r="V118" s="82" t="s">
        <v>809</v>
      </c>
      <c r="W118" s="81">
        <v>43535.96876157408</v>
      </c>
      <c r="X118" s="82" t="s">
        <v>948</v>
      </c>
      <c r="Y118" s="79"/>
      <c r="Z118" s="79"/>
      <c r="AA118" s="85" t="s">
        <v>1144</v>
      </c>
      <c r="AB118" s="79"/>
      <c r="AC118" s="79" t="b">
        <v>0</v>
      </c>
      <c r="AD118" s="79">
        <v>0</v>
      </c>
      <c r="AE118" s="85" t="s">
        <v>1236</v>
      </c>
      <c r="AF118" s="79" t="b">
        <v>0</v>
      </c>
      <c r="AG118" s="79" t="s">
        <v>368</v>
      </c>
      <c r="AH118" s="79"/>
      <c r="AI118" s="85" t="s">
        <v>1236</v>
      </c>
      <c r="AJ118" s="79" t="b">
        <v>0</v>
      </c>
      <c r="AK118" s="79">
        <v>0</v>
      </c>
      <c r="AL118" s="85" t="s">
        <v>1236</v>
      </c>
      <c r="AM118" s="79" t="s">
        <v>1270</v>
      </c>
      <c r="AN118" s="79" t="b">
        <v>1</v>
      </c>
      <c r="AO118" s="85" t="s">
        <v>1144</v>
      </c>
      <c r="AP118" s="79" t="s">
        <v>176</v>
      </c>
      <c r="AQ118" s="79">
        <v>0</v>
      </c>
      <c r="AR118" s="79">
        <v>0</v>
      </c>
      <c r="AS118" s="79"/>
      <c r="AT118" s="79"/>
      <c r="AU118" s="79"/>
      <c r="AV118" s="79"/>
      <c r="AW118" s="79"/>
      <c r="AX118" s="79"/>
      <c r="AY118" s="79"/>
      <c r="AZ118" s="79"/>
      <c r="BA118">
        <v>4</v>
      </c>
      <c r="BB118" s="78" t="str">
        <f>REPLACE(INDEX(GroupVertices[Group],MATCH(Edges24[[#This Row],[Vertex 1]],GroupVertices[Vertex],0)),1,1,"")</f>
        <v>20</v>
      </c>
      <c r="BC118" s="78" t="str">
        <f>REPLACE(INDEX(GroupVertices[Group],MATCH(Edges24[[#This Row],[Vertex 2]],GroupVertices[Vertex],0)),1,1,"")</f>
        <v>20</v>
      </c>
      <c r="BD118" s="48">
        <v>0</v>
      </c>
      <c r="BE118" s="49">
        <v>0</v>
      </c>
      <c r="BF118" s="48">
        <v>0</v>
      </c>
      <c r="BG118" s="49">
        <v>0</v>
      </c>
      <c r="BH118" s="48">
        <v>0</v>
      </c>
      <c r="BI118" s="49">
        <v>0</v>
      </c>
      <c r="BJ118" s="48">
        <v>19</v>
      </c>
      <c r="BK118" s="49">
        <v>100</v>
      </c>
      <c r="BL118" s="48">
        <v>19</v>
      </c>
    </row>
    <row r="119" spans="1:64" ht="15">
      <c r="A119" s="64" t="s">
        <v>295</v>
      </c>
      <c r="B119" s="64" t="s">
        <v>295</v>
      </c>
      <c r="C119" s="65"/>
      <c r="D119" s="66"/>
      <c r="E119" s="67"/>
      <c r="F119" s="68"/>
      <c r="G119" s="65"/>
      <c r="H119" s="69"/>
      <c r="I119" s="70"/>
      <c r="J119" s="70"/>
      <c r="K119" s="34" t="s">
        <v>65</v>
      </c>
      <c r="L119" s="77">
        <v>268</v>
      </c>
      <c r="M119" s="77"/>
      <c r="N119" s="72"/>
      <c r="O119" s="79" t="s">
        <v>176</v>
      </c>
      <c r="P119" s="81">
        <v>43537.06459490741</v>
      </c>
      <c r="Q119" s="79" t="s">
        <v>475</v>
      </c>
      <c r="R119" s="82" t="s">
        <v>578</v>
      </c>
      <c r="S119" s="79" t="s">
        <v>615</v>
      </c>
      <c r="T119" s="79"/>
      <c r="U119" s="79"/>
      <c r="V119" s="82" t="s">
        <v>809</v>
      </c>
      <c r="W119" s="81">
        <v>43537.06459490741</v>
      </c>
      <c r="X119" s="82" t="s">
        <v>949</v>
      </c>
      <c r="Y119" s="79"/>
      <c r="Z119" s="79"/>
      <c r="AA119" s="85" t="s">
        <v>1145</v>
      </c>
      <c r="AB119" s="79"/>
      <c r="AC119" s="79" t="b">
        <v>0</v>
      </c>
      <c r="AD119" s="79">
        <v>0</v>
      </c>
      <c r="AE119" s="85" t="s">
        <v>1236</v>
      </c>
      <c r="AF119" s="79" t="b">
        <v>0</v>
      </c>
      <c r="AG119" s="79" t="s">
        <v>368</v>
      </c>
      <c r="AH119" s="79"/>
      <c r="AI119" s="85" t="s">
        <v>1236</v>
      </c>
      <c r="AJ119" s="79" t="b">
        <v>0</v>
      </c>
      <c r="AK119" s="79">
        <v>0</v>
      </c>
      <c r="AL119" s="85" t="s">
        <v>1236</v>
      </c>
      <c r="AM119" s="79" t="s">
        <v>1270</v>
      </c>
      <c r="AN119" s="79" t="b">
        <v>1</v>
      </c>
      <c r="AO119" s="85" t="s">
        <v>1145</v>
      </c>
      <c r="AP119" s="79" t="s">
        <v>176</v>
      </c>
      <c r="AQ119" s="79">
        <v>0</v>
      </c>
      <c r="AR119" s="79">
        <v>0</v>
      </c>
      <c r="AS119" s="79"/>
      <c r="AT119" s="79"/>
      <c r="AU119" s="79"/>
      <c r="AV119" s="79"/>
      <c r="AW119" s="79"/>
      <c r="AX119" s="79"/>
      <c r="AY119" s="79"/>
      <c r="AZ119" s="79"/>
      <c r="BA119">
        <v>4</v>
      </c>
      <c r="BB119" s="78" t="str">
        <f>REPLACE(INDEX(GroupVertices[Group],MATCH(Edges24[[#This Row],[Vertex 1]],GroupVertices[Vertex],0)),1,1,"")</f>
        <v>20</v>
      </c>
      <c r="BC119" s="78" t="str">
        <f>REPLACE(INDEX(GroupVertices[Group],MATCH(Edges24[[#This Row],[Vertex 2]],GroupVertices[Vertex],0)),1,1,"")</f>
        <v>20</v>
      </c>
      <c r="BD119" s="48">
        <v>4</v>
      </c>
      <c r="BE119" s="49">
        <v>23.529411764705884</v>
      </c>
      <c r="BF119" s="48">
        <v>0</v>
      </c>
      <c r="BG119" s="49">
        <v>0</v>
      </c>
      <c r="BH119" s="48">
        <v>0</v>
      </c>
      <c r="BI119" s="49">
        <v>0</v>
      </c>
      <c r="BJ119" s="48">
        <v>13</v>
      </c>
      <c r="BK119" s="49">
        <v>76.47058823529412</v>
      </c>
      <c r="BL119" s="48">
        <v>17</v>
      </c>
    </row>
    <row r="120" spans="1:64" ht="15">
      <c r="A120" s="64" t="s">
        <v>296</v>
      </c>
      <c r="B120" s="64" t="s">
        <v>312</v>
      </c>
      <c r="C120" s="65"/>
      <c r="D120" s="66"/>
      <c r="E120" s="67"/>
      <c r="F120" s="68"/>
      <c r="G120" s="65"/>
      <c r="H120" s="69"/>
      <c r="I120" s="70"/>
      <c r="J120" s="70"/>
      <c r="K120" s="34" t="s">
        <v>65</v>
      </c>
      <c r="L120" s="77">
        <v>269</v>
      </c>
      <c r="M120" s="77"/>
      <c r="N120" s="72"/>
      <c r="O120" s="79" t="s">
        <v>388</v>
      </c>
      <c r="P120" s="81">
        <v>43537.1815625</v>
      </c>
      <c r="Q120" s="79" t="s">
        <v>476</v>
      </c>
      <c r="R120" s="79"/>
      <c r="S120" s="79"/>
      <c r="T120" s="79"/>
      <c r="U120" s="79"/>
      <c r="V120" s="82" t="s">
        <v>810</v>
      </c>
      <c r="W120" s="81">
        <v>43537.1815625</v>
      </c>
      <c r="X120" s="82" t="s">
        <v>950</v>
      </c>
      <c r="Y120" s="79"/>
      <c r="Z120" s="79"/>
      <c r="AA120" s="85" t="s">
        <v>1146</v>
      </c>
      <c r="AB120" s="79"/>
      <c r="AC120" s="79" t="b">
        <v>0</v>
      </c>
      <c r="AD120" s="79">
        <v>0</v>
      </c>
      <c r="AE120" s="85" t="s">
        <v>1236</v>
      </c>
      <c r="AF120" s="79" t="b">
        <v>0</v>
      </c>
      <c r="AG120" s="79" t="s">
        <v>368</v>
      </c>
      <c r="AH120" s="79"/>
      <c r="AI120" s="85" t="s">
        <v>1236</v>
      </c>
      <c r="AJ120" s="79" t="b">
        <v>0</v>
      </c>
      <c r="AK120" s="79">
        <v>1</v>
      </c>
      <c r="AL120" s="85" t="s">
        <v>1176</v>
      </c>
      <c r="AM120" s="79" t="s">
        <v>1269</v>
      </c>
      <c r="AN120" s="79" t="b">
        <v>0</v>
      </c>
      <c r="AO120" s="85" t="s">
        <v>1176</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4</v>
      </c>
      <c r="BC120" s="78" t="str">
        <f>REPLACE(INDEX(GroupVertices[Group],MATCH(Edges24[[#This Row],[Vertex 2]],GroupVertices[Vertex],0)),1,1,"")</f>
        <v>4</v>
      </c>
      <c r="BD120" s="48">
        <v>0</v>
      </c>
      <c r="BE120" s="49">
        <v>0</v>
      </c>
      <c r="BF120" s="48">
        <v>0</v>
      </c>
      <c r="BG120" s="49">
        <v>0</v>
      </c>
      <c r="BH120" s="48">
        <v>0</v>
      </c>
      <c r="BI120" s="49">
        <v>0</v>
      </c>
      <c r="BJ120" s="48">
        <v>25</v>
      </c>
      <c r="BK120" s="49">
        <v>100</v>
      </c>
      <c r="BL120" s="48">
        <v>25</v>
      </c>
    </row>
    <row r="121" spans="1:64" ht="15">
      <c r="A121" s="64" t="s">
        <v>297</v>
      </c>
      <c r="B121" s="64" t="s">
        <v>381</v>
      </c>
      <c r="C121" s="65"/>
      <c r="D121" s="66"/>
      <c r="E121" s="67"/>
      <c r="F121" s="68"/>
      <c r="G121" s="65"/>
      <c r="H121" s="69"/>
      <c r="I121" s="70"/>
      <c r="J121" s="70"/>
      <c r="K121" s="34" t="s">
        <v>65</v>
      </c>
      <c r="L121" s="77">
        <v>270</v>
      </c>
      <c r="M121" s="77"/>
      <c r="N121" s="72"/>
      <c r="O121" s="79" t="s">
        <v>388</v>
      </c>
      <c r="P121" s="81">
        <v>43537.36693287037</v>
      </c>
      <c r="Q121" s="79" t="s">
        <v>477</v>
      </c>
      <c r="R121" s="79"/>
      <c r="S121" s="79"/>
      <c r="T121" s="79" t="s">
        <v>671</v>
      </c>
      <c r="U121" s="79"/>
      <c r="V121" s="82" t="s">
        <v>811</v>
      </c>
      <c r="W121" s="81">
        <v>43537.36693287037</v>
      </c>
      <c r="X121" s="82" t="s">
        <v>951</v>
      </c>
      <c r="Y121" s="79"/>
      <c r="Z121" s="79"/>
      <c r="AA121" s="85" t="s">
        <v>1147</v>
      </c>
      <c r="AB121" s="79"/>
      <c r="AC121" s="79" t="b">
        <v>0</v>
      </c>
      <c r="AD121" s="79">
        <v>0</v>
      </c>
      <c r="AE121" s="85" t="s">
        <v>1236</v>
      </c>
      <c r="AF121" s="79" t="b">
        <v>0</v>
      </c>
      <c r="AG121" s="79" t="s">
        <v>368</v>
      </c>
      <c r="AH121" s="79"/>
      <c r="AI121" s="85" t="s">
        <v>1236</v>
      </c>
      <c r="AJ121" s="79" t="b">
        <v>0</v>
      </c>
      <c r="AK121" s="79">
        <v>0</v>
      </c>
      <c r="AL121" s="85" t="s">
        <v>1236</v>
      </c>
      <c r="AM121" s="79" t="s">
        <v>1271</v>
      </c>
      <c r="AN121" s="79" t="b">
        <v>0</v>
      </c>
      <c r="AO121" s="85" t="s">
        <v>1147</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4</v>
      </c>
      <c r="BK121" s="49">
        <v>100</v>
      </c>
      <c r="BL121" s="48">
        <v>4</v>
      </c>
    </row>
    <row r="122" spans="1:64" ht="15">
      <c r="A122" s="64" t="s">
        <v>298</v>
      </c>
      <c r="B122" s="64" t="s">
        <v>298</v>
      </c>
      <c r="C122" s="65"/>
      <c r="D122" s="66"/>
      <c r="E122" s="67"/>
      <c r="F122" s="68"/>
      <c r="G122" s="65"/>
      <c r="H122" s="69"/>
      <c r="I122" s="70"/>
      <c r="J122" s="70"/>
      <c r="K122" s="34" t="s">
        <v>65</v>
      </c>
      <c r="L122" s="77">
        <v>272</v>
      </c>
      <c r="M122" s="77"/>
      <c r="N122" s="72"/>
      <c r="O122" s="79" t="s">
        <v>176</v>
      </c>
      <c r="P122" s="81">
        <v>43526.000868055555</v>
      </c>
      <c r="Q122" s="79" t="s">
        <v>478</v>
      </c>
      <c r="R122" s="79"/>
      <c r="S122" s="79"/>
      <c r="T122" s="79"/>
      <c r="U122" s="79"/>
      <c r="V122" s="82" t="s">
        <v>812</v>
      </c>
      <c r="W122" s="81">
        <v>43526.000868055555</v>
      </c>
      <c r="X122" s="82" t="s">
        <v>952</v>
      </c>
      <c r="Y122" s="79">
        <v>34.6859</v>
      </c>
      <c r="Z122" s="79">
        <v>-111.2845</v>
      </c>
      <c r="AA122" s="85" t="s">
        <v>1148</v>
      </c>
      <c r="AB122" s="79"/>
      <c r="AC122" s="79" t="b">
        <v>0</v>
      </c>
      <c r="AD122" s="79">
        <v>0</v>
      </c>
      <c r="AE122" s="85" t="s">
        <v>1236</v>
      </c>
      <c r="AF122" s="79" t="b">
        <v>0</v>
      </c>
      <c r="AG122" s="79" t="s">
        <v>368</v>
      </c>
      <c r="AH122" s="79"/>
      <c r="AI122" s="85" t="s">
        <v>1236</v>
      </c>
      <c r="AJ122" s="79" t="b">
        <v>0</v>
      </c>
      <c r="AK122" s="79">
        <v>0</v>
      </c>
      <c r="AL122" s="85" t="s">
        <v>1236</v>
      </c>
      <c r="AM122" s="79" t="s">
        <v>1280</v>
      </c>
      <c r="AN122" s="79" t="b">
        <v>0</v>
      </c>
      <c r="AO122" s="85" t="s">
        <v>1148</v>
      </c>
      <c r="AP122" s="79" t="s">
        <v>176</v>
      </c>
      <c r="AQ122" s="79">
        <v>0</v>
      </c>
      <c r="AR122" s="79">
        <v>0</v>
      </c>
      <c r="AS122" s="79" t="s">
        <v>1291</v>
      </c>
      <c r="AT122" s="79" t="s">
        <v>1292</v>
      </c>
      <c r="AU122" s="79" t="s">
        <v>1293</v>
      </c>
      <c r="AV122" s="79" t="s">
        <v>1298</v>
      </c>
      <c r="AW122" s="79" t="s">
        <v>1303</v>
      </c>
      <c r="AX122" s="79" t="s">
        <v>1306</v>
      </c>
      <c r="AY122" s="79" t="s">
        <v>1309</v>
      </c>
      <c r="AZ122" s="82" t="s">
        <v>1314</v>
      </c>
      <c r="BA122">
        <v>4</v>
      </c>
      <c r="BB122" s="78" t="str">
        <f>REPLACE(INDEX(GroupVertices[Group],MATCH(Edges24[[#This Row],[Vertex 1]],GroupVertices[Vertex],0)),1,1,"")</f>
        <v>3</v>
      </c>
      <c r="BC122" s="78" t="str">
        <f>REPLACE(INDEX(GroupVertices[Group],MATCH(Edges24[[#This Row],[Vertex 2]],GroupVertices[Vertex],0)),1,1,"")</f>
        <v>3</v>
      </c>
      <c r="BD122" s="48">
        <v>0</v>
      </c>
      <c r="BE122" s="49">
        <v>0</v>
      </c>
      <c r="BF122" s="48">
        <v>2</v>
      </c>
      <c r="BG122" s="49">
        <v>10.526315789473685</v>
      </c>
      <c r="BH122" s="48">
        <v>0</v>
      </c>
      <c r="BI122" s="49">
        <v>0</v>
      </c>
      <c r="BJ122" s="48">
        <v>17</v>
      </c>
      <c r="BK122" s="49">
        <v>89.47368421052632</v>
      </c>
      <c r="BL122" s="48">
        <v>19</v>
      </c>
    </row>
    <row r="123" spans="1:64" ht="15">
      <c r="A123" s="64" t="s">
        <v>298</v>
      </c>
      <c r="B123" s="64" t="s">
        <v>298</v>
      </c>
      <c r="C123" s="65"/>
      <c r="D123" s="66"/>
      <c r="E123" s="67"/>
      <c r="F123" s="68"/>
      <c r="G123" s="65"/>
      <c r="H123" s="69"/>
      <c r="I123" s="70"/>
      <c r="J123" s="70"/>
      <c r="K123" s="34" t="s">
        <v>65</v>
      </c>
      <c r="L123" s="77">
        <v>273</v>
      </c>
      <c r="M123" s="77"/>
      <c r="N123" s="72"/>
      <c r="O123" s="79" t="s">
        <v>176</v>
      </c>
      <c r="P123" s="81">
        <v>43529.62584490741</v>
      </c>
      <c r="Q123" s="79" t="s">
        <v>479</v>
      </c>
      <c r="R123" s="79"/>
      <c r="S123" s="79"/>
      <c r="T123" s="79"/>
      <c r="U123" s="79"/>
      <c r="V123" s="82" t="s">
        <v>812</v>
      </c>
      <c r="W123" s="81">
        <v>43529.62584490741</v>
      </c>
      <c r="X123" s="82" t="s">
        <v>953</v>
      </c>
      <c r="Y123" s="79">
        <v>34.6859</v>
      </c>
      <c r="Z123" s="79">
        <v>-111.2845</v>
      </c>
      <c r="AA123" s="85" t="s">
        <v>1149</v>
      </c>
      <c r="AB123" s="79"/>
      <c r="AC123" s="79" t="b">
        <v>0</v>
      </c>
      <c r="AD123" s="79">
        <v>0</v>
      </c>
      <c r="AE123" s="85" t="s">
        <v>1236</v>
      </c>
      <c r="AF123" s="79" t="b">
        <v>0</v>
      </c>
      <c r="AG123" s="79" t="s">
        <v>368</v>
      </c>
      <c r="AH123" s="79"/>
      <c r="AI123" s="85" t="s">
        <v>1236</v>
      </c>
      <c r="AJ123" s="79" t="b">
        <v>0</v>
      </c>
      <c r="AK123" s="79">
        <v>0</v>
      </c>
      <c r="AL123" s="85" t="s">
        <v>1236</v>
      </c>
      <c r="AM123" s="79" t="s">
        <v>1280</v>
      </c>
      <c r="AN123" s="79" t="b">
        <v>0</v>
      </c>
      <c r="AO123" s="85" t="s">
        <v>1149</v>
      </c>
      <c r="AP123" s="79" t="s">
        <v>176</v>
      </c>
      <c r="AQ123" s="79">
        <v>0</v>
      </c>
      <c r="AR123" s="79">
        <v>0</v>
      </c>
      <c r="AS123" s="79" t="s">
        <v>1291</v>
      </c>
      <c r="AT123" s="79" t="s">
        <v>1292</v>
      </c>
      <c r="AU123" s="79" t="s">
        <v>1293</v>
      </c>
      <c r="AV123" s="79" t="s">
        <v>1298</v>
      </c>
      <c r="AW123" s="79" t="s">
        <v>1303</v>
      </c>
      <c r="AX123" s="79" t="s">
        <v>1306</v>
      </c>
      <c r="AY123" s="79" t="s">
        <v>1309</v>
      </c>
      <c r="AZ123" s="82" t="s">
        <v>1314</v>
      </c>
      <c r="BA123">
        <v>4</v>
      </c>
      <c r="BB123" s="78" t="str">
        <f>REPLACE(INDEX(GroupVertices[Group],MATCH(Edges24[[#This Row],[Vertex 1]],GroupVertices[Vertex],0)),1,1,"")</f>
        <v>3</v>
      </c>
      <c r="BC123" s="78" t="str">
        <f>REPLACE(INDEX(GroupVertices[Group],MATCH(Edges24[[#This Row],[Vertex 2]],GroupVertices[Vertex],0)),1,1,"")</f>
        <v>3</v>
      </c>
      <c r="BD123" s="48">
        <v>0</v>
      </c>
      <c r="BE123" s="49">
        <v>0</v>
      </c>
      <c r="BF123" s="48">
        <v>2</v>
      </c>
      <c r="BG123" s="49">
        <v>11.11111111111111</v>
      </c>
      <c r="BH123" s="48">
        <v>0</v>
      </c>
      <c r="BI123" s="49">
        <v>0</v>
      </c>
      <c r="BJ123" s="48">
        <v>16</v>
      </c>
      <c r="BK123" s="49">
        <v>88.88888888888889</v>
      </c>
      <c r="BL123" s="48">
        <v>18</v>
      </c>
    </row>
    <row r="124" spans="1:64" ht="15">
      <c r="A124" s="64" t="s">
        <v>298</v>
      </c>
      <c r="B124" s="64" t="s">
        <v>298</v>
      </c>
      <c r="C124" s="65"/>
      <c r="D124" s="66"/>
      <c r="E124" s="67"/>
      <c r="F124" s="68"/>
      <c r="G124" s="65"/>
      <c r="H124" s="69"/>
      <c r="I124" s="70"/>
      <c r="J124" s="70"/>
      <c r="K124" s="34" t="s">
        <v>65</v>
      </c>
      <c r="L124" s="77">
        <v>274</v>
      </c>
      <c r="M124" s="77"/>
      <c r="N124" s="72"/>
      <c r="O124" s="79" t="s">
        <v>176</v>
      </c>
      <c r="P124" s="81">
        <v>43534.584189814814</v>
      </c>
      <c r="Q124" s="79" t="s">
        <v>480</v>
      </c>
      <c r="R124" s="79"/>
      <c r="S124" s="79"/>
      <c r="T124" s="79"/>
      <c r="U124" s="79"/>
      <c r="V124" s="82" t="s">
        <v>812</v>
      </c>
      <c r="W124" s="81">
        <v>43534.584189814814</v>
      </c>
      <c r="X124" s="82" t="s">
        <v>954</v>
      </c>
      <c r="Y124" s="79">
        <v>34.6859</v>
      </c>
      <c r="Z124" s="79">
        <v>-111.2845</v>
      </c>
      <c r="AA124" s="85" t="s">
        <v>1150</v>
      </c>
      <c r="AB124" s="79"/>
      <c r="AC124" s="79" t="b">
        <v>0</v>
      </c>
      <c r="AD124" s="79">
        <v>0</v>
      </c>
      <c r="AE124" s="85" t="s">
        <v>1236</v>
      </c>
      <c r="AF124" s="79" t="b">
        <v>0</v>
      </c>
      <c r="AG124" s="79" t="s">
        <v>368</v>
      </c>
      <c r="AH124" s="79"/>
      <c r="AI124" s="85" t="s">
        <v>1236</v>
      </c>
      <c r="AJ124" s="79" t="b">
        <v>0</v>
      </c>
      <c r="AK124" s="79">
        <v>0</v>
      </c>
      <c r="AL124" s="85" t="s">
        <v>1236</v>
      </c>
      <c r="AM124" s="79" t="s">
        <v>1280</v>
      </c>
      <c r="AN124" s="79" t="b">
        <v>0</v>
      </c>
      <c r="AO124" s="85" t="s">
        <v>1150</v>
      </c>
      <c r="AP124" s="79" t="s">
        <v>176</v>
      </c>
      <c r="AQ124" s="79">
        <v>0</v>
      </c>
      <c r="AR124" s="79">
        <v>0</v>
      </c>
      <c r="AS124" s="79" t="s">
        <v>1291</v>
      </c>
      <c r="AT124" s="79" t="s">
        <v>1292</v>
      </c>
      <c r="AU124" s="79" t="s">
        <v>1293</v>
      </c>
      <c r="AV124" s="79" t="s">
        <v>1298</v>
      </c>
      <c r="AW124" s="79" t="s">
        <v>1303</v>
      </c>
      <c r="AX124" s="79" t="s">
        <v>1306</v>
      </c>
      <c r="AY124" s="79" t="s">
        <v>1309</v>
      </c>
      <c r="AZ124" s="82" t="s">
        <v>1314</v>
      </c>
      <c r="BA124">
        <v>4</v>
      </c>
      <c r="BB124" s="78" t="str">
        <f>REPLACE(INDEX(GroupVertices[Group],MATCH(Edges24[[#This Row],[Vertex 1]],GroupVertices[Vertex],0)),1,1,"")</f>
        <v>3</v>
      </c>
      <c r="BC124" s="78" t="str">
        <f>REPLACE(INDEX(GroupVertices[Group],MATCH(Edges24[[#This Row],[Vertex 2]],GroupVertices[Vertex],0)),1,1,"")</f>
        <v>3</v>
      </c>
      <c r="BD124" s="48">
        <v>0</v>
      </c>
      <c r="BE124" s="49">
        <v>0</v>
      </c>
      <c r="BF124" s="48">
        <v>2</v>
      </c>
      <c r="BG124" s="49">
        <v>11.11111111111111</v>
      </c>
      <c r="BH124" s="48">
        <v>0</v>
      </c>
      <c r="BI124" s="49">
        <v>0</v>
      </c>
      <c r="BJ124" s="48">
        <v>16</v>
      </c>
      <c r="BK124" s="49">
        <v>88.88888888888889</v>
      </c>
      <c r="BL124" s="48">
        <v>18</v>
      </c>
    </row>
    <row r="125" spans="1:64" ht="15">
      <c r="A125" s="64" t="s">
        <v>298</v>
      </c>
      <c r="B125" s="64" t="s">
        <v>298</v>
      </c>
      <c r="C125" s="65"/>
      <c r="D125" s="66"/>
      <c r="E125" s="67"/>
      <c r="F125" s="68"/>
      <c r="G125" s="65"/>
      <c r="H125" s="69"/>
      <c r="I125" s="70"/>
      <c r="J125" s="70"/>
      <c r="K125" s="34" t="s">
        <v>65</v>
      </c>
      <c r="L125" s="77">
        <v>275</v>
      </c>
      <c r="M125" s="77"/>
      <c r="N125" s="72"/>
      <c r="O125" s="79" t="s">
        <v>176</v>
      </c>
      <c r="P125" s="81">
        <v>43537.584189814814</v>
      </c>
      <c r="Q125" s="79" t="s">
        <v>481</v>
      </c>
      <c r="R125" s="79"/>
      <c r="S125" s="79"/>
      <c r="T125" s="79"/>
      <c r="U125" s="79"/>
      <c r="V125" s="82" t="s">
        <v>812</v>
      </c>
      <c r="W125" s="81">
        <v>43537.584189814814</v>
      </c>
      <c r="X125" s="82" t="s">
        <v>955</v>
      </c>
      <c r="Y125" s="79">
        <v>34.6859</v>
      </c>
      <c r="Z125" s="79">
        <v>-111.2845</v>
      </c>
      <c r="AA125" s="85" t="s">
        <v>1151</v>
      </c>
      <c r="AB125" s="79"/>
      <c r="AC125" s="79" t="b">
        <v>0</v>
      </c>
      <c r="AD125" s="79">
        <v>0</v>
      </c>
      <c r="AE125" s="85" t="s">
        <v>1236</v>
      </c>
      <c r="AF125" s="79" t="b">
        <v>0</v>
      </c>
      <c r="AG125" s="79" t="s">
        <v>368</v>
      </c>
      <c r="AH125" s="79"/>
      <c r="AI125" s="85" t="s">
        <v>1236</v>
      </c>
      <c r="AJ125" s="79" t="b">
        <v>0</v>
      </c>
      <c r="AK125" s="79">
        <v>0</v>
      </c>
      <c r="AL125" s="85" t="s">
        <v>1236</v>
      </c>
      <c r="AM125" s="79" t="s">
        <v>1280</v>
      </c>
      <c r="AN125" s="79" t="b">
        <v>0</v>
      </c>
      <c r="AO125" s="85" t="s">
        <v>1151</v>
      </c>
      <c r="AP125" s="79" t="s">
        <v>176</v>
      </c>
      <c r="AQ125" s="79">
        <v>0</v>
      </c>
      <c r="AR125" s="79">
        <v>0</v>
      </c>
      <c r="AS125" s="79" t="s">
        <v>1291</v>
      </c>
      <c r="AT125" s="79" t="s">
        <v>1292</v>
      </c>
      <c r="AU125" s="79" t="s">
        <v>1293</v>
      </c>
      <c r="AV125" s="79" t="s">
        <v>1298</v>
      </c>
      <c r="AW125" s="79" t="s">
        <v>1303</v>
      </c>
      <c r="AX125" s="79" t="s">
        <v>1306</v>
      </c>
      <c r="AY125" s="79" t="s">
        <v>1309</v>
      </c>
      <c r="AZ125" s="82" t="s">
        <v>1314</v>
      </c>
      <c r="BA125">
        <v>4</v>
      </c>
      <c r="BB125" s="78" t="str">
        <f>REPLACE(INDEX(GroupVertices[Group],MATCH(Edges24[[#This Row],[Vertex 1]],GroupVertices[Vertex],0)),1,1,"")</f>
        <v>3</v>
      </c>
      <c r="BC125" s="78" t="str">
        <f>REPLACE(INDEX(GroupVertices[Group],MATCH(Edges24[[#This Row],[Vertex 2]],GroupVertices[Vertex],0)),1,1,"")</f>
        <v>3</v>
      </c>
      <c r="BD125" s="48">
        <v>1</v>
      </c>
      <c r="BE125" s="49">
        <v>5.555555555555555</v>
      </c>
      <c r="BF125" s="48">
        <v>1</v>
      </c>
      <c r="BG125" s="49">
        <v>5.555555555555555</v>
      </c>
      <c r="BH125" s="48">
        <v>0</v>
      </c>
      <c r="BI125" s="49">
        <v>0</v>
      </c>
      <c r="BJ125" s="48">
        <v>16</v>
      </c>
      <c r="BK125" s="49">
        <v>88.88888888888889</v>
      </c>
      <c r="BL125" s="48">
        <v>18</v>
      </c>
    </row>
    <row r="126" spans="1:64" ht="15">
      <c r="A126" s="64" t="s">
        <v>299</v>
      </c>
      <c r="B126" s="64" t="s">
        <v>382</v>
      </c>
      <c r="C126" s="65"/>
      <c r="D126" s="66"/>
      <c r="E126" s="67"/>
      <c r="F126" s="68"/>
      <c r="G126" s="65"/>
      <c r="H126" s="69"/>
      <c r="I126" s="70"/>
      <c r="J126" s="70"/>
      <c r="K126" s="34" t="s">
        <v>65</v>
      </c>
      <c r="L126" s="77">
        <v>276</v>
      </c>
      <c r="M126" s="77"/>
      <c r="N126" s="72"/>
      <c r="O126" s="79" t="s">
        <v>389</v>
      </c>
      <c r="P126" s="81">
        <v>43537.71734953704</v>
      </c>
      <c r="Q126" s="79" t="s">
        <v>482</v>
      </c>
      <c r="R126" s="79"/>
      <c r="S126" s="79"/>
      <c r="T126" s="79"/>
      <c r="U126" s="79"/>
      <c r="V126" s="82" t="s">
        <v>813</v>
      </c>
      <c r="W126" s="81">
        <v>43537.71734953704</v>
      </c>
      <c r="X126" s="82" t="s">
        <v>956</v>
      </c>
      <c r="Y126" s="79"/>
      <c r="Z126" s="79"/>
      <c r="AA126" s="85" t="s">
        <v>1152</v>
      </c>
      <c r="AB126" s="85" t="s">
        <v>1232</v>
      </c>
      <c r="AC126" s="79" t="b">
        <v>0</v>
      </c>
      <c r="AD126" s="79">
        <v>0</v>
      </c>
      <c r="AE126" s="85" t="s">
        <v>1253</v>
      </c>
      <c r="AF126" s="79" t="b">
        <v>0</v>
      </c>
      <c r="AG126" s="79" t="s">
        <v>368</v>
      </c>
      <c r="AH126" s="79"/>
      <c r="AI126" s="85" t="s">
        <v>1236</v>
      </c>
      <c r="AJ126" s="79" t="b">
        <v>0</v>
      </c>
      <c r="AK126" s="79">
        <v>0</v>
      </c>
      <c r="AL126" s="85" t="s">
        <v>1236</v>
      </c>
      <c r="AM126" s="79" t="s">
        <v>1263</v>
      </c>
      <c r="AN126" s="79" t="b">
        <v>0</v>
      </c>
      <c r="AO126" s="85" t="s">
        <v>1232</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1</v>
      </c>
      <c r="BD126" s="48">
        <v>0</v>
      </c>
      <c r="BE126" s="49">
        <v>0</v>
      </c>
      <c r="BF126" s="48">
        <v>0</v>
      </c>
      <c r="BG126" s="49">
        <v>0</v>
      </c>
      <c r="BH126" s="48">
        <v>0</v>
      </c>
      <c r="BI126" s="49">
        <v>0</v>
      </c>
      <c r="BJ126" s="48">
        <v>5</v>
      </c>
      <c r="BK126" s="49">
        <v>100</v>
      </c>
      <c r="BL126" s="48">
        <v>5</v>
      </c>
    </row>
    <row r="127" spans="1:64" ht="15">
      <c r="A127" s="64" t="s">
        <v>300</v>
      </c>
      <c r="B127" s="64" t="s">
        <v>300</v>
      </c>
      <c r="C127" s="65"/>
      <c r="D127" s="66"/>
      <c r="E127" s="67"/>
      <c r="F127" s="68"/>
      <c r="G127" s="65"/>
      <c r="H127" s="69"/>
      <c r="I127" s="70"/>
      <c r="J127" s="70"/>
      <c r="K127" s="34" t="s">
        <v>65</v>
      </c>
      <c r="L127" s="77">
        <v>278</v>
      </c>
      <c r="M127" s="77"/>
      <c r="N127" s="72"/>
      <c r="O127" s="79" t="s">
        <v>176</v>
      </c>
      <c r="P127" s="81">
        <v>43537.617118055554</v>
      </c>
      <c r="Q127" s="79" t="s">
        <v>483</v>
      </c>
      <c r="R127" s="82" t="s">
        <v>579</v>
      </c>
      <c r="S127" s="79" t="s">
        <v>615</v>
      </c>
      <c r="T127" s="79"/>
      <c r="U127" s="79"/>
      <c r="V127" s="82" t="s">
        <v>814</v>
      </c>
      <c r="W127" s="81">
        <v>43537.617118055554</v>
      </c>
      <c r="X127" s="82" t="s">
        <v>957</v>
      </c>
      <c r="Y127" s="79"/>
      <c r="Z127" s="79"/>
      <c r="AA127" s="85" t="s">
        <v>1153</v>
      </c>
      <c r="AB127" s="79"/>
      <c r="AC127" s="79" t="b">
        <v>0</v>
      </c>
      <c r="AD127" s="79">
        <v>0</v>
      </c>
      <c r="AE127" s="85" t="s">
        <v>1236</v>
      </c>
      <c r="AF127" s="79" t="b">
        <v>0</v>
      </c>
      <c r="AG127" s="79" t="s">
        <v>368</v>
      </c>
      <c r="AH127" s="79"/>
      <c r="AI127" s="85" t="s">
        <v>1236</v>
      </c>
      <c r="AJ127" s="79" t="b">
        <v>0</v>
      </c>
      <c r="AK127" s="79">
        <v>0</v>
      </c>
      <c r="AL127" s="85" t="s">
        <v>1236</v>
      </c>
      <c r="AM127" s="79" t="s">
        <v>1263</v>
      </c>
      <c r="AN127" s="79" t="b">
        <v>1</v>
      </c>
      <c r="AO127" s="85" t="s">
        <v>1153</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2</v>
      </c>
      <c r="BE127" s="49">
        <v>8.333333333333334</v>
      </c>
      <c r="BF127" s="48">
        <v>0</v>
      </c>
      <c r="BG127" s="49">
        <v>0</v>
      </c>
      <c r="BH127" s="48">
        <v>0</v>
      </c>
      <c r="BI127" s="49">
        <v>0</v>
      </c>
      <c r="BJ127" s="48">
        <v>22</v>
      </c>
      <c r="BK127" s="49">
        <v>91.66666666666667</v>
      </c>
      <c r="BL127" s="48">
        <v>24</v>
      </c>
    </row>
    <row r="128" spans="1:64" ht="15">
      <c r="A128" s="64" t="s">
        <v>300</v>
      </c>
      <c r="B128" s="64" t="s">
        <v>321</v>
      </c>
      <c r="C128" s="65"/>
      <c r="D128" s="66"/>
      <c r="E128" s="67"/>
      <c r="F128" s="68"/>
      <c r="G128" s="65"/>
      <c r="H128" s="69"/>
      <c r="I128" s="70"/>
      <c r="J128" s="70"/>
      <c r="K128" s="34" t="s">
        <v>65</v>
      </c>
      <c r="L128" s="77">
        <v>279</v>
      </c>
      <c r="M128" s="77"/>
      <c r="N128" s="72"/>
      <c r="O128" s="79" t="s">
        <v>388</v>
      </c>
      <c r="P128" s="81">
        <v>43537.75003472222</v>
      </c>
      <c r="Q128" s="79" t="s">
        <v>484</v>
      </c>
      <c r="R128" s="82" t="s">
        <v>580</v>
      </c>
      <c r="S128" s="79" t="s">
        <v>627</v>
      </c>
      <c r="T128" s="79" t="s">
        <v>672</v>
      </c>
      <c r="U128" s="82" t="s">
        <v>722</v>
      </c>
      <c r="V128" s="82" t="s">
        <v>722</v>
      </c>
      <c r="W128" s="81">
        <v>43537.75003472222</v>
      </c>
      <c r="X128" s="82" t="s">
        <v>958</v>
      </c>
      <c r="Y128" s="79"/>
      <c r="Z128" s="79"/>
      <c r="AA128" s="85" t="s">
        <v>1154</v>
      </c>
      <c r="AB128" s="79"/>
      <c r="AC128" s="79" t="b">
        <v>0</v>
      </c>
      <c r="AD128" s="79">
        <v>0</v>
      </c>
      <c r="AE128" s="85" t="s">
        <v>1236</v>
      </c>
      <c r="AF128" s="79" t="b">
        <v>0</v>
      </c>
      <c r="AG128" s="79" t="s">
        <v>368</v>
      </c>
      <c r="AH128" s="79"/>
      <c r="AI128" s="85" t="s">
        <v>1236</v>
      </c>
      <c r="AJ128" s="79" t="b">
        <v>0</v>
      </c>
      <c r="AK128" s="79">
        <v>0</v>
      </c>
      <c r="AL128" s="85" t="s">
        <v>1236</v>
      </c>
      <c r="AM128" s="79" t="s">
        <v>1281</v>
      </c>
      <c r="AN128" s="79" t="b">
        <v>0</v>
      </c>
      <c r="AO128" s="85" t="s">
        <v>1154</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v>3</v>
      </c>
      <c r="BE128" s="49">
        <v>7.894736842105263</v>
      </c>
      <c r="BF128" s="48">
        <v>0</v>
      </c>
      <c r="BG128" s="49">
        <v>0</v>
      </c>
      <c r="BH128" s="48">
        <v>0</v>
      </c>
      <c r="BI128" s="49">
        <v>0</v>
      </c>
      <c r="BJ128" s="48">
        <v>35</v>
      </c>
      <c r="BK128" s="49">
        <v>92.10526315789474</v>
      </c>
      <c r="BL128" s="48">
        <v>38</v>
      </c>
    </row>
    <row r="129" spans="1:64" ht="15">
      <c r="A129" s="64" t="s">
        <v>301</v>
      </c>
      <c r="B129" s="64" t="s">
        <v>321</v>
      </c>
      <c r="C129" s="65"/>
      <c r="D129" s="66"/>
      <c r="E129" s="67"/>
      <c r="F129" s="68"/>
      <c r="G129" s="65"/>
      <c r="H129" s="69"/>
      <c r="I129" s="70"/>
      <c r="J129" s="70"/>
      <c r="K129" s="34" t="s">
        <v>65</v>
      </c>
      <c r="L129" s="77">
        <v>280</v>
      </c>
      <c r="M129" s="77"/>
      <c r="N129" s="72"/>
      <c r="O129" s="79" t="s">
        <v>388</v>
      </c>
      <c r="P129" s="81">
        <v>43537.852847222224</v>
      </c>
      <c r="Q129" s="79" t="s">
        <v>485</v>
      </c>
      <c r="R129" s="82" t="s">
        <v>581</v>
      </c>
      <c r="S129" s="79" t="s">
        <v>628</v>
      </c>
      <c r="T129" s="79"/>
      <c r="U129" s="79"/>
      <c r="V129" s="82" t="s">
        <v>815</v>
      </c>
      <c r="W129" s="81">
        <v>43537.852847222224</v>
      </c>
      <c r="X129" s="82" t="s">
        <v>959</v>
      </c>
      <c r="Y129" s="79"/>
      <c r="Z129" s="79"/>
      <c r="AA129" s="85" t="s">
        <v>1155</v>
      </c>
      <c r="AB129" s="79"/>
      <c r="AC129" s="79" t="b">
        <v>0</v>
      </c>
      <c r="AD129" s="79">
        <v>0</v>
      </c>
      <c r="AE129" s="85" t="s">
        <v>1236</v>
      </c>
      <c r="AF129" s="79" t="b">
        <v>0</v>
      </c>
      <c r="AG129" s="79" t="s">
        <v>368</v>
      </c>
      <c r="AH129" s="79"/>
      <c r="AI129" s="85" t="s">
        <v>1236</v>
      </c>
      <c r="AJ129" s="79" t="b">
        <v>0</v>
      </c>
      <c r="AK129" s="79">
        <v>0</v>
      </c>
      <c r="AL129" s="85" t="s">
        <v>1236</v>
      </c>
      <c r="AM129" s="79" t="s">
        <v>1282</v>
      </c>
      <c r="AN129" s="79" t="b">
        <v>0</v>
      </c>
      <c r="AO129" s="85" t="s">
        <v>1155</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26</v>
      </c>
      <c r="BK129" s="49">
        <v>100</v>
      </c>
      <c r="BL129" s="48">
        <v>26</v>
      </c>
    </row>
    <row r="130" spans="1:64" ht="15">
      <c r="A130" s="64" t="s">
        <v>302</v>
      </c>
      <c r="B130" s="64" t="s">
        <v>383</v>
      </c>
      <c r="C130" s="65"/>
      <c r="D130" s="66"/>
      <c r="E130" s="67"/>
      <c r="F130" s="68"/>
      <c r="G130" s="65"/>
      <c r="H130" s="69"/>
      <c r="I130" s="70"/>
      <c r="J130" s="70"/>
      <c r="K130" s="34" t="s">
        <v>65</v>
      </c>
      <c r="L130" s="77">
        <v>281</v>
      </c>
      <c r="M130" s="77"/>
      <c r="N130" s="72"/>
      <c r="O130" s="79" t="s">
        <v>388</v>
      </c>
      <c r="P130" s="81">
        <v>43537.90377314815</v>
      </c>
      <c r="Q130" s="79" t="s">
        <v>486</v>
      </c>
      <c r="R130" s="82" t="s">
        <v>582</v>
      </c>
      <c r="S130" s="79" t="s">
        <v>629</v>
      </c>
      <c r="T130" s="79"/>
      <c r="U130" s="82" t="s">
        <v>723</v>
      </c>
      <c r="V130" s="82" t="s">
        <v>723</v>
      </c>
      <c r="W130" s="81">
        <v>43537.90377314815</v>
      </c>
      <c r="X130" s="82" t="s">
        <v>960</v>
      </c>
      <c r="Y130" s="79"/>
      <c r="Z130" s="79"/>
      <c r="AA130" s="85" t="s">
        <v>1156</v>
      </c>
      <c r="AB130" s="79"/>
      <c r="AC130" s="79" t="b">
        <v>0</v>
      </c>
      <c r="AD130" s="79">
        <v>4</v>
      </c>
      <c r="AE130" s="85" t="s">
        <v>1236</v>
      </c>
      <c r="AF130" s="79" t="b">
        <v>0</v>
      </c>
      <c r="AG130" s="79" t="s">
        <v>368</v>
      </c>
      <c r="AH130" s="79"/>
      <c r="AI130" s="85" t="s">
        <v>1236</v>
      </c>
      <c r="AJ130" s="79" t="b">
        <v>0</v>
      </c>
      <c r="AK130" s="79">
        <v>2</v>
      </c>
      <c r="AL130" s="85" t="s">
        <v>1236</v>
      </c>
      <c r="AM130" s="79" t="s">
        <v>1263</v>
      </c>
      <c r="AN130" s="79" t="b">
        <v>0</v>
      </c>
      <c r="AO130" s="85" t="s">
        <v>1156</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7</v>
      </c>
      <c r="BC130" s="78" t="str">
        <f>REPLACE(INDEX(GroupVertices[Group],MATCH(Edges24[[#This Row],[Vertex 2]],GroupVertices[Vertex],0)),1,1,"")</f>
        <v>7</v>
      </c>
      <c r="BD130" s="48"/>
      <c r="BE130" s="49"/>
      <c r="BF130" s="48"/>
      <c r="BG130" s="49"/>
      <c r="BH130" s="48"/>
      <c r="BI130" s="49"/>
      <c r="BJ130" s="48"/>
      <c r="BK130" s="49"/>
      <c r="BL130" s="48"/>
    </row>
    <row r="131" spans="1:64" ht="15">
      <c r="A131" s="64" t="s">
        <v>303</v>
      </c>
      <c r="B131" s="64" t="s">
        <v>383</v>
      </c>
      <c r="C131" s="65"/>
      <c r="D131" s="66"/>
      <c r="E131" s="67"/>
      <c r="F131" s="68"/>
      <c r="G131" s="65"/>
      <c r="H131" s="69"/>
      <c r="I131" s="70"/>
      <c r="J131" s="70"/>
      <c r="K131" s="34" t="s">
        <v>65</v>
      </c>
      <c r="L131" s="77">
        <v>282</v>
      </c>
      <c r="M131" s="77"/>
      <c r="N131" s="72"/>
      <c r="O131" s="79" t="s">
        <v>388</v>
      </c>
      <c r="P131" s="81">
        <v>43537.910775462966</v>
      </c>
      <c r="Q131" s="79" t="s">
        <v>487</v>
      </c>
      <c r="R131" s="79"/>
      <c r="S131" s="79"/>
      <c r="T131" s="79"/>
      <c r="U131" s="79"/>
      <c r="V131" s="82" t="s">
        <v>816</v>
      </c>
      <c r="W131" s="81">
        <v>43537.910775462966</v>
      </c>
      <c r="X131" s="82" t="s">
        <v>961</v>
      </c>
      <c r="Y131" s="79"/>
      <c r="Z131" s="79"/>
      <c r="AA131" s="85" t="s">
        <v>1157</v>
      </c>
      <c r="AB131" s="85" t="s">
        <v>1156</v>
      </c>
      <c r="AC131" s="79" t="b">
        <v>0</v>
      </c>
      <c r="AD131" s="79">
        <v>0</v>
      </c>
      <c r="AE131" s="85" t="s">
        <v>1254</v>
      </c>
      <c r="AF131" s="79" t="b">
        <v>0</v>
      </c>
      <c r="AG131" s="79" t="s">
        <v>368</v>
      </c>
      <c r="AH131" s="79"/>
      <c r="AI131" s="85" t="s">
        <v>1236</v>
      </c>
      <c r="AJ131" s="79" t="b">
        <v>0</v>
      </c>
      <c r="AK131" s="79">
        <v>0</v>
      </c>
      <c r="AL131" s="85" t="s">
        <v>1236</v>
      </c>
      <c r="AM131" s="79" t="s">
        <v>1269</v>
      </c>
      <c r="AN131" s="79" t="b">
        <v>0</v>
      </c>
      <c r="AO131" s="85" t="s">
        <v>1156</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7</v>
      </c>
      <c r="BC131" s="78" t="str">
        <f>REPLACE(INDEX(GroupVertices[Group],MATCH(Edges24[[#This Row],[Vertex 2]],GroupVertices[Vertex],0)),1,1,"")</f>
        <v>7</v>
      </c>
      <c r="BD131" s="48"/>
      <c r="BE131" s="49"/>
      <c r="BF131" s="48"/>
      <c r="BG131" s="49"/>
      <c r="BH131" s="48"/>
      <c r="BI131" s="49"/>
      <c r="BJ131" s="48"/>
      <c r="BK131" s="49"/>
      <c r="BL131" s="48"/>
    </row>
    <row r="132" spans="1:64" ht="15">
      <c r="A132" s="64" t="s">
        <v>303</v>
      </c>
      <c r="B132" s="64" t="s">
        <v>302</v>
      </c>
      <c r="C132" s="65"/>
      <c r="D132" s="66"/>
      <c r="E132" s="67"/>
      <c r="F132" s="68"/>
      <c r="G132" s="65"/>
      <c r="H132" s="69"/>
      <c r="I132" s="70"/>
      <c r="J132" s="70"/>
      <c r="K132" s="34" t="s">
        <v>65</v>
      </c>
      <c r="L132" s="77">
        <v>289</v>
      </c>
      <c r="M132" s="77"/>
      <c r="N132" s="72"/>
      <c r="O132" s="79" t="s">
        <v>388</v>
      </c>
      <c r="P132" s="81">
        <v>43537.91056712963</v>
      </c>
      <c r="Q132" s="79" t="s">
        <v>488</v>
      </c>
      <c r="R132" s="82" t="s">
        <v>582</v>
      </c>
      <c r="S132" s="79" t="s">
        <v>629</v>
      </c>
      <c r="T132" s="79"/>
      <c r="U132" s="79"/>
      <c r="V132" s="82" t="s">
        <v>816</v>
      </c>
      <c r="W132" s="81">
        <v>43537.91056712963</v>
      </c>
      <c r="X132" s="82" t="s">
        <v>962</v>
      </c>
      <c r="Y132" s="79"/>
      <c r="Z132" s="79"/>
      <c r="AA132" s="85" t="s">
        <v>1158</v>
      </c>
      <c r="AB132" s="79"/>
      <c r="AC132" s="79" t="b">
        <v>0</v>
      </c>
      <c r="AD132" s="79">
        <v>0</v>
      </c>
      <c r="AE132" s="85" t="s">
        <v>1236</v>
      </c>
      <c r="AF132" s="79" t="b">
        <v>0</v>
      </c>
      <c r="AG132" s="79" t="s">
        <v>368</v>
      </c>
      <c r="AH132" s="79"/>
      <c r="AI132" s="85" t="s">
        <v>1236</v>
      </c>
      <c r="AJ132" s="79" t="b">
        <v>0</v>
      </c>
      <c r="AK132" s="79">
        <v>2</v>
      </c>
      <c r="AL132" s="85" t="s">
        <v>1156</v>
      </c>
      <c r="AM132" s="79" t="s">
        <v>1269</v>
      </c>
      <c r="AN132" s="79" t="b">
        <v>0</v>
      </c>
      <c r="AO132" s="85" t="s">
        <v>1156</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7</v>
      </c>
      <c r="BC132" s="78" t="str">
        <f>REPLACE(INDEX(GroupVertices[Group],MATCH(Edges24[[#This Row],[Vertex 2]],GroupVertices[Vertex],0)),1,1,"")</f>
        <v>7</v>
      </c>
      <c r="BD132" s="48">
        <v>0</v>
      </c>
      <c r="BE132" s="49">
        <v>0</v>
      </c>
      <c r="BF132" s="48">
        <v>0</v>
      </c>
      <c r="BG132" s="49">
        <v>0</v>
      </c>
      <c r="BH132" s="48">
        <v>0</v>
      </c>
      <c r="BI132" s="49">
        <v>0</v>
      </c>
      <c r="BJ132" s="48">
        <v>23</v>
      </c>
      <c r="BK132" s="49">
        <v>100</v>
      </c>
      <c r="BL132" s="48">
        <v>23</v>
      </c>
    </row>
    <row r="133" spans="1:64" ht="15">
      <c r="A133" s="64" t="s">
        <v>304</v>
      </c>
      <c r="B133" s="64" t="s">
        <v>302</v>
      </c>
      <c r="C133" s="65"/>
      <c r="D133" s="66"/>
      <c r="E133" s="67"/>
      <c r="F133" s="68"/>
      <c r="G133" s="65"/>
      <c r="H133" s="69"/>
      <c r="I133" s="70"/>
      <c r="J133" s="70"/>
      <c r="K133" s="34" t="s">
        <v>65</v>
      </c>
      <c r="L133" s="77">
        <v>294</v>
      </c>
      <c r="M133" s="77"/>
      <c r="N133" s="72"/>
      <c r="O133" s="79" t="s">
        <v>388</v>
      </c>
      <c r="P133" s="81">
        <v>43538.05783564815</v>
      </c>
      <c r="Q133" s="79" t="s">
        <v>488</v>
      </c>
      <c r="R133" s="82" t="s">
        <v>582</v>
      </c>
      <c r="S133" s="79" t="s">
        <v>629</v>
      </c>
      <c r="T133" s="79"/>
      <c r="U133" s="79"/>
      <c r="V133" s="82" t="s">
        <v>817</v>
      </c>
      <c r="W133" s="81">
        <v>43538.05783564815</v>
      </c>
      <c r="X133" s="82" t="s">
        <v>963</v>
      </c>
      <c r="Y133" s="79"/>
      <c r="Z133" s="79"/>
      <c r="AA133" s="85" t="s">
        <v>1159</v>
      </c>
      <c r="AB133" s="79"/>
      <c r="AC133" s="79" t="b">
        <v>0</v>
      </c>
      <c r="AD133" s="79">
        <v>0</v>
      </c>
      <c r="AE133" s="85" t="s">
        <v>1236</v>
      </c>
      <c r="AF133" s="79" t="b">
        <v>0</v>
      </c>
      <c r="AG133" s="79" t="s">
        <v>368</v>
      </c>
      <c r="AH133" s="79"/>
      <c r="AI133" s="85" t="s">
        <v>1236</v>
      </c>
      <c r="AJ133" s="79" t="b">
        <v>0</v>
      </c>
      <c r="AK133" s="79">
        <v>2</v>
      </c>
      <c r="AL133" s="85" t="s">
        <v>1156</v>
      </c>
      <c r="AM133" s="79" t="s">
        <v>1263</v>
      </c>
      <c r="AN133" s="79" t="b">
        <v>0</v>
      </c>
      <c r="AO133" s="85" t="s">
        <v>1156</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7</v>
      </c>
      <c r="BC133" s="78" t="str">
        <f>REPLACE(INDEX(GroupVertices[Group],MATCH(Edges24[[#This Row],[Vertex 2]],GroupVertices[Vertex],0)),1,1,"")</f>
        <v>7</v>
      </c>
      <c r="BD133" s="48">
        <v>0</v>
      </c>
      <c r="BE133" s="49">
        <v>0</v>
      </c>
      <c r="BF133" s="48">
        <v>0</v>
      </c>
      <c r="BG133" s="49">
        <v>0</v>
      </c>
      <c r="BH133" s="48">
        <v>0</v>
      </c>
      <c r="BI133" s="49">
        <v>0</v>
      </c>
      <c r="BJ133" s="48">
        <v>23</v>
      </c>
      <c r="BK133" s="49">
        <v>100</v>
      </c>
      <c r="BL133" s="48">
        <v>23</v>
      </c>
    </row>
    <row r="134" spans="1:64" ht="15">
      <c r="A134" s="64" t="s">
        <v>305</v>
      </c>
      <c r="B134" s="64" t="s">
        <v>321</v>
      </c>
      <c r="C134" s="65"/>
      <c r="D134" s="66"/>
      <c r="E134" s="67"/>
      <c r="F134" s="68"/>
      <c r="G134" s="65"/>
      <c r="H134" s="69"/>
      <c r="I134" s="70"/>
      <c r="J134" s="70"/>
      <c r="K134" s="34" t="s">
        <v>65</v>
      </c>
      <c r="L134" s="77">
        <v>295</v>
      </c>
      <c r="M134" s="77"/>
      <c r="N134" s="72"/>
      <c r="O134" s="79" t="s">
        <v>388</v>
      </c>
      <c r="P134" s="81">
        <v>43538.230532407404</v>
      </c>
      <c r="Q134" s="79" t="s">
        <v>402</v>
      </c>
      <c r="R134" s="79"/>
      <c r="S134" s="79"/>
      <c r="T134" s="79"/>
      <c r="U134" s="79"/>
      <c r="V134" s="82" t="s">
        <v>818</v>
      </c>
      <c r="W134" s="81">
        <v>43538.230532407404</v>
      </c>
      <c r="X134" s="82" t="s">
        <v>964</v>
      </c>
      <c r="Y134" s="79"/>
      <c r="Z134" s="79"/>
      <c r="AA134" s="85" t="s">
        <v>1160</v>
      </c>
      <c r="AB134" s="79"/>
      <c r="AC134" s="79" t="b">
        <v>0</v>
      </c>
      <c r="AD134" s="79">
        <v>0</v>
      </c>
      <c r="AE134" s="85" t="s">
        <v>1236</v>
      </c>
      <c r="AF134" s="79" t="b">
        <v>0</v>
      </c>
      <c r="AG134" s="79" t="s">
        <v>368</v>
      </c>
      <c r="AH134" s="79"/>
      <c r="AI134" s="85" t="s">
        <v>1236</v>
      </c>
      <c r="AJ134" s="79" t="b">
        <v>0</v>
      </c>
      <c r="AK134" s="79">
        <v>0</v>
      </c>
      <c r="AL134" s="85" t="s">
        <v>1215</v>
      </c>
      <c r="AM134" s="79" t="s">
        <v>1265</v>
      </c>
      <c r="AN134" s="79" t="b">
        <v>0</v>
      </c>
      <c r="AO134" s="85" t="s">
        <v>1215</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v>2</v>
      </c>
      <c r="BE134" s="49">
        <v>7.142857142857143</v>
      </c>
      <c r="BF134" s="48">
        <v>0</v>
      </c>
      <c r="BG134" s="49">
        <v>0</v>
      </c>
      <c r="BH134" s="48">
        <v>0</v>
      </c>
      <c r="BI134" s="49">
        <v>0</v>
      </c>
      <c r="BJ134" s="48">
        <v>26</v>
      </c>
      <c r="BK134" s="49">
        <v>92.85714285714286</v>
      </c>
      <c r="BL134" s="48">
        <v>28</v>
      </c>
    </row>
    <row r="135" spans="1:64" ht="15">
      <c r="A135" s="64" t="s">
        <v>306</v>
      </c>
      <c r="B135" s="64" t="s">
        <v>306</v>
      </c>
      <c r="C135" s="65"/>
      <c r="D135" s="66"/>
      <c r="E135" s="67"/>
      <c r="F135" s="68"/>
      <c r="G135" s="65"/>
      <c r="H135" s="69"/>
      <c r="I135" s="70"/>
      <c r="J135" s="70"/>
      <c r="K135" s="34" t="s">
        <v>65</v>
      </c>
      <c r="L135" s="77">
        <v>296</v>
      </c>
      <c r="M135" s="77"/>
      <c r="N135" s="72"/>
      <c r="O135" s="79" t="s">
        <v>176</v>
      </c>
      <c r="P135" s="81">
        <v>43538.60466435185</v>
      </c>
      <c r="Q135" s="79" t="s">
        <v>489</v>
      </c>
      <c r="R135" s="82" t="s">
        <v>583</v>
      </c>
      <c r="S135" s="79" t="s">
        <v>615</v>
      </c>
      <c r="T135" s="79" t="s">
        <v>673</v>
      </c>
      <c r="U135" s="79"/>
      <c r="V135" s="82" t="s">
        <v>819</v>
      </c>
      <c r="W135" s="81">
        <v>43538.60466435185</v>
      </c>
      <c r="X135" s="82" t="s">
        <v>965</v>
      </c>
      <c r="Y135" s="79"/>
      <c r="Z135" s="79"/>
      <c r="AA135" s="85" t="s">
        <v>1161</v>
      </c>
      <c r="AB135" s="79"/>
      <c r="AC135" s="79" t="b">
        <v>0</v>
      </c>
      <c r="AD135" s="79">
        <v>0</v>
      </c>
      <c r="AE135" s="85" t="s">
        <v>1236</v>
      </c>
      <c r="AF135" s="79" t="b">
        <v>0</v>
      </c>
      <c r="AG135" s="79" t="s">
        <v>368</v>
      </c>
      <c r="AH135" s="79"/>
      <c r="AI135" s="85" t="s">
        <v>1236</v>
      </c>
      <c r="AJ135" s="79" t="b">
        <v>0</v>
      </c>
      <c r="AK135" s="79">
        <v>0</v>
      </c>
      <c r="AL135" s="85" t="s">
        <v>1236</v>
      </c>
      <c r="AM135" s="79" t="s">
        <v>1283</v>
      </c>
      <c r="AN135" s="79" t="b">
        <v>1</v>
      </c>
      <c r="AO135" s="85" t="s">
        <v>1161</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3</v>
      </c>
      <c r="BC135" s="78" t="str">
        <f>REPLACE(INDEX(GroupVertices[Group],MATCH(Edges24[[#This Row],[Vertex 2]],GroupVertices[Vertex],0)),1,1,"")</f>
        <v>3</v>
      </c>
      <c r="BD135" s="48">
        <v>0</v>
      </c>
      <c r="BE135" s="49">
        <v>0</v>
      </c>
      <c r="BF135" s="48">
        <v>1</v>
      </c>
      <c r="BG135" s="49">
        <v>5.555555555555555</v>
      </c>
      <c r="BH135" s="48">
        <v>0</v>
      </c>
      <c r="BI135" s="49">
        <v>0</v>
      </c>
      <c r="BJ135" s="48">
        <v>17</v>
      </c>
      <c r="BK135" s="49">
        <v>94.44444444444444</v>
      </c>
      <c r="BL135" s="48">
        <v>18</v>
      </c>
    </row>
    <row r="136" spans="1:64" ht="15">
      <c r="A136" s="64" t="s">
        <v>307</v>
      </c>
      <c r="B136" s="64" t="s">
        <v>321</v>
      </c>
      <c r="C136" s="65"/>
      <c r="D136" s="66"/>
      <c r="E136" s="67"/>
      <c r="F136" s="68"/>
      <c r="G136" s="65"/>
      <c r="H136" s="69"/>
      <c r="I136" s="70"/>
      <c r="J136" s="70"/>
      <c r="K136" s="34" t="s">
        <v>65</v>
      </c>
      <c r="L136" s="77">
        <v>297</v>
      </c>
      <c r="M136" s="77"/>
      <c r="N136" s="72"/>
      <c r="O136" s="79" t="s">
        <v>388</v>
      </c>
      <c r="P136" s="81">
        <v>43538.775613425925</v>
      </c>
      <c r="Q136" s="79" t="s">
        <v>490</v>
      </c>
      <c r="R136" s="79"/>
      <c r="S136" s="79"/>
      <c r="T136" s="79"/>
      <c r="U136" s="82" t="s">
        <v>724</v>
      </c>
      <c r="V136" s="82" t="s">
        <v>724</v>
      </c>
      <c r="W136" s="81">
        <v>43538.775613425925</v>
      </c>
      <c r="X136" s="82" t="s">
        <v>966</v>
      </c>
      <c r="Y136" s="79"/>
      <c r="Z136" s="79"/>
      <c r="AA136" s="85" t="s">
        <v>1162</v>
      </c>
      <c r="AB136" s="79"/>
      <c r="AC136" s="79" t="b">
        <v>0</v>
      </c>
      <c r="AD136" s="79">
        <v>3</v>
      </c>
      <c r="AE136" s="85" t="s">
        <v>1236</v>
      </c>
      <c r="AF136" s="79" t="b">
        <v>0</v>
      </c>
      <c r="AG136" s="79" t="s">
        <v>368</v>
      </c>
      <c r="AH136" s="79"/>
      <c r="AI136" s="85" t="s">
        <v>1236</v>
      </c>
      <c r="AJ136" s="79" t="b">
        <v>0</v>
      </c>
      <c r="AK136" s="79">
        <v>0</v>
      </c>
      <c r="AL136" s="85" t="s">
        <v>1236</v>
      </c>
      <c r="AM136" s="79" t="s">
        <v>1265</v>
      </c>
      <c r="AN136" s="79" t="b">
        <v>0</v>
      </c>
      <c r="AO136" s="85" t="s">
        <v>1162</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v>1</v>
      </c>
      <c r="BE136" s="49">
        <v>33.333333333333336</v>
      </c>
      <c r="BF136" s="48">
        <v>0</v>
      </c>
      <c r="BG136" s="49">
        <v>0</v>
      </c>
      <c r="BH136" s="48">
        <v>0</v>
      </c>
      <c r="BI136" s="49">
        <v>0</v>
      </c>
      <c r="BJ136" s="48">
        <v>2</v>
      </c>
      <c r="BK136" s="49">
        <v>66.66666666666667</v>
      </c>
      <c r="BL136" s="48">
        <v>3</v>
      </c>
    </row>
    <row r="137" spans="1:64" ht="15">
      <c r="A137" s="64" t="s">
        <v>308</v>
      </c>
      <c r="B137" s="64" t="s">
        <v>302</v>
      </c>
      <c r="C137" s="65"/>
      <c r="D137" s="66"/>
      <c r="E137" s="67"/>
      <c r="F137" s="68"/>
      <c r="G137" s="65"/>
      <c r="H137" s="69"/>
      <c r="I137" s="70"/>
      <c r="J137" s="70"/>
      <c r="K137" s="34" t="s">
        <v>65</v>
      </c>
      <c r="L137" s="77">
        <v>298</v>
      </c>
      <c r="M137" s="77"/>
      <c r="N137" s="72"/>
      <c r="O137" s="79" t="s">
        <v>388</v>
      </c>
      <c r="P137" s="81">
        <v>43538.8221875</v>
      </c>
      <c r="Q137" s="79" t="s">
        <v>488</v>
      </c>
      <c r="R137" s="82" t="s">
        <v>582</v>
      </c>
      <c r="S137" s="79" t="s">
        <v>629</v>
      </c>
      <c r="T137" s="79"/>
      <c r="U137" s="79"/>
      <c r="V137" s="82" t="s">
        <v>820</v>
      </c>
      <c r="W137" s="81">
        <v>43538.8221875</v>
      </c>
      <c r="X137" s="82" t="s">
        <v>967</v>
      </c>
      <c r="Y137" s="79"/>
      <c r="Z137" s="79"/>
      <c r="AA137" s="85" t="s">
        <v>1163</v>
      </c>
      <c r="AB137" s="79"/>
      <c r="AC137" s="79" t="b">
        <v>0</v>
      </c>
      <c r="AD137" s="79">
        <v>0</v>
      </c>
      <c r="AE137" s="85" t="s">
        <v>1236</v>
      </c>
      <c r="AF137" s="79" t="b">
        <v>0</v>
      </c>
      <c r="AG137" s="79" t="s">
        <v>368</v>
      </c>
      <c r="AH137" s="79"/>
      <c r="AI137" s="85" t="s">
        <v>1236</v>
      </c>
      <c r="AJ137" s="79" t="b">
        <v>0</v>
      </c>
      <c r="AK137" s="79">
        <v>6</v>
      </c>
      <c r="AL137" s="85" t="s">
        <v>1156</v>
      </c>
      <c r="AM137" s="79" t="s">
        <v>1265</v>
      </c>
      <c r="AN137" s="79" t="b">
        <v>0</v>
      </c>
      <c r="AO137" s="85" t="s">
        <v>1156</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7</v>
      </c>
      <c r="BC137" s="78" t="str">
        <f>REPLACE(INDEX(GroupVertices[Group],MATCH(Edges24[[#This Row],[Vertex 2]],GroupVertices[Vertex],0)),1,1,"")</f>
        <v>7</v>
      </c>
      <c r="BD137" s="48">
        <v>0</v>
      </c>
      <c r="BE137" s="49">
        <v>0</v>
      </c>
      <c r="BF137" s="48">
        <v>0</v>
      </c>
      <c r="BG137" s="49">
        <v>0</v>
      </c>
      <c r="BH137" s="48">
        <v>0</v>
      </c>
      <c r="BI137" s="49">
        <v>0</v>
      </c>
      <c r="BJ137" s="48">
        <v>23</v>
      </c>
      <c r="BK137" s="49">
        <v>100</v>
      </c>
      <c r="BL137" s="48">
        <v>23</v>
      </c>
    </row>
    <row r="138" spans="1:64" ht="15">
      <c r="A138" s="64" t="s">
        <v>309</v>
      </c>
      <c r="B138" s="64" t="s">
        <v>302</v>
      </c>
      <c r="C138" s="65"/>
      <c r="D138" s="66"/>
      <c r="E138" s="67"/>
      <c r="F138" s="68"/>
      <c r="G138" s="65"/>
      <c r="H138" s="69"/>
      <c r="I138" s="70"/>
      <c r="J138" s="70"/>
      <c r="K138" s="34" t="s">
        <v>65</v>
      </c>
      <c r="L138" s="77">
        <v>299</v>
      </c>
      <c r="M138" s="77"/>
      <c r="N138" s="72"/>
      <c r="O138" s="79" t="s">
        <v>388</v>
      </c>
      <c r="P138" s="81">
        <v>43538.84644675926</v>
      </c>
      <c r="Q138" s="79" t="s">
        <v>488</v>
      </c>
      <c r="R138" s="82" t="s">
        <v>582</v>
      </c>
      <c r="S138" s="79" t="s">
        <v>629</v>
      </c>
      <c r="T138" s="79"/>
      <c r="U138" s="79"/>
      <c r="V138" s="82" t="s">
        <v>821</v>
      </c>
      <c r="W138" s="81">
        <v>43538.84644675926</v>
      </c>
      <c r="X138" s="82" t="s">
        <v>968</v>
      </c>
      <c r="Y138" s="79"/>
      <c r="Z138" s="79"/>
      <c r="AA138" s="85" t="s">
        <v>1164</v>
      </c>
      <c r="AB138" s="79"/>
      <c r="AC138" s="79" t="b">
        <v>0</v>
      </c>
      <c r="AD138" s="79">
        <v>0</v>
      </c>
      <c r="AE138" s="85" t="s">
        <v>1236</v>
      </c>
      <c r="AF138" s="79" t="b">
        <v>0</v>
      </c>
      <c r="AG138" s="79" t="s">
        <v>368</v>
      </c>
      <c r="AH138" s="79"/>
      <c r="AI138" s="85" t="s">
        <v>1236</v>
      </c>
      <c r="AJ138" s="79" t="b">
        <v>0</v>
      </c>
      <c r="AK138" s="79">
        <v>6</v>
      </c>
      <c r="AL138" s="85" t="s">
        <v>1156</v>
      </c>
      <c r="AM138" s="79" t="s">
        <v>1265</v>
      </c>
      <c r="AN138" s="79" t="b">
        <v>0</v>
      </c>
      <c r="AO138" s="85" t="s">
        <v>1156</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7</v>
      </c>
      <c r="BC138" s="78" t="str">
        <f>REPLACE(INDEX(GroupVertices[Group],MATCH(Edges24[[#This Row],[Vertex 2]],GroupVertices[Vertex],0)),1,1,"")</f>
        <v>7</v>
      </c>
      <c r="BD138" s="48">
        <v>0</v>
      </c>
      <c r="BE138" s="49">
        <v>0</v>
      </c>
      <c r="BF138" s="48">
        <v>0</v>
      </c>
      <c r="BG138" s="49">
        <v>0</v>
      </c>
      <c r="BH138" s="48">
        <v>0</v>
      </c>
      <c r="BI138" s="49">
        <v>0</v>
      </c>
      <c r="BJ138" s="48">
        <v>23</v>
      </c>
      <c r="BK138" s="49">
        <v>100</v>
      </c>
      <c r="BL138" s="48">
        <v>23</v>
      </c>
    </row>
    <row r="139" spans="1:64" ht="15">
      <c r="A139" s="64" t="s">
        <v>310</v>
      </c>
      <c r="B139" s="64" t="s">
        <v>358</v>
      </c>
      <c r="C139" s="65"/>
      <c r="D139" s="66"/>
      <c r="E139" s="67"/>
      <c r="F139" s="68"/>
      <c r="G139" s="65"/>
      <c r="H139" s="69"/>
      <c r="I139" s="70"/>
      <c r="J139" s="70"/>
      <c r="K139" s="34" t="s">
        <v>65</v>
      </c>
      <c r="L139" s="77">
        <v>300</v>
      </c>
      <c r="M139" s="77"/>
      <c r="N139" s="72"/>
      <c r="O139" s="79" t="s">
        <v>388</v>
      </c>
      <c r="P139" s="81">
        <v>43532.6965162037</v>
      </c>
      <c r="Q139" s="79" t="s">
        <v>491</v>
      </c>
      <c r="R139" s="82" t="s">
        <v>584</v>
      </c>
      <c r="S139" s="79" t="s">
        <v>630</v>
      </c>
      <c r="T139" s="79" t="s">
        <v>663</v>
      </c>
      <c r="U139" s="82" t="s">
        <v>725</v>
      </c>
      <c r="V139" s="82" t="s">
        <v>725</v>
      </c>
      <c r="W139" s="81">
        <v>43532.6965162037</v>
      </c>
      <c r="X139" s="82" t="s">
        <v>969</v>
      </c>
      <c r="Y139" s="79"/>
      <c r="Z139" s="79"/>
      <c r="AA139" s="85" t="s">
        <v>1165</v>
      </c>
      <c r="AB139" s="79"/>
      <c r="AC139" s="79" t="b">
        <v>0</v>
      </c>
      <c r="AD139" s="79">
        <v>0</v>
      </c>
      <c r="AE139" s="85" t="s">
        <v>1236</v>
      </c>
      <c r="AF139" s="79" t="b">
        <v>0</v>
      </c>
      <c r="AG139" s="79" t="s">
        <v>368</v>
      </c>
      <c r="AH139" s="79"/>
      <c r="AI139" s="85" t="s">
        <v>1236</v>
      </c>
      <c r="AJ139" s="79" t="b">
        <v>0</v>
      </c>
      <c r="AK139" s="79">
        <v>1</v>
      </c>
      <c r="AL139" s="85" t="s">
        <v>1199</v>
      </c>
      <c r="AM139" s="79" t="s">
        <v>1284</v>
      </c>
      <c r="AN139" s="79" t="b">
        <v>0</v>
      </c>
      <c r="AO139" s="85" t="s">
        <v>1199</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c r="BE139" s="49"/>
      <c r="BF139" s="48"/>
      <c r="BG139" s="49"/>
      <c r="BH139" s="48"/>
      <c r="BI139" s="49"/>
      <c r="BJ139" s="48"/>
      <c r="BK139" s="49"/>
      <c r="BL139" s="48"/>
    </row>
    <row r="140" spans="1:64" ht="15">
      <c r="A140" s="64" t="s">
        <v>310</v>
      </c>
      <c r="B140" s="64" t="s">
        <v>321</v>
      </c>
      <c r="C140" s="65"/>
      <c r="D140" s="66"/>
      <c r="E140" s="67"/>
      <c r="F140" s="68"/>
      <c r="G140" s="65"/>
      <c r="H140" s="69"/>
      <c r="I140" s="70"/>
      <c r="J140" s="70"/>
      <c r="K140" s="34" t="s">
        <v>65</v>
      </c>
      <c r="L140" s="77">
        <v>302</v>
      </c>
      <c r="M140" s="77"/>
      <c r="N140" s="72"/>
      <c r="O140" s="79" t="s">
        <v>388</v>
      </c>
      <c r="P140" s="81">
        <v>43532.69832175926</v>
      </c>
      <c r="Q140" s="79" t="s">
        <v>492</v>
      </c>
      <c r="R140" s="79"/>
      <c r="S140" s="79"/>
      <c r="T140" s="79"/>
      <c r="U140" s="82" t="s">
        <v>726</v>
      </c>
      <c r="V140" s="82" t="s">
        <v>726</v>
      </c>
      <c r="W140" s="81">
        <v>43532.69832175926</v>
      </c>
      <c r="X140" s="82" t="s">
        <v>970</v>
      </c>
      <c r="Y140" s="79"/>
      <c r="Z140" s="79"/>
      <c r="AA140" s="85" t="s">
        <v>1166</v>
      </c>
      <c r="AB140" s="79"/>
      <c r="AC140" s="79" t="b">
        <v>0</v>
      </c>
      <c r="AD140" s="79">
        <v>0</v>
      </c>
      <c r="AE140" s="85" t="s">
        <v>1236</v>
      </c>
      <c r="AF140" s="79" t="b">
        <v>0</v>
      </c>
      <c r="AG140" s="79" t="s">
        <v>368</v>
      </c>
      <c r="AH140" s="79"/>
      <c r="AI140" s="85" t="s">
        <v>1236</v>
      </c>
      <c r="AJ140" s="79" t="b">
        <v>0</v>
      </c>
      <c r="AK140" s="79">
        <v>2</v>
      </c>
      <c r="AL140" s="85" t="s">
        <v>1195</v>
      </c>
      <c r="AM140" s="79" t="s">
        <v>1284</v>
      </c>
      <c r="AN140" s="79" t="b">
        <v>0</v>
      </c>
      <c r="AO140" s="85" t="s">
        <v>1195</v>
      </c>
      <c r="AP140" s="79" t="s">
        <v>176</v>
      </c>
      <c r="AQ140" s="79">
        <v>0</v>
      </c>
      <c r="AR140" s="79">
        <v>0</v>
      </c>
      <c r="AS140" s="79"/>
      <c r="AT140" s="79"/>
      <c r="AU140" s="79"/>
      <c r="AV140" s="79"/>
      <c r="AW140" s="79"/>
      <c r="AX140" s="79"/>
      <c r="AY140" s="79"/>
      <c r="AZ140" s="79"/>
      <c r="BA140">
        <v>4</v>
      </c>
      <c r="BB140" s="78" t="str">
        <f>REPLACE(INDEX(GroupVertices[Group],MATCH(Edges24[[#This Row],[Vertex 1]],GroupVertices[Vertex],0)),1,1,"")</f>
        <v>1</v>
      </c>
      <c r="BC140" s="78" t="str">
        <f>REPLACE(INDEX(GroupVertices[Group],MATCH(Edges24[[#This Row],[Vertex 2]],GroupVertices[Vertex],0)),1,1,"")</f>
        <v>1</v>
      </c>
      <c r="BD140" s="48"/>
      <c r="BE140" s="49"/>
      <c r="BF140" s="48"/>
      <c r="BG140" s="49"/>
      <c r="BH140" s="48"/>
      <c r="BI140" s="49"/>
      <c r="BJ140" s="48"/>
      <c r="BK140" s="49"/>
      <c r="BL140" s="48"/>
    </row>
    <row r="141" spans="1:64" ht="15">
      <c r="A141" s="64" t="s">
        <v>310</v>
      </c>
      <c r="B141" s="64" t="s">
        <v>321</v>
      </c>
      <c r="C141" s="65"/>
      <c r="D141" s="66"/>
      <c r="E141" s="67"/>
      <c r="F141" s="68"/>
      <c r="G141" s="65"/>
      <c r="H141" s="69"/>
      <c r="I141" s="70"/>
      <c r="J141" s="70"/>
      <c r="K141" s="34" t="s">
        <v>65</v>
      </c>
      <c r="L141" s="77">
        <v>304</v>
      </c>
      <c r="M141" s="77"/>
      <c r="N141" s="72"/>
      <c r="O141" s="79" t="s">
        <v>388</v>
      </c>
      <c r="P141" s="81">
        <v>43535.75734953704</v>
      </c>
      <c r="Q141" s="79" t="s">
        <v>451</v>
      </c>
      <c r="R141" s="82" t="s">
        <v>567</v>
      </c>
      <c r="S141" s="79" t="s">
        <v>623</v>
      </c>
      <c r="T141" s="79" t="s">
        <v>663</v>
      </c>
      <c r="U141" s="82" t="s">
        <v>713</v>
      </c>
      <c r="V141" s="82" t="s">
        <v>713</v>
      </c>
      <c r="W141" s="81">
        <v>43535.75734953704</v>
      </c>
      <c r="X141" s="82" t="s">
        <v>971</v>
      </c>
      <c r="Y141" s="79"/>
      <c r="Z141" s="79"/>
      <c r="AA141" s="85" t="s">
        <v>1167</v>
      </c>
      <c r="AB141" s="79"/>
      <c r="AC141" s="79" t="b">
        <v>0</v>
      </c>
      <c r="AD141" s="79">
        <v>0</v>
      </c>
      <c r="AE141" s="85" t="s">
        <v>1236</v>
      </c>
      <c r="AF141" s="79" t="b">
        <v>0</v>
      </c>
      <c r="AG141" s="79" t="s">
        <v>368</v>
      </c>
      <c r="AH141" s="79"/>
      <c r="AI141" s="85" t="s">
        <v>1236</v>
      </c>
      <c r="AJ141" s="79" t="b">
        <v>0</v>
      </c>
      <c r="AK141" s="79">
        <v>4</v>
      </c>
      <c r="AL141" s="85" t="s">
        <v>1219</v>
      </c>
      <c r="AM141" s="79" t="s">
        <v>1284</v>
      </c>
      <c r="AN141" s="79" t="b">
        <v>0</v>
      </c>
      <c r="AO141" s="85" t="s">
        <v>1219</v>
      </c>
      <c r="AP141" s="79" t="s">
        <v>176</v>
      </c>
      <c r="AQ141" s="79">
        <v>0</v>
      </c>
      <c r="AR141" s="79">
        <v>0</v>
      </c>
      <c r="AS141" s="79"/>
      <c r="AT141" s="79"/>
      <c r="AU141" s="79"/>
      <c r="AV141" s="79"/>
      <c r="AW141" s="79"/>
      <c r="AX141" s="79"/>
      <c r="AY141" s="79"/>
      <c r="AZ141" s="79"/>
      <c r="BA141">
        <v>4</v>
      </c>
      <c r="BB141" s="78" t="str">
        <f>REPLACE(INDEX(GroupVertices[Group],MATCH(Edges24[[#This Row],[Vertex 1]],GroupVertices[Vertex],0)),1,1,"")</f>
        <v>1</v>
      </c>
      <c r="BC141" s="78" t="str">
        <f>REPLACE(INDEX(GroupVertices[Group],MATCH(Edges24[[#This Row],[Vertex 2]],GroupVertices[Vertex],0)),1,1,"")</f>
        <v>1</v>
      </c>
      <c r="BD141" s="48">
        <v>0</v>
      </c>
      <c r="BE141" s="49">
        <v>0</v>
      </c>
      <c r="BF141" s="48">
        <v>0</v>
      </c>
      <c r="BG141" s="49">
        <v>0</v>
      </c>
      <c r="BH141" s="48">
        <v>0</v>
      </c>
      <c r="BI141" s="49">
        <v>0</v>
      </c>
      <c r="BJ141" s="48">
        <v>16</v>
      </c>
      <c r="BK141" s="49">
        <v>100</v>
      </c>
      <c r="BL141" s="48">
        <v>16</v>
      </c>
    </row>
    <row r="142" spans="1:64" ht="15">
      <c r="A142" s="64" t="s">
        <v>310</v>
      </c>
      <c r="B142" s="64" t="s">
        <v>327</v>
      </c>
      <c r="C142" s="65"/>
      <c r="D142" s="66"/>
      <c r="E142" s="67"/>
      <c r="F142" s="68"/>
      <c r="G142" s="65"/>
      <c r="H142" s="69"/>
      <c r="I142" s="70"/>
      <c r="J142" s="70"/>
      <c r="K142" s="34" t="s">
        <v>65</v>
      </c>
      <c r="L142" s="77">
        <v>305</v>
      </c>
      <c r="M142" s="77"/>
      <c r="N142" s="72"/>
      <c r="O142" s="79" t="s">
        <v>388</v>
      </c>
      <c r="P142" s="81">
        <v>43538.87087962963</v>
      </c>
      <c r="Q142" s="79" t="s">
        <v>493</v>
      </c>
      <c r="R142" s="82" t="s">
        <v>585</v>
      </c>
      <c r="S142" s="79" t="s">
        <v>631</v>
      </c>
      <c r="T142" s="79"/>
      <c r="U142" s="82" t="s">
        <v>727</v>
      </c>
      <c r="V142" s="82" t="s">
        <v>727</v>
      </c>
      <c r="W142" s="81">
        <v>43538.87087962963</v>
      </c>
      <c r="X142" s="82" t="s">
        <v>972</v>
      </c>
      <c r="Y142" s="79"/>
      <c r="Z142" s="79"/>
      <c r="AA142" s="85" t="s">
        <v>1168</v>
      </c>
      <c r="AB142" s="79"/>
      <c r="AC142" s="79" t="b">
        <v>0</v>
      </c>
      <c r="AD142" s="79">
        <v>0</v>
      </c>
      <c r="AE142" s="85" t="s">
        <v>1236</v>
      </c>
      <c r="AF142" s="79" t="b">
        <v>0</v>
      </c>
      <c r="AG142" s="79" t="s">
        <v>368</v>
      </c>
      <c r="AH142" s="79"/>
      <c r="AI142" s="85" t="s">
        <v>1236</v>
      </c>
      <c r="AJ142" s="79" t="b">
        <v>0</v>
      </c>
      <c r="AK142" s="79">
        <v>0</v>
      </c>
      <c r="AL142" s="85" t="s">
        <v>1213</v>
      </c>
      <c r="AM142" s="79" t="s">
        <v>1284</v>
      </c>
      <c r="AN142" s="79" t="b">
        <v>0</v>
      </c>
      <c r="AO142" s="85" t="s">
        <v>1213</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v>0</v>
      </c>
      <c r="BE142" s="49">
        <v>0</v>
      </c>
      <c r="BF142" s="48">
        <v>0</v>
      </c>
      <c r="BG142" s="49">
        <v>0</v>
      </c>
      <c r="BH142" s="48">
        <v>0</v>
      </c>
      <c r="BI142" s="49">
        <v>0</v>
      </c>
      <c r="BJ142" s="48">
        <v>10</v>
      </c>
      <c r="BK142" s="49">
        <v>100</v>
      </c>
      <c r="BL142" s="48">
        <v>10</v>
      </c>
    </row>
    <row r="143" spans="1:64" ht="15">
      <c r="A143" s="64" t="s">
        <v>311</v>
      </c>
      <c r="B143" s="64" t="s">
        <v>312</v>
      </c>
      <c r="C143" s="65"/>
      <c r="D143" s="66"/>
      <c r="E143" s="67"/>
      <c r="F143" s="68"/>
      <c r="G143" s="65"/>
      <c r="H143" s="69"/>
      <c r="I143" s="70"/>
      <c r="J143" s="70"/>
      <c r="K143" s="34" t="s">
        <v>66</v>
      </c>
      <c r="L143" s="77">
        <v>307</v>
      </c>
      <c r="M143" s="77"/>
      <c r="N143" s="72"/>
      <c r="O143" s="79" t="s">
        <v>388</v>
      </c>
      <c r="P143" s="81">
        <v>43535.52553240741</v>
      </c>
      <c r="Q143" s="79" t="s">
        <v>494</v>
      </c>
      <c r="R143" s="79"/>
      <c r="S143" s="79"/>
      <c r="T143" s="79" t="s">
        <v>674</v>
      </c>
      <c r="U143" s="82" t="s">
        <v>728</v>
      </c>
      <c r="V143" s="82" t="s">
        <v>728</v>
      </c>
      <c r="W143" s="81">
        <v>43535.52553240741</v>
      </c>
      <c r="X143" s="82" t="s">
        <v>973</v>
      </c>
      <c r="Y143" s="79"/>
      <c r="Z143" s="79"/>
      <c r="AA143" s="85" t="s">
        <v>1169</v>
      </c>
      <c r="AB143" s="79"/>
      <c r="AC143" s="79" t="b">
        <v>0</v>
      </c>
      <c r="AD143" s="79">
        <v>10</v>
      </c>
      <c r="AE143" s="85" t="s">
        <v>1236</v>
      </c>
      <c r="AF143" s="79" t="b">
        <v>0</v>
      </c>
      <c r="AG143" s="79" t="s">
        <v>368</v>
      </c>
      <c r="AH143" s="79"/>
      <c r="AI143" s="85" t="s">
        <v>1236</v>
      </c>
      <c r="AJ143" s="79" t="b">
        <v>0</v>
      </c>
      <c r="AK143" s="79">
        <v>0</v>
      </c>
      <c r="AL143" s="85" t="s">
        <v>1236</v>
      </c>
      <c r="AM143" s="79" t="s">
        <v>1265</v>
      </c>
      <c r="AN143" s="79" t="b">
        <v>0</v>
      </c>
      <c r="AO143" s="85" t="s">
        <v>1169</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4</v>
      </c>
      <c r="BC143" s="78" t="str">
        <f>REPLACE(INDEX(GroupVertices[Group],MATCH(Edges24[[#This Row],[Vertex 2]],GroupVertices[Vertex],0)),1,1,"")</f>
        <v>4</v>
      </c>
      <c r="BD143" s="48"/>
      <c r="BE143" s="49"/>
      <c r="BF143" s="48"/>
      <c r="BG143" s="49"/>
      <c r="BH143" s="48"/>
      <c r="BI143" s="49"/>
      <c r="BJ143" s="48"/>
      <c r="BK143" s="49"/>
      <c r="BL143" s="48"/>
    </row>
    <row r="144" spans="1:64" ht="15">
      <c r="A144" s="64" t="s">
        <v>312</v>
      </c>
      <c r="B144" s="64" t="s">
        <v>311</v>
      </c>
      <c r="C144" s="65"/>
      <c r="D144" s="66"/>
      <c r="E144" s="67"/>
      <c r="F144" s="68"/>
      <c r="G144" s="65"/>
      <c r="H144" s="69"/>
      <c r="I144" s="70"/>
      <c r="J144" s="70"/>
      <c r="K144" s="34" t="s">
        <v>66</v>
      </c>
      <c r="L144" s="77">
        <v>309</v>
      </c>
      <c r="M144" s="77"/>
      <c r="N144" s="72"/>
      <c r="O144" s="79" t="s">
        <v>389</v>
      </c>
      <c r="P144" s="81">
        <v>43535.556296296294</v>
      </c>
      <c r="Q144" s="79" t="s">
        <v>495</v>
      </c>
      <c r="R144" s="79"/>
      <c r="S144" s="79"/>
      <c r="T144" s="79"/>
      <c r="U144" s="79"/>
      <c r="V144" s="82" t="s">
        <v>822</v>
      </c>
      <c r="W144" s="81">
        <v>43535.556296296294</v>
      </c>
      <c r="X144" s="82" t="s">
        <v>974</v>
      </c>
      <c r="Y144" s="79"/>
      <c r="Z144" s="79"/>
      <c r="AA144" s="85" t="s">
        <v>1170</v>
      </c>
      <c r="AB144" s="85" t="s">
        <v>1169</v>
      </c>
      <c r="AC144" s="79" t="b">
        <v>0</v>
      </c>
      <c r="AD144" s="79">
        <v>0</v>
      </c>
      <c r="AE144" s="85" t="s">
        <v>1255</v>
      </c>
      <c r="AF144" s="79" t="b">
        <v>0</v>
      </c>
      <c r="AG144" s="79" t="s">
        <v>368</v>
      </c>
      <c r="AH144" s="79"/>
      <c r="AI144" s="85" t="s">
        <v>1236</v>
      </c>
      <c r="AJ144" s="79" t="b">
        <v>0</v>
      </c>
      <c r="AK144" s="79">
        <v>0</v>
      </c>
      <c r="AL144" s="85" t="s">
        <v>1236</v>
      </c>
      <c r="AM144" s="79" t="s">
        <v>1265</v>
      </c>
      <c r="AN144" s="79" t="b">
        <v>0</v>
      </c>
      <c r="AO144" s="85" t="s">
        <v>1169</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4</v>
      </c>
      <c r="BC144" s="78" t="str">
        <f>REPLACE(INDEX(GroupVertices[Group],MATCH(Edges24[[#This Row],[Vertex 2]],GroupVertices[Vertex],0)),1,1,"")</f>
        <v>4</v>
      </c>
      <c r="BD144" s="48">
        <v>0</v>
      </c>
      <c r="BE144" s="49">
        <v>0</v>
      </c>
      <c r="BF144" s="48">
        <v>1</v>
      </c>
      <c r="BG144" s="49">
        <v>16.666666666666668</v>
      </c>
      <c r="BH144" s="48">
        <v>0</v>
      </c>
      <c r="BI144" s="49">
        <v>0</v>
      </c>
      <c r="BJ144" s="48">
        <v>5</v>
      </c>
      <c r="BK144" s="49">
        <v>83.33333333333333</v>
      </c>
      <c r="BL144" s="48">
        <v>6</v>
      </c>
    </row>
    <row r="145" spans="1:64" ht="15">
      <c r="A145" s="64" t="s">
        <v>312</v>
      </c>
      <c r="B145" s="64" t="s">
        <v>312</v>
      </c>
      <c r="C145" s="65"/>
      <c r="D145" s="66"/>
      <c r="E145" s="67"/>
      <c r="F145" s="68"/>
      <c r="G145" s="65"/>
      <c r="H145" s="69"/>
      <c r="I145" s="70"/>
      <c r="J145" s="70"/>
      <c r="K145" s="34" t="s">
        <v>65</v>
      </c>
      <c r="L145" s="77">
        <v>310</v>
      </c>
      <c r="M145" s="77"/>
      <c r="N145" s="72"/>
      <c r="O145" s="79" t="s">
        <v>176</v>
      </c>
      <c r="P145" s="81">
        <v>43518.91043981481</v>
      </c>
      <c r="Q145" s="79" t="s">
        <v>496</v>
      </c>
      <c r="R145" s="82" t="s">
        <v>586</v>
      </c>
      <c r="S145" s="79" t="s">
        <v>632</v>
      </c>
      <c r="T145" s="79" t="s">
        <v>675</v>
      </c>
      <c r="U145" s="82" t="s">
        <v>729</v>
      </c>
      <c r="V145" s="82" t="s">
        <v>729</v>
      </c>
      <c r="W145" s="81">
        <v>43518.91043981481</v>
      </c>
      <c r="X145" s="82" t="s">
        <v>975</v>
      </c>
      <c r="Y145" s="79"/>
      <c r="Z145" s="79"/>
      <c r="AA145" s="85" t="s">
        <v>1171</v>
      </c>
      <c r="AB145" s="79"/>
      <c r="AC145" s="79" t="b">
        <v>0</v>
      </c>
      <c r="AD145" s="79">
        <v>24</v>
      </c>
      <c r="AE145" s="85" t="s">
        <v>1236</v>
      </c>
      <c r="AF145" s="79" t="b">
        <v>0</v>
      </c>
      <c r="AG145" s="79" t="s">
        <v>368</v>
      </c>
      <c r="AH145" s="79"/>
      <c r="AI145" s="85" t="s">
        <v>1236</v>
      </c>
      <c r="AJ145" s="79" t="b">
        <v>0</v>
      </c>
      <c r="AK145" s="79">
        <v>6</v>
      </c>
      <c r="AL145" s="85" t="s">
        <v>1236</v>
      </c>
      <c r="AM145" s="79" t="s">
        <v>1265</v>
      </c>
      <c r="AN145" s="79" t="b">
        <v>0</v>
      </c>
      <c r="AO145" s="85" t="s">
        <v>1171</v>
      </c>
      <c r="AP145" s="79" t="s">
        <v>1286</v>
      </c>
      <c r="AQ145" s="79">
        <v>0</v>
      </c>
      <c r="AR145" s="79">
        <v>0</v>
      </c>
      <c r="AS145" s="79"/>
      <c r="AT145" s="79"/>
      <c r="AU145" s="79"/>
      <c r="AV145" s="79"/>
      <c r="AW145" s="79"/>
      <c r="AX145" s="79"/>
      <c r="AY145" s="79"/>
      <c r="AZ145" s="79"/>
      <c r="BA145">
        <v>7</v>
      </c>
      <c r="BB145" s="78" t="str">
        <f>REPLACE(INDEX(GroupVertices[Group],MATCH(Edges24[[#This Row],[Vertex 1]],GroupVertices[Vertex],0)),1,1,"")</f>
        <v>4</v>
      </c>
      <c r="BC145" s="78" t="str">
        <f>REPLACE(INDEX(GroupVertices[Group],MATCH(Edges24[[#This Row],[Vertex 2]],GroupVertices[Vertex],0)),1,1,"")</f>
        <v>4</v>
      </c>
      <c r="BD145" s="48">
        <v>1</v>
      </c>
      <c r="BE145" s="49">
        <v>4</v>
      </c>
      <c r="BF145" s="48">
        <v>0</v>
      </c>
      <c r="BG145" s="49">
        <v>0</v>
      </c>
      <c r="BH145" s="48">
        <v>0</v>
      </c>
      <c r="BI145" s="49">
        <v>0</v>
      </c>
      <c r="BJ145" s="48">
        <v>24</v>
      </c>
      <c r="BK145" s="49">
        <v>96</v>
      </c>
      <c r="BL145" s="48">
        <v>25</v>
      </c>
    </row>
    <row r="146" spans="1:64" ht="15">
      <c r="A146" s="64" t="s">
        <v>312</v>
      </c>
      <c r="B146" s="64" t="s">
        <v>312</v>
      </c>
      <c r="C146" s="65"/>
      <c r="D146" s="66"/>
      <c r="E146" s="67"/>
      <c r="F146" s="68"/>
      <c r="G146" s="65"/>
      <c r="H146" s="69"/>
      <c r="I146" s="70"/>
      <c r="J146" s="70"/>
      <c r="K146" s="34" t="s">
        <v>65</v>
      </c>
      <c r="L146" s="77">
        <v>311</v>
      </c>
      <c r="M146" s="77"/>
      <c r="N146" s="72"/>
      <c r="O146" s="79" t="s">
        <v>176</v>
      </c>
      <c r="P146" s="81">
        <v>43528.23693287037</v>
      </c>
      <c r="Q146" s="79" t="s">
        <v>497</v>
      </c>
      <c r="R146" s="82" t="s">
        <v>586</v>
      </c>
      <c r="S146" s="79" t="s">
        <v>632</v>
      </c>
      <c r="T146" s="79" t="s">
        <v>676</v>
      </c>
      <c r="U146" s="82" t="s">
        <v>730</v>
      </c>
      <c r="V146" s="82" t="s">
        <v>730</v>
      </c>
      <c r="W146" s="81">
        <v>43528.23693287037</v>
      </c>
      <c r="X146" s="82" t="s">
        <v>976</v>
      </c>
      <c r="Y146" s="79"/>
      <c r="Z146" s="79"/>
      <c r="AA146" s="85" t="s">
        <v>1172</v>
      </c>
      <c r="AB146" s="79"/>
      <c r="AC146" s="79" t="b">
        <v>0</v>
      </c>
      <c r="AD146" s="79">
        <v>17</v>
      </c>
      <c r="AE146" s="85" t="s">
        <v>1236</v>
      </c>
      <c r="AF146" s="79" t="b">
        <v>0</v>
      </c>
      <c r="AG146" s="79" t="s">
        <v>368</v>
      </c>
      <c r="AH146" s="79"/>
      <c r="AI146" s="85" t="s">
        <v>1236</v>
      </c>
      <c r="AJ146" s="79" t="b">
        <v>0</v>
      </c>
      <c r="AK146" s="79">
        <v>0</v>
      </c>
      <c r="AL146" s="85" t="s">
        <v>1236</v>
      </c>
      <c r="AM146" s="79" t="s">
        <v>1265</v>
      </c>
      <c r="AN146" s="79" t="b">
        <v>0</v>
      </c>
      <c r="AO146" s="85" t="s">
        <v>1172</v>
      </c>
      <c r="AP146" s="79" t="s">
        <v>176</v>
      </c>
      <c r="AQ146" s="79">
        <v>0</v>
      </c>
      <c r="AR146" s="79">
        <v>0</v>
      </c>
      <c r="AS146" s="79"/>
      <c r="AT146" s="79"/>
      <c r="AU146" s="79"/>
      <c r="AV146" s="79"/>
      <c r="AW146" s="79"/>
      <c r="AX146" s="79"/>
      <c r="AY146" s="79"/>
      <c r="AZ146" s="79"/>
      <c r="BA146">
        <v>7</v>
      </c>
      <c r="BB146" s="78" t="str">
        <f>REPLACE(INDEX(GroupVertices[Group],MATCH(Edges24[[#This Row],[Vertex 1]],GroupVertices[Vertex],0)),1,1,"")</f>
        <v>4</v>
      </c>
      <c r="BC146" s="78" t="str">
        <f>REPLACE(INDEX(GroupVertices[Group],MATCH(Edges24[[#This Row],[Vertex 2]],GroupVertices[Vertex],0)),1,1,"")</f>
        <v>4</v>
      </c>
      <c r="BD146" s="48">
        <v>0</v>
      </c>
      <c r="BE146" s="49">
        <v>0</v>
      </c>
      <c r="BF146" s="48">
        <v>0</v>
      </c>
      <c r="BG146" s="49">
        <v>0</v>
      </c>
      <c r="BH146" s="48">
        <v>0</v>
      </c>
      <c r="BI146" s="49">
        <v>0</v>
      </c>
      <c r="BJ146" s="48">
        <v>33</v>
      </c>
      <c r="BK146" s="49">
        <v>100</v>
      </c>
      <c r="BL146" s="48">
        <v>33</v>
      </c>
    </row>
    <row r="147" spans="1:64" ht="15">
      <c r="A147" s="64" t="s">
        <v>312</v>
      </c>
      <c r="B147" s="64" t="s">
        <v>312</v>
      </c>
      <c r="C147" s="65"/>
      <c r="D147" s="66"/>
      <c r="E147" s="67"/>
      <c r="F147" s="68"/>
      <c r="G147" s="65"/>
      <c r="H147" s="69"/>
      <c r="I147" s="70"/>
      <c r="J147" s="70"/>
      <c r="K147" s="34" t="s">
        <v>65</v>
      </c>
      <c r="L147" s="77">
        <v>312</v>
      </c>
      <c r="M147" s="77"/>
      <c r="N147" s="72"/>
      <c r="O147" s="79" t="s">
        <v>176</v>
      </c>
      <c r="P147" s="81">
        <v>43531.06837962963</v>
      </c>
      <c r="Q147" s="79" t="s">
        <v>498</v>
      </c>
      <c r="R147" s="82" t="s">
        <v>587</v>
      </c>
      <c r="S147" s="79" t="s">
        <v>632</v>
      </c>
      <c r="T147" s="79" t="s">
        <v>677</v>
      </c>
      <c r="U147" s="82" t="s">
        <v>731</v>
      </c>
      <c r="V147" s="82" t="s">
        <v>731</v>
      </c>
      <c r="W147" s="81">
        <v>43531.06837962963</v>
      </c>
      <c r="X147" s="82" t="s">
        <v>977</v>
      </c>
      <c r="Y147" s="79"/>
      <c r="Z147" s="79"/>
      <c r="AA147" s="85" t="s">
        <v>1173</v>
      </c>
      <c r="AB147" s="79"/>
      <c r="AC147" s="79" t="b">
        <v>0</v>
      </c>
      <c r="AD147" s="79">
        <v>13</v>
      </c>
      <c r="AE147" s="85" t="s">
        <v>1236</v>
      </c>
      <c r="AF147" s="79" t="b">
        <v>0</v>
      </c>
      <c r="AG147" s="79" t="s">
        <v>368</v>
      </c>
      <c r="AH147" s="79"/>
      <c r="AI147" s="85" t="s">
        <v>1236</v>
      </c>
      <c r="AJ147" s="79" t="b">
        <v>0</v>
      </c>
      <c r="AK147" s="79">
        <v>0</v>
      </c>
      <c r="AL147" s="85" t="s">
        <v>1236</v>
      </c>
      <c r="AM147" s="79" t="s">
        <v>1265</v>
      </c>
      <c r="AN147" s="79" t="b">
        <v>0</v>
      </c>
      <c r="AO147" s="85" t="s">
        <v>1173</v>
      </c>
      <c r="AP147" s="79" t="s">
        <v>176</v>
      </c>
      <c r="AQ147" s="79">
        <v>0</v>
      </c>
      <c r="AR147" s="79">
        <v>0</v>
      </c>
      <c r="AS147" s="79"/>
      <c r="AT147" s="79"/>
      <c r="AU147" s="79"/>
      <c r="AV147" s="79"/>
      <c r="AW147" s="79"/>
      <c r="AX147" s="79"/>
      <c r="AY147" s="79"/>
      <c r="AZ147" s="79"/>
      <c r="BA147">
        <v>7</v>
      </c>
      <c r="BB147" s="78" t="str">
        <f>REPLACE(INDEX(GroupVertices[Group],MATCH(Edges24[[#This Row],[Vertex 1]],GroupVertices[Vertex],0)),1,1,"")</f>
        <v>4</v>
      </c>
      <c r="BC147" s="78" t="str">
        <f>REPLACE(INDEX(GroupVertices[Group],MATCH(Edges24[[#This Row],[Vertex 2]],GroupVertices[Vertex],0)),1,1,"")</f>
        <v>4</v>
      </c>
      <c r="BD147" s="48">
        <v>0</v>
      </c>
      <c r="BE147" s="49">
        <v>0</v>
      </c>
      <c r="BF147" s="48">
        <v>0</v>
      </c>
      <c r="BG147" s="49">
        <v>0</v>
      </c>
      <c r="BH147" s="48">
        <v>0</v>
      </c>
      <c r="BI147" s="49">
        <v>0</v>
      </c>
      <c r="BJ147" s="48">
        <v>36</v>
      </c>
      <c r="BK147" s="49">
        <v>100</v>
      </c>
      <c r="BL147" s="48">
        <v>36</v>
      </c>
    </row>
    <row r="148" spans="1:64" ht="15">
      <c r="A148" s="64" t="s">
        <v>312</v>
      </c>
      <c r="B148" s="64" t="s">
        <v>312</v>
      </c>
      <c r="C148" s="65"/>
      <c r="D148" s="66"/>
      <c r="E148" s="67"/>
      <c r="F148" s="68"/>
      <c r="G148" s="65"/>
      <c r="H148" s="69"/>
      <c r="I148" s="70"/>
      <c r="J148" s="70"/>
      <c r="K148" s="34" t="s">
        <v>65</v>
      </c>
      <c r="L148" s="77">
        <v>313</v>
      </c>
      <c r="M148" s="77"/>
      <c r="N148" s="72"/>
      <c r="O148" s="79" t="s">
        <v>176</v>
      </c>
      <c r="P148" s="81">
        <v>43532.08290509259</v>
      </c>
      <c r="Q148" s="79" t="s">
        <v>499</v>
      </c>
      <c r="R148" s="79"/>
      <c r="S148" s="79"/>
      <c r="T148" s="79" t="s">
        <v>678</v>
      </c>
      <c r="U148" s="82" t="s">
        <v>732</v>
      </c>
      <c r="V148" s="82" t="s">
        <v>732</v>
      </c>
      <c r="W148" s="81">
        <v>43532.08290509259</v>
      </c>
      <c r="X148" s="82" t="s">
        <v>978</v>
      </c>
      <c r="Y148" s="79"/>
      <c r="Z148" s="79"/>
      <c r="AA148" s="85" t="s">
        <v>1174</v>
      </c>
      <c r="AB148" s="79"/>
      <c r="AC148" s="79" t="b">
        <v>0</v>
      </c>
      <c r="AD148" s="79">
        <v>11</v>
      </c>
      <c r="AE148" s="85" t="s">
        <v>1236</v>
      </c>
      <c r="AF148" s="79" t="b">
        <v>0</v>
      </c>
      <c r="AG148" s="79" t="s">
        <v>368</v>
      </c>
      <c r="AH148" s="79"/>
      <c r="AI148" s="85" t="s">
        <v>1236</v>
      </c>
      <c r="AJ148" s="79" t="b">
        <v>0</v>
      </c>
      <c r="AK148" s="79">
        <v>2</v>
      </c>
      <c r="AL148" s="85" t="s">
        <v>1236</v>
      </c>
      <c r="AM148" s="79" t="s">
        <v>1265</v>
      </c>
      <c r="AN148" s="79" t="b">
        <v>0</v>
      </c>
      <c r="AO148" s="85" t="s">
        <v>1174</v>
      </c>
      <c r="AP148" s="79" t="s">
        <v>176</v>
      </c>
      <c r="AQ148" s="79">
        <v>0</v>
      </c>
      <c r="AR148" s="79">
        <v>0</v>
      </c>
      <c r="AS148" s="79"/>
      <c r="AT148" s="79"/>
      <c r="AU148" s="79"/>
      <c r="AV148" s="79"/>
      <c r="AW148" s="79"/>
      <c r="AX148" s="79"/>
      <c r="AY148" s="79"/>
      <c r="AZ148" s="79"/>
      <c r="BA148">
        <v>7</v>
      </c>
      <c r="BB148" s="78" t="str">
        <f>REPLACE(INDEX(GroupVertices[Group],MATCH(Edges24[[#This Row],[Vertex 1]],GroupVertices[Vertex],0)),1,1,"")</f>
        <v>4</v>
      </c>
      <c r="BC148" s="78" t="str">
        <f>REPLACE(INDEX(GroupVertices[Group],MATCH(Edges24[[#This Row],[Vertex 2]],GroupVertices[Vertex],0)),1,1,"")</f>
        <v>4</v>
      </c>
      <c r="BD148" s="48">
        <v>4</v>
      </c>
      <c r="BE148" s="49">
        <v>11.11111111111111</v>
      </c>
      <c r="BF148" s="48">
        <v>0</v>
      </c>
      <c r="BG148" s="49">
        <v>0</v>
      </c>
      <c r="BH148" s="48">
        <v>0</v>
      </c>
      <c r="BI148" s="49">
        <v>0</v>
      </c>
      <c r="BJ148" s="48">
        <v>32</v>
      </c>
      <c r="BK148" s="49">
        <v>88.88888888888889</v>
      </c>
      <c r="BL148" s="48">
        <v>36</v>
      </c>
    </row>
    <row r="149" spans="1:64" ht="15">
      <c r="A149" s="64" t="s">
        <v>312</v>
      </c>
      <c r="B149" s="64" t="s">
        <v>312</v>
      </c>
      <c r="C149" s="65"/>
      <c r="D149" s="66"/>
      <c r="E149" s="67"/>
      <c r="F149" s="68"/>
      <c r="G149" s="65"/>
      <c r="H149" s="69"/>
      <c r="I149" s="70"/>
      <c r="J149" s="70"/>
      <c r="K149" s="34" t="s">
        <v>65</v>
      </c>
      <c r="L149" s="77">
        <v>314</v>
      </c>
      <c r="M149" s="77"/>
      <c r="N149" s="72"/>
      <c r="O149" s="79" t="s">
        <v>176</v>
      </c>
      <c r="P149" s="81">
        <v>43535.03402777778</v>
      </c>
      <c r="Q149" s="79" t="s">
        <v>500</v>
      </c>
      <c r="R149" s="82" t="s">
        <v>588</v>
      </c>
      <c r="S149" s="79" t="s">
        <v>615</v>
      </c>
      <c r="T149" s="79"/>
      <c r="U149" s="79"/>
      <c r="V149" s="82" t="s">
        <v>822</v>
      </c>
      <c r="W149" s="81">
        <v>43535.03402777778</v>
      </c>
      <c r="X149" s="82" t="s">
        <v>979</v>
      </c>
      <c r="Y149" s="79"/>
      <c r="Z149" s="79"/>
      <c r="AA149" s="85" t="s">
        <v>1175</v>
      </c>
      <c r="AB149" s="79"/>
      <c r="AC149" s="79" t="b">
        <v>0</v>
      </c>
      <c r="AD149" s="79">
        <v>0</v>
      </c>
      <c r="AE149" s="85" t="s">
        <v>1236</v>
      </c>
      <c r="AF149" s="79" t="b">
        <v>0</v>
      </c>
      <c r="AG149" s="79" t="s">
        <v>368</v>
      </c>
      <c r="AH149" s="79"/>
      <c r="AI149" s="85" t="s">
        <v>1236</v>
      </c>
      <c r="AJ149" s="79" t="b">
        <v>0</v>
      </c>
      <c r="AK149" s="79">
        <v>0</v>
      </c>
      <c r="AL149" s="85" t="s">
        <v>1236</v>
      </c>
      <c r="AM149" s="79" t="s">
        <v>1265</v>
      </c>
      <c r="AN149" s="79" t="b">
        <v>1</v>
      </c>
      <c r="AO149" s="85" t="s">
        <v>1175</v>
      </c>
      <c r="AP149" s="79" t="s">
        <v>176</v>
      </c>
      <c r="AQ149" s="79">
        <v>0</v>
      </c>
      <c r="AR149" s="79">
        <v>0</v>
      </c>
      <c r="AS149" s="79"/>
      <c r="AT149" s="79"/>
      <c r="AU149" s="79"/>
      <c r="AV149" s="79"/>
      <c r="AW149" s="79"/>
      <c r="AX149" s="79"/>
      <c r="AY149" s="79"/>
      <c r="AZ149" s="79"/>
      <c r="BA149">
        <v>7</v>
      </c>
      <c r="BB149" s="78" t="str">
        <f>REPLACE(INDEX(GroupVertices[Group],MATCH(Edges24[[#This Row],[Vertex 1]],GroupVertices[Vertex],0)),1,1,"")</f>
        <v>4</v>
      </c>
      <c r="BC149" s="78" t="str">
        <f>REPLACE(INDEX(GroupVertices[Group],MATCH(Edges24[[#This Row],[Vertex 2]],GroupVertices[Vertex],0)),1,1,"")</f>
        <v>4</v>
      </c>
      <c r="BD149" s="48">
        <v>0</v>
      </c>
      <c r="BE149" s="49">
        <v>0</v>
      </c>
      <c r="BF149" s="48">
        <v>1</v>
      </c>
      <c r="BG149" s="49">
        <v>4.761904761904762</v>
      </c>
      <c r="BH149" s="48">
        <v>0</v>
      </c>
      <c r="BI149" s="49">
        <v>0</v>
      </c>
      <c r="BJ149" s="48">
        <v>20</v>
      </c>
      <c r="BK149" s="49">
        <v>95.23809523809524</v>
      </c>
      <c r="BL149" s="48">
        <v>21</v>
      </c>
    </row>
    <row r="150" spans="1:64" ht="15">
      <c r="A150" s="64" t="s">
        <v>312</v>
      </c>
      <c r="B150" s="64" t="s">
        <v>312</v>
      </c>
      <c r="C150" s="65"/>
      <c r="D150" s="66"/>
      <c r="E150" s="67"/>
      <c r="F150" s="68"/>
      <c r="G150" s="65"/>
      <c r="H150" s="69"/>
      <c r="I150" s="70"/>
      <c r="J150" s="70"/>
      <c r="K150" s="34" t="s">
        <v>65</v>
      </c>
      <c r="L150" s="77">
        <v>316</v>
      </c>
      <c r="M150" s="77"/>
      <c r="N150" s="72"/>
      <c r="O150" s="79" t="s">
        <v>176</v>
      </c>
      <c r="P150" s="81">
        <v>43537.01184027778</v>
      </c>
      <c r="Q150" s="79" t="s">
        <v>501</v>
      </c>
      <c r="R150" s="82" t="s">
        <v>589</v>
      </c>
      <c r="S150" s="79" t="s">
        <v>615</v>
      </c>
      <c r="T150" s="79"/>
      <c r="U150" s="79"/>
      <c r="V150" s="82" t="s">
        <v>822</v>
      </c>
      <c r="W150" s="81">
        <v>43537.01184027778</v>
      </c>
      <c r="X150" s="82" t="s">
        <v>980</v>
      </c>
      <c r="Y150" s="79"/>
      <c r="Z150" s="79"/>
      <c r="AA150" s="85" t="s">
        <v>1176</v>
      </c>
      <c r="AB150" s="79"/>
      <c r="AC150" s="79" t="b">
        <v>0</v>
      </c>
      <c r="AD150" s="79">
        <v>0</v>
      </c>
      <c r="AE150" s="85" t="s">
        <v>1236</v>
      </c>
      <c r="AF150" s="79" t="b">
        <v>0</v>
      </c>
      <c r="AG150" s="79" t="s">
        <v>368</v>
      </c>
      <c r="AH150" s="79"/>
      <c r="AI150" s="85" t="s">
        <v>1236</v>
      </c>
      <c r="AJ150" s="79" t="b">
        <v>0</v>
      </c>
      <c r="AK150" s="79">
        <v>0</v>
      </c>
      <c r="AL150" s="85" t="s">
        <v>1236</v>
      </c>
      <c r="AM150" s="79" t="s">
        <v>1265</v>
      </c>
      <c r="AN150" s="79" t="b">
        <v>1</v>
      </c>
      <c r="AO150" s="85" t="s">
        <v>1176</v>
      </c>
      <c r="AP150" s="79" t="s">
        <v>176</v>
      </c>
      <c r="AQ150" s="79">
        <v>0</v>
      </c>
      <c r="AR150" s="79">
        <v>0</v>
      </c>
      <c r="AS150" s="79"/>
      <c r="AT150" s="79"/>
      <c r="AU150" s="79"/>
      <c r="AV150" s="79"/>
      <c r="AW150" s="79"/>
      <c r="AX150" s="79"/>
      <c r="AY150" s="79"/>
      <c r="AZ150" s="79"/>
      <c r="BA150">
        <v>7</v>
      </c>
      <c r="BB150" s="78" t="str">
        <f>REPLACE(INDEX(GroupVertices[Group],MATCH(Edges24[[#This Row],[Vertex 1]],GroupVertices[Vertex],0)),1,1,"")</f>
        <v>4</v>
      </c>
      <c r="BC150" s="78" t="str">
        <f>REPLACE(INDEX(GroupVertices[Group],MATCH(Edges24[[#This Row],[Vertex 2]],GroupVertices[Vertex],0)),1,1,"")</f>
        <v>4</v>
      </c>
      <c r="BD150" s="48">
        <v>0</v>
      </c>
      <c r="BE150" s="49">
        <v>0</v>
      </c>
      <c r="BF150" s="48">
        <v>0</v>
      </c>
      <c r="BG150" s="49">
        <v>0</v>
      </c>
      <c r="BH150" s="48">
        <v>0</v>
      </c>
      <c r="BI150" s="49">
        <v>0</v>
      </c>
      <c r="BJ150" s="48">
        <v>21</v>
      </c>
      <c r="BK150" s="49">
        <v>100</v>
      </c>
      <c r="BL150" s="48">
        <v>21</v>
      </c>
    </row>
    <row r="151" spans="1:64" ht="15">
      <c r="A151" s="64" t="s">
        <v>312</v>
      </c>
      <c r="B151" s="64" t="s">
        <v>312</v>
      </c>
      <c r="C151" s="65"/>
      <c r="D151" s="66"/>
      <c r="E151" s="67"/>
      <c r="F151" s="68"/>
      <c r="G151" s="65"/>
      <c r="H151" s="69"/>
      <c r="I151" s="70"/>
      <c r="J151" s="70"/>
      <c r="K151" s="34" t="s">
        <v>65</v>
      </c>
      <c r="L151" s="77">
        <v>317</v>
      </c>
      <c r="M151" s="77"/>
      <c r="N151" s="72"/>
      <c r="O151" s="79" t="s">
        <v>176</v>
      </c>
      <c r="P151" s="81">
        <v>43539.048634259256</v>
      </c>
      <c r="Q151" s="79" t="s">
        <v>502</v>
      </c>
      <c r="R151" s="82" t="s">
        <v>590</v>
      </c>
      <c r="S151" s="79" t="s">
        <v>632</v>
      </c>
      <c r="T151" s="79" t="s">
        <v>679</v>
      </c>
      <c r="U151" s="82" t="s">
        <v>733</v>
      </c>
      <c r="V151" s="82" t="s">
        <v>733</v>
      </c>
      <c r="W151" s="81">
        <v>43539.048634259256</v>
      </c>
      <c r="X151" s="82" t="s">
        <v>981</v>
      </c>
      <c r="Y151" s="79"/>
      <c r="Z151" s="79"/>
      <c r="AA151" s="85" t="s">
        <v>1177</v>
      </c>
      <c r="AB151" s="79"/>
      <c r="AC151" s="79" t="b">
        <v>0</v>
      </c>
      <c r="AD151" s="79">
        <v>6</v>
      </c>
      <c r="AE151" s="85" t="s">
        <v>1236</v>
      </c>
      <c r="AF151" s="79" t="b">
        <v>0</v>
      </c>
      <c r="AG151" s="79" t="s">
        <v>368</v>
      </c>
      <c r="AH151" s="79"/>
      <c r="AI151" s="85" t="s">
        <v>1236</v>
      </c>
      <c r="AJ151" s="79" t="b">
        <v>0</v>
      </c>
      <c r="AK151" s="79">
        <v>0</v>
      </c>
      <c r="AL151" s="85" t="s">
        <v>1236</v>
      </c>
      <c r="AM151" s="79" t="s">
        <v>1265</v>
      </c>
      <c r="AN151" s="79" t="b">
        <v>0</v>
      </c>
      <c r="AO151" s="85" t="s">
        <v>1177</v>
      </c>
      <c r="AP151" s="79" t="s">
        <v>176</v>
      </c>
      <c r="AQ151" s="79">
        <v>0</v>
      </c>
      <c r="AR151" s="79">
        <v>0</v>
      </c>
      <c r="AS151" s="79"/>
      <c r="AT151" s="79"/>
      <c r="AU151" s="79"/>
      <c r="AV151" s="79"/>
      <c r="AW151" s="79"/>
      <c r="AX151" s="79"/>
      <c r="AY151" s="79"/>
      <c r="AZ151" s="79"/>
      <c r="BA151">
        <v>7</v>
      </c>
      <c r="BB151" s="78" t="str">
        <f>REPLACE(INDEX(GroupVertices[Group],MATCH(Edges24[[#This Row],[Vertex 1]],GroupVertices[Vertex],0)),1,1,"")</f>
        <v>4</v>
      </c>
      <c r="BC151" s="78" t="str">
        <f>REPLACE(INDEX(GroupVertices[Group],MATCH(Edges24[[#This Row],[Vertex 2]],GroupVertices[Vertex],0)),1,1,"")</f>
        <v>4</v>
      </c>
      <c r="BD151" s="48">
        <v>1</v>
      </c>
      <c r="BE151" s="49">
        <v>3.225806451612903</v>
      </c>
      <c r="BF151" s="48">
        <v>0</v>
      </c>
      <c r="BG151" s="49">
        <v>0</v>
      </c>
      <c r="BH151" s="48">
        <v>0</v>
      </c>
      <c r="BI151" s="49">
        <v>0</v>
      </c>
      <c r="BJ151" s="48">
        <v>30</v>
      </c>
      <c r="BK151" s="49">
        <v>96.7741935483871</v>
      </c>
      <c r="BL151" s="48">
        <v>31</v>
      </c>
    </row>
    <row r="152" spans="1:64" ht="15">
      <c r="A152" s="64" t="s">
        <v>313</v>
      </c>
      <c r="B152" s="64" t="s">
        <v>312</v>
      </c>
      <c r="C152" s="65"/>
      <c r="D152" s="66"/>
      <c r="E152" s="67"/>
      <c r="F152" s="68"/>
      <c r="G152" s="65"/>
      <c r="H152" s="69"/>
      <c r="I152" s="70"/>
      <c r="J152" s="70"/>
      <c r="K152" s="34" t="s">
        <v>65</v>
      </c>
      <c r="L152" s="77">
        <v>318</v>
      </c>
      <c r="M152" s="77"/>
      <c r="N152" s="72"/>
      <c r="O152" s="79" t="s">
        <v>388</v>
      </c>
      <c r="P152" s="81">
        <v>43539.08975694444</v>
      </c>
      <c r="Q152" s="79" t="s">
        <v>503</v>
      </c>
      <c r="R152" s="79" t="s">
        <v>591</v>
      </c>
      <c r="S152" s="79" t="s">
        <v>633</v>
      </c>
      <c r="T152" s="79"/>
      <c r="U152" s="79"/>
      <c r="V152" s="82" t="s">
        <v>823</v>
      </c>
      <c r="W152" s="81">
        <v>43539.08975694444</v>
      </c>
      <c r="X152" s="82" t="s">
        <v>982</v>
      </c>
      <c r="Y152" s="79"/>
      <c r="Z152" s="79"/>
      <c r="AA152" s="85" t="s">
        <v>1178</v>
      </c>
      <c r="AB152" s="79"/>
      <c r="AC152" s="79" t="b">
        <v>0</v>
      </c>
      <c r="AD152" s="79">
        <v>0</v>
      </c>
      <c r="AE152" s="85" t="s">
        <v>1236</v>
      </c>
      <c r="AF152" s="79" t="b">
        <v>0</v>
      </c>
      <c r="AG152" s="79" t="s">
        <v>368</v>
      </c>
      <c r="AH152" s="79"/>
      <c r="AI152" s="85" t="s">
        <v>1236</v>
      </c>
      <c r="AJ152" s="79" t="b">
        <v>0</v>
      </c>
      <c r="AK152" s="79">
        <v>0</v>
      </c>
      <c r="AL152" s="85" t="s">
        <v>1236</v>
      </c>
      <c r="AM152" s="79" t="s">
        <v>1274</v>
      </c>
      <c r="AN152" s="79" t="b">
        <v>1</v>
      </c>
      <c r="AO152" s="85" t="s">
        <v>1178</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4</v>
      </c>
      <c r="BC152" s="78" t="str">
        <f>REPLACE(INDEX(GroupVertices[Group],MATCH(Edges24[[#This Row],[Vertex 2]],GroupVertices[Vertex],0)),1,1,"")</f>
        <v>4</v>
      </c>
      <c r="BD152" s="48">
        <v>1</v>
      </c>
      <c r="BE152" s="49">
        <v>7.6923076923076925</v>
      </c>
      <c r="BF152" s="48">
        <v>0</v>
      </c>
      <c r="BG152" s="49">
        <v>0</v>
      </c>
      <c r="BH152" s="48">
        <v>0</v>
      </c>
      <c r="BI152" s="49">
        <v>0</v>
      </c>
      <c r="BJ152" s="48">
        <v>12</v>
      </c>
      <c r="BK152" s="49">
        <v>92.3076923076923</v>
      </c>
      <c r="BL152" s="48">
        <v>13</v>
      </c>
    </row>
    <row r="153" spans="1:64" ht="15">
      <c r="A153" s="64" t="s">
        <v>314</v>
      </c>
      <c r="B153" s="64" t="s">
        <v>314</v>
      </c>
      <c r="C153" s="65"/>
      <c r="D153" s="66"/>
      <c r="E153" s="67"/>
      <c r="F153" s="68"/>
      <c r="G153" s="65"/>
      <c r="H153" s="69"/>
      <c r="I153" s="70"/>
      <c r="J153" s="70"/>
      <c r="K153" s="34" t="s">
        <v>65</v>
      </c>
      <c r="L153" s="77">
        <v>319</v>
      </c>
      <c r="M153" s="77"/>
      <c r="N153" s="72"/>
      <c r="O153" s="79" t="s">
        <v>176</v>
      </c>
      <c r="P153" s="81">
        <v>43539.11349537037</v>
      </c>
      <c r="Q153" s="79" t="s">
        <v>504</v>
      </c>
      <c r="R153" s="82" t="s">
        <v>592</v>
      </c>
      <c r="S153" s="79" t="s">
        <v>615</v>
      </c>
      <c r="T153" s="79" t="s">
        <v>680</v>
      </c>
      <c r="U153" s="79"/>
      <c r="V153" s="82" t="s">
        <v>824</v>
      </c>
      <c r="W153" s="81">
        <v>43539.11349537037</v>
      </c>
      <c r="X153" s="82" t="s">
        <v>983</v>
      </c>
      <c r="Y153" s="79"/>
      <c r="Z153" s="79"/>
      <c r="AA153" s="85" t="s">
        <v>1179</v>
      </c>
      <c r="AB153" s="79"/>
      <c r="AC153" s="79" t="b">
        <v>0</v>
      </c>
      <c r="AD153" s="79">
        <v>0</v>
      </c>
      <c r="AE153" s="85" t="s">
        <v>1236</v>
      </c>
      <c r="AF153" s="79" t="b">
        <v>0</v>
      </c>
      <c r="AG153" s="79" t="s">
        <v>368</v>
      </c>
      <c r="AH153" s="79"/>
      <c r="AI153" s="85" t="s">
        <v>1236</v>
      </c>
      <c r="AJ153" s="79" t="b">
        <v>0</v>
      </c>
      <c r="AK153" s="79">
        <v>0</v>
      </c>
      <c r="AL153" s="85" t="s">
        <v>1236</v>
      </c>
      <c r="AM153" s="79" t="s">
        <v>1269</v>
      </c>
      <c r="AN153" s="79" t="b">
        <v>1</v>
      </c>
      <c r="AO153" s="85" t="s">
        <v>1179</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3</v>
      </c>
      <c r="BC153" s="78" t="str">
        <f>REPLACE(INDEX(GroupVertices[Group],MATCH(Edges24[[#This Row],[Vertex 2]],GroupVertices[Vertex],0)),1,1,"")</f>
        <v>3</v>
      </c>
      <c r="BD153" s="48">
        <v>0</v>
      </c>
      <c r="BE153" s="49">
        <v>0</v>
      </c>
      <c r="BF153" s="48">
        <v>1</v>
      </c>
      <c r="BG153" s="49">
        <v>10</v>
      </c>
      <c r="BH153" s="48">
        <v>0</v>
      </c>
      <c r="BI153" s="49">
        <v>0</v>
      </c>
      <c r="BJ153" s="48">
        <v>9</v>
      </c>
      <c r="BK153" s="49">
        <v>90</v>
      </c>
      <c r="BL153" s="48">
        <v>10</v>
      </c>
    </row>
    <row r="154" spans="1:64" ht="15">
      <c r="A154" s="64" t="s">
        <v>315</v>
      </c>
      <c r="B154" s="64" t="s">
        <v>321</v>
      </c>
      <c r="C154" s="65"/>
      <c r="D154" s="66"/>
      <c r="E154" s="67"/>
      <c r="F154" s="68"/>
      <c r="G154" s="65"/>
      <c r="H154" s="69"/>
      <c r="I154" s="70"/>
      <c r="J154" s="70"/>
      <c r="K154" s="34" t="s">
        <v>65</v>
      </c>
      <c r="L154" s="77">
        <v>320</v>
      </c>
      <c r="M154" s="77"/>
      <c r="N154" s="72"/>
      <c r="O154" s="79" t="s">
        <v>388</v>
      </c>
      <c r="P154" s="81">
        <v>43539.10123842592</v>
      </c>
      <c r="Q154" s="79" t="s">
        <v>505</v>
      </c>
      <c r="R154" s="82" t="s">
        <v>593</v>
      </c>
      <c r="S154" s="79" t="s">
        <v>615</v>
      </c>
      <c r="T154" s="79"/>
      <c r="U154" s="79"/>
      <c r="V154" s="82" t="s">
        <v>825</v>
      </c>
      <c r="W154" s="81">
        <v>43539.10123842592</v>
      </c>
      <c r="X154" s="82" t="s">
        <v>984</v>
      </c>
      <c r="Y154" s="79"/>
      <c r="Z154" s="79"/>
      <c r="AA154" s="85" t="s">
        <v>1180</v>
      </c>
      <c r="AB154" s="85" t="s">
        <v>1233</v>
      </c>
      <c r="AC154" s="79" t="b">
        <v>0</v>
      </c>
      <c r="AD154" s="79">
        <v>0</v>
      </c>
      <c r="AE154" s="85" t="s">
        <v>1256</v>
      </c>
      <c r="AF154" s="79" t="b">
        <v>0</v>
      </c>
      <c r="AG154" s="79" t="s">
        <v>368</v>
      </c>
      <c r="AH154" s="79"/>
      <c r="AI154" s="85" t="s">
        <v>1236</v>
      </c>
      <c r="AJ154" s="79" t="b">
        <v>0</v>
      </c>
      <c r="AK154" s="79">
        <v>0</v>
      </c>
      <c r="AL154" s="85" t="s">
        <v>1236</v>
      </c>
      <c r="AM154" s="79" t="s">
        <v>1265</v>
      </c>
      <c r="AN154" s="79" t="b">
        <v>1</v>
      </c>
      <c r="AO154" s="85" t="s">
        <v>1233</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c r="BE154" s="49"/>
      <c r="BF154" s="48"/>
      <c r="BG154" s="49"/>
      <c r="BH154" s="48"/>
      <c r="BI154" s="49"/>
      <c r="BJ154" s="48"/>
      <c r="BK154" s="49"/>
      <c r="BL154" s="48"/>
    </row>
    <row r="155" spans="1:64" ht="15">
      <c r="A155" s="64" t="s">
        <v>316</v>
      </c>
      <c r="B155" s="64" t="s">
        <v>315</v>
      </c>
      <c r="C155" s="65"/>
      <c r="D155" s="66"/>
      <c r="E155" s="67"/>
      <c r="F155" s="68"/>
      <c r="G155" s="65"/>
      <c r="H155" s="69"/>
      <c r="I155" s="70"/>
      <c r="J155" s="70"/>
      <c r="K155" s="34" t="s">
        <v>66</v>
      </c>
      <c r="L155" s="77">
        <v>322</v>
      </c>
      <c r="M155" s="77"/>
      <c r="N155" s="72"/>
      <c r="O155" s="79" t="s">
        <v>389</v>
      </c>
      <c r="P155" s="81">
        <v>43539.175208333334</v>
      </c>
      <c r="Q155" s="79" t="s">
        <v>506</v>
      </c>
      <c r="R155" s="79"/>
      <c r="S155" s="79"/>
      <c r="T155" s="79"/>
      <c r="U155" s="79"/>
      <c r="V155" s="82" t="s">
        <v>826</v>
      </c>
      <c r="W155" s="81">
        <v>43539.175208333334</v>
      </c>
      <c r="X155" s="82" t="s">
        <v>985</v>
      </c>
      <c r="Y155" s="79"/>
      <c r="Z155" s="79"/>
      <c r="AA155" s="85" t="s">
        <v>1181</v>
      </c>
      <c r="AB155" s="85" t="s">
        <v>1180</v>
      </c>
      <c r="AC155" s="79" t="b">
        <v>0</v>
      </c>
      <c r="AD155" s="79">
        <v>0</v>
      </c>
      <c r="AE155" s="85" t="s">
        <v>1257</v>
      </c>
      <c r="AF155" s="79" t="b">
        <v>0</v>
      </c>
      <c r="AG155" s="79" t="s">
        <v>368</v>
      </c>
      <c r="AH155" s="79"/>
      <c r="AI155" s="85" t="s">
        <v>1236</v>
      </c>
      <c r="AJ155" s="79" t="b">
        <v>0</v>
      </c>
      <c r="AK155" s="79">
        <v>0</v>
      </c>
      <c r="AL155" s="85" t="s">
        <v>1236</v>
      </c>
      <c r="AM155" s="79" t="s">
        <v>1265</v>
      </c>
      <c r="AN155" s="79" t="b">
        <v>0</v>
      </c>
      <c r="AO155" s="85" t="s">
        <v>1180</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1</v>
      </c>
      <c r="BD155" s="48"/>
      <c r="BE155" s="49"/>
      <c r="BF155" s="48"/>
      <c r="BG155" s="49"/>
      <c r="BH155" s="48"/>
      <c r="BI155" s="49"/>
      <c r="BJ155" s="48"/>
      <c r="BK155" s="49"/>
      <c r="BL155" s="48"/>
    </row>
    <row r="156" spans="1:64" ht="15">
      <c r="A156" s="64" t="s">
        <v>317</v>
      </c>
      <c r="B156" s="64" t="s">
        <v>321</v>
      </c>
      <c r="C156" s="65"/>
      <c r="D156" s="66"/>
      <c r="E156" s="67"/>
      <c r="F156" s="68"/>
      <c r="G156" s="65"/>
      <c r="H156" s="69"/>
      <c r="I156" s="70"/>
      <c r="J156" s="70"/>
      <c r="K156" s="34" t="s">
        <v>65</v>
      </c>
      <c r="L156" s="77">
        <v>324</v>
      </c>
      <c r="M156" s="77"/>
      <c r="N156" s="72"/>
      <c r="O156" s="79" t="s">
        <v>388</v>
      </c>
      <c r="P156" s="81">
        <v>43529.53046296296</v>
      </c>
      <c r="Q156" s="79" t="s">
        <v>403</v>
      </c>
      <c r="R156" s="82" t="s">
        <v>546</v>
      </c>
      <c r="S156" s="79" t="s">
        <v>611</v>
      </c>
      <c r="T156" s="79"/>
      <c r="U156" s="82" t="s">
        <v>691</v>
      </c>
      <c r="V156" s="82" t="s">
        <v>691</v>
      </c>
      <c r="W156" s="81">
        <v>43529.53046296296</v>
      </c>
      <c r="X156" s="82" t="s">
        <v>986</v>
      </c>
      <c r="Y156" s="79"/>
      <c r="Z156" s="79"/>
      <c r="AA156" s="85" t="s">
        <v>1182</v>
      </c>
      <c r="AB156" s="79"/>
      <c r="AC156" s="79" t="b">
        <v>0</v>
      </c>
      <c r="AD156" s="79">
        <v>0</v>
      </c>
      <c r="AE156" s="85" t="s">
        <v>1236</v>
      </c>
      <c r="AF156" s="79" t="b">
        <v>0</v>
      </c>
      <c r="AG156" s="79" t="s">
        <v>368</v>
      </c>
      <c r="AH156" s="79"/>
      <c r="AI156" s="85" t="s">
        <v>1236</v>
      </c>
      <c r="AJ156" s="79" t="b">
        <v>0</v>
      </c>
      <c r="AK156" s="79">
        <v>9</v>
      </c>
      <c r="AL156" s="85" t="s">
        <v>1217</v>
      </c>
      <c r="AM156" s="79" t="s">
        <v>1263</v>
      </c>
      <c r="AN156" s="79" t="b">
        <v>0</v>
      </c>
      <c r="AO156" s="85" t="s">
        <v>1217</v>
      </c>
      <c r="AP156" s="79" t="s">
        <v>176</v>
      </c>
      <c r="AQ156" s="79">
        <v>0</v>
      </c>
      <c r="AR156" s="79">
        <v>0</v>
      </c>
      <c r="AS156" s="79"/>
      <c r="AT156" s="79"/>
      <c r="AU156" s="79"/>
      <c r="AV156" s="79"/>
      <c r="AW156" s="79"/>
      <c r="AX156" s="79"/>
      <c r="AY156" s="79"/>
      <c r="AZ156" s="79"/>
      <c r="BA156">
        <v>3</v>
      </c>
      <c r="BB156" s="78" t="str">
        <f>REPLACE(INDEX(GroupVertices[Group],MATCH(Edges24[[#This Row],[Vertex 1]],GroupVertices[Vertex],0)),1,1,"")</f>
        <v>1</v>
      </c>
      <c r="BC156" s="78" t="str">
        <f>REPLACE(INDEX(GroupVertices[Group],MATCH(Edges24[[#This Row],[Vertex 2]],GroupVertices[Vertex],0)),1,1,"")</f>
        <v>1</v>
      </c>
      <c r="BD156" s="48">
        <v>1</v>
      </c>
      <c r="BE156" s="49">
        <v>9.090909090909092</v>
      </c>
      <c r="BF156" s="48">
        <v>0</v>
      </c>
      <c r="BG156" s="49">
        <v>0</v>
      </c>
      <c r="BH156" s="48">
        <v>0</v>
      </c>
      <c r="BI156" s="49">
        <v>0</v>
      </c>
      <c r="BJ156" s="48">
        <v>10</v>
      </c>
      <c r="BK156" s="49">
        <v>90.9090909090909</v>
      </c>
      <c r="BL156" s="48">
        <v>11</v>
      </c>
    </row>
    <row r="157" spans="1:64" ht="15">
      <c r="A157" s="64" t="s">
        <v>317</v>
      </c>
      <c r="B157" s="64" t="s">
        <v>321</v>
      </c>
      <c r="C157" s="65"/>
      <c r="D157" s="66"/>
      <c r="E157" s="67"/>
      <c r="F157" s="68"/>
      <c r="G157" s="65"/>
      <c r="H157" s="69"/>
      <c r="I157" s="70"/>
      <c r="J157" s="70"/>
      <c r="K157" s="34" t="s">
        <v>65</v>
      </c>
      <c r="L157" s="77">
        <v>325</v>
      </c>
      <c r="M157" s="77"/>
      <c r="N157" s="72"/>
      <c r="O157" s="79" t="s">
        <v>388</v>
      </c>
      <c r="P157" s="81">
        <v>43529.53111111111</v>
      </c>
      <c r="Q157" s="79" t="s">
        <v>402</v>
      </c>
      <c r="R157" s="79"/>
      <c r="S157" s="79"/>
      <c r="T157" s="79"/>
      <c r="U157" s="79"/>
      <c r="V157" s="82" t="s">
        <v>827</v>
      </c>
      <c r="W157" s="81">
        <v>43529.53111111111</v>
      </c>
      <c r="X157" s="82" t="s">
        <v>987</v>
      </c>
      <c r="Y157" s="79"/>
      <c r="Z157" s="79"/>
      <c r="AA157" s="85" t="s">
        <v>1183</v>
      </c>
      <c r="AB157" s="79"/>
      <c r="AC157" s="79" t="b">
        <v>0</v>
      </c>
      <c r="AD157" s="79">
        <v>0</v>
      </c>
      <c r="AE157" s="85" t="s">
        <v>1236</v>
      </c>
      <c r="AF157" s="79" t="b">
        <v>0</v>
      </c>
      <c r="AG157" s="79" t="s">
        <v>368</v>
      </c>
      <c r="AH157" s="79"/>
      <c r="AI157" s="85" t="s">
        <v>1236</v>
      </c>
      <c r="AJ157" s="79" t="b">
        <v>0</v>
      </c>
      <c r="AK157" s="79">
        <v>9</v>
      </c>
      <c r="AL157" s="85" t="s">
        <v>1215</v>
      </c>
      <c r="AM157" s="79" t="s">
        <v>1263</v>
      </c>
      <c r="AN157" s="79" t="b">
        <v>0</v>
      </c>
      <c r="AO157" s="85" t="s">
        <v>1215</v>
      </c>
      <c r="AP157" s="79" t="s">
        <v>176</v>
      </c>
      <c r="AQ157" s="79">
        <v>0</v>
      </c>
      <c r="AR157" s="79">
        <v>0</v>
      </c>
      <c r="AS157" s="79"/>
      <c r="AT157" s="79"/>
      <c r="AU157" s="79"/>
      <c r="AV157" s="79"/>
      <c r="AW157" s="79"/>
      <c r="AX157" s="79"/>
      <c r="AY157" s="79"/>
      <c r="AZ157" s="79"/>
      <c r="BA157">
        <v>3</v>
      </c>
      <c r="BB157" s="78" t="str">
        <f>REPLACE(INDEX(GroupVertices[Group],MATCH(Edges24[[#This Row],[Vertex 1]],GroupVertices[Vertex],0)),1,1,"")</f>
        <v>1</v>
      </c>
      <c r="BC157" s="78" t="str">
        <f>REPLACE(INDEX(GroupVertices[Group],MATCH(Edges24[[#This Row],[Vertex 2]],GroupVertices[Vertex],0)),1,1,"")</f>
        <v>1</v>
      </c>
      <c r="BD157" s="48">
        <v>2</v>
      </c>
      <c r="BE157" s="49">
        <v>7.142857142857143</v>
      </c>
      <c r="BF157" s="48">
        <v>0</v>
      </c>
      <c r="BG157" s="49">
        <v>0</v>
      </c>
      <c r="BH157" s="48">
        <v>0</v>
      </c>
      <c r="BI157" s="49">
        <v>0</v>
      </c>
      <c r="BJ157" s="48">
        <v>26</v>
      </c>
      <c r="BK157" s="49">
        <v>92.85714285714286</v>
      </c>
      <c r="BL157" s="48">
        <v>28</v>
      </c>
    </row>
    <row r="158" spans="1:64" ht="15">
      <c r="A158" s="64" t="s">
        <v>317</v>
      </c>
      <c r="B158" s="64" t="s">
        <v>321</v>
      </c>
      <c r="C158" s="65"/>
      <c r="D158" s="66"/>
      <c r="E158" s="67"/>
      <c r="F158" s="68"/>
      <c r="G158" s="65"/>
      <c r="H158" s="69"/>
      <c r="I158" s="70"/>
      <c r="J158" s="70"/>
      <c r="K158" s="34" t="s">
        <v>65</v>
      </c>
      <c r="L158" s="77">
        <v>326</v>
      </c>
      <c r="M158" s="77"/>
      <c r="N158" s="72"/>
      <c r="O158" s="79" t="s">
        <v>388</v>
      </c>
      <c r="P158" s="81">
        <v>43539.5300462963</v>
      </c>
      <c r="Q158" s="79" t="s">
        <v>507</v>
      </c>
      <c r="R158" s="82" t="s">
        <v>594</v>
      </c>
      <c r="S158" s="79" t="s">
        <v>634</v>
      </c>
      <c r="T158" s="79"/>
      <c r="U158" s="82" t="s">
        <v>734</v>
      </c>
      <c r="V158" s="82" t="s">
        <v>734</v>
      </c>
      <c r="W158" s="81">
        <v>43539.5300462963</v>
      </c>
      <c r="X158" s="82" t="s">
        <v>988</v>
      </c>
      <c r="Y158" s="79"/>
      <c r="Z158" s="79"/>
      <c r="AA158" s="85" t="s">
        <v>1184</v>
      </c>
      <c r="AB158" s="79"/>
      <c r="AC158" s="79" t="b">
        <v>0</v>
      </c>
      <c r="AD158" s="79">
        <v>0</v>
      </c>
      <c r="AE158" s="85" t="s">
        <v>1236</v>
      </c>
      <c r="AF158" s="79" t="b">
        <v>0</v>
      </c>
      <c r="AG158" s="79" t="s">
        <v>368</v>
      </c>
      <c r="AH158" s="79"/>
      <c r="AI158" s="85" t="s">
        <v>1236</v>
      </c>
      <c r="AJ158" s="79" t="b">
        <v>0</v>
      </c>
      <c r="AK158" s="79">
        <v>0</v>
      </c>
      <c r="AL158" s="85" t="s">
        <v>1222</v>
      </c>
      <c r="AM158" s="79" t="s">
        <v>1263</v>
      </c>
      <c r="AN158" s="79" t="b">
        <v>0</v>
      </c>
      <c r="AO158" s="85" t="s">
        <v>1222</v>
      </c>
      <c r="AP158" s="79" t="s">
        <v>176</v>
      </c>
      <c r="AQ158" s="79">
        <v>0</v>
      </c>
      <c r="AR158" s="79">
        <v>0</v>
      </c>
      <c r="AS158" s="79"/>
      <c r="AT158" s="79"/>
      <c r="AU158" s="79"/>
      <c r="AV158" s="79"/>
      <c r="AW158" s="79"/>
      <c r="AX158" s="79"/>
      <c r="AY158" s="79"/>
      <c r="AZ158" s="79"/>
      <c r="BA158">
        <v>3</v>
      </c>
      <c r="BB158" s="78" t="str">
        <f>REPLACE(INDEX(GroupVertices[Group],MATCH(Edges24[[#This Row],[Vertex 1]],GroupVertices[Vertex],0)),1,1,"")</f>
        <v>1</v>
      </c>
      <c r="BC158" s="78" t="str">
        <f>REPLACE(INDEX(GroupVertices[Group],MATCH(Edges24[[#This Row],[Vertex 2]],GroupVertices[Vertex],0)),1,1,"")</f>
        <v>1</v>
      </c>
      <c r="BD158" s="48">
        <v>2</v>
      </c>
      <c r="BE158" s="49">
        <v>14.285714285714286</v>
      </c>
      <c r="BF158" s="48">
        <v>0</v>
      </c>
      <c r="BG158" s="49">
        <v>0</v>
      </c>
      <c r="BH158" s="48">
        <v>0</v>
      </c>
      <c r="BI158" s="49">
        <v>0</v>
      </c>
      <c r="BJ158" s="48">
        <v>12</v>
      </c>
      <c r="BK158" s="49">
        <v>85.71428571428571</v>
      </c>
      <c r="BL158" s="48">
        <v>14</v>
      </c>
    </row>
    <row r="159" spans="1:64" ht="15">
      <c r="A159" s="64" t="s">
        <v>318</v>
      </c>
      <c r="B159" s="64" t="s">
        <v>321</v>
      </c>
      <c r="C159" s="65"/>
      <c r="D159" s="66"/>
      <c r="E159" s="67"/>
      <c r="F159" s="68"/>
      <c r="G159" s="65"/>
      <c r="H159" s="69"/>
      <c r="I159" s="70"/>
      <c r="J159" s="70"/>
      <c r="K159" s="34" t="s">
        <v>65</v>
      </c>
      <c r="L159" s="77">
        <v>327</v>
      </c>
      <c r="M159" s="77"/>
      <c r="N159" s="72"/>
      <c r="O159" s="79" t="s">
        <v>388</v>
      </c>
      <c r="P159" s="81">
        <v>43529.68295138889</v>
      </c>
      <c r="Q159" s="79" t="s">
        <v>402</v>
      </c>
      <c r="R159" s="79"/>
      <c r="S159" s="79"/>
      <c r="T159" s="79"/>
      <c r="U159" s="79"/>
      <c r="V159" s="82" t="s">
        <v>828</v>
      </c>
      <c r="W159" s="81">
        <v>43529.68295138889</v>
      </c>
      <c r="X159" s="82" t="s">
        <v>989</v>
      </c>
      <c r="Y159" s="79"/>
      <c r="Z159" s="79"/>
      <c r="AA159" s="85" t="s">
        <v>1185</v>
      </c>
      <c r="AB159" s="79"/>
      <c r="AC159" s="79" t="b">
        <v>0</v>
      </c>
      <c r="AD159" s="79">
        <v>0</v>
      </c>
      <c r="AE159" s="85" t="s">
        <v>1236</v>
      </c>
      <c r="AF159" s="79" t="b">
        <v>0</v>
      </c>
      <c r="AG159" s="79" t="s">
        <v>368</v>
      </c>
      <c r="AH159" s="79"/>
      <c r="AI159" s="85" t="s">
        <v>1236</v>
      </c>
      <c r="AJ159" s="79" t="b">
        <v>0</v>
      </c>
      <c r="AK159" s="79">
        <v>9</v>
      </c>
      <c r="AL159" s="85" t="s">
        <v>1215</v>
      </c>
      <c r="AM159" s="79" t="s">
        <v>1265</v>
      </c>
      <c r="AN159" s="79" t="b">
        <v>0</v>
      </c>
      <c r="AO159" s="85" t="s">
        <v>1215</v>
      </c>
      <c r="AP159" s="79" t="s">
        <v>176</v>
      </c>
      <c r="AQ159" s="79">
        <v>0</v>
      </c>
      <c r="AR159" s="79">
        <v>0</v>
      </c>
      <c r="AS159" s="79"/>
      <c r="AT159" s="79"/>
      <c r="AU159" s="79"/>
      <c r="AV159" s="79"/>
      <c r="AW159" s="79"/>
      <c r="AX159" s="79"/>
      <c r="AY159" s="79"/>
      <c r="AZ159" s="79"/>
      <c r="BA159">
        <v>3</v>
      </c>
      <c r="BB159" s="78" t="str">
        <f>REPLACE(INDEX(GroupVertices[Group],MATCH(Edges24[[#This Row],[Vertex 1]],GroupVertices[Vertex],0)),1,1,"")</f>
        <v>1</v>
      </c>
      <c r="BC159" s="78" t="str">
        <f>REPLACE(INDEX(GroupVertices[Group],MATCH(Edges24[[#This Row],[Vertex 2]],GroupVertices[Vertex],0)),1,1,"")</f>
        <v>1</v>
      </c>
      <c r="BD159" s="48">
        <v>2</v>
      </c>
      <c r="BE159" s="49">
        <v>7.142857142857143</v>
      </c>
      <c r="BF159" s="48">
        <v>0</v>
      </c>
      <c r="BG159" s="49">
        <v>0</v>
      </c>
      <c r="BH159" s="48">
        <v>0</v>
      </c>
      <c r="BI159" s="49">
        <v>0</v>
      </c>
      <c r="BJ159" s="48">
        <v>26</v>
      </c>
      <c r="BK159" s="49">
        <v>92.85714285714286</v>
      </c>
      <c r="BL159" s="48">
        <v>28</v>
      </c>
    </row>
    <row r="160" spans="1:64" ht="15">
      <c r="A160" s="64" t="s">
        <v>318</v>
      </c>
      <c r="B160" s="64" t="s">
        <v>321</v>
      </c>
      <c r="C160" s="65"/>
      <c r="D160" s="66"/>
      <c r="E160" s="67"/>
      <c r="F160" s="68"/>
      <c r="G160" s="65"/>
      <c r="H160" s="69"/>
      <c r="I160" s="70"/>
      <c r="J160" s="70"/>
      <c r="K160" s="34" t="s">
        <v>65</v>
      </c>
      <c r="L160" s="77">
        <v>328</v>
      </c>
      <c r="M160" s="77"/>
      <c r="N160" s="72"/>
      <c r="O160" s="79" t="s">
        <v>388</v>
      </c>
      <c r="P160" s="81">
        <v>43529.683020833334</v>
      </c>
      <c r="Q160" s="79" t="s">
        <v>403</v>
      </c>
      <c r="R160" s="82" t="s">
        <v>546</v>
      </c>
      <c r="S160" s="79" t="s">
        <v>611</v>
      </c>
      <c r="T160" s="79"/>
      <c r="U160" s="82" t="s">
        <v>691</v>
      </c>
      <c r="V160" s="82" t="s">
        <v>691</v>
      </c>
      <c r="W160" s="81">
        <v>43529.683020833334</v>
      </c>
      <c r="X160" s="82" t="s">
        <v>990</v>
      </c>
      <c r="Y160" s="79"/>
      <c r="Z160" s="79"/>
      <c r="AA160" s="85" t="s">
        <v>1186</v>
      </c>
      <c r="AB160" s="79"/>
      <c r="AC160" s="79" t="b">
        <v>0</v>
      </c>
      <c r="AD160" s="79">
        <v>0</v>
      </c>
      <c r="AE160" s="85" t="s">
        <v>1236</v>
      </c>
      <c r="AF160" s="79" t="b">
        <v>0</v>
      </c>
      <c r="AG160" s="79" t="s">
        <v>368</v>
      </c>
      <c r="AH160" s="79"/>
      <c r="AI160" s="85" t="s">
        <v>1236</v>
      </c>
      <c r="AJ160" s="79" t="b">
        <v>0</v>
      </c>
      <c r="AK160" s="79">
        <v>9</v>
      </c>
      <c r="AL160" s="85" t="s">
        <v>1217</v>
      </c>
      <c r="AM160" s="79" t="s">
        <v>1265</v>
      </c>
      <c r="AN160" s="79" t="b">
        <v>0</v>
      </c>
      <c r="AO160" s="85" t="s">
        <v>1217</v>
      </c>
      <c r="AP160" s="79" t="s">
        <v>176</v>
      </c>
      <c r="AQ160" s="79">
        <v>0</v>
      </c>
      <c r="AR160" s="79">
        <v>0</v>
      </c>
      <c r="AS160" s="79"/>
      <c r="AT160" s="79"/>
      <c r="AU160" s="79"/>
      <c r="AV160" s="79"/>
      <c r="AW160" s="79"/>
      <c r="AX160" s="79"/>
      <c r="AY160" s="79"/>
      <c r="AZ160" s="79"/>
      <c r="BA160">
        <v>3</v>
      </c>
      <c r="BB160" s="78" t="str">
        <f>REPLACE(INDEX(GroupVertices[Group],MATCH(Edges24[[#This Row],[Vertex 1]],GroupVertices[Vertex],0)),1,1,"")</f>
        <v>1</v>
      </c>
      <c r="BC160" s="78" t="str">
        <f>REPLACE(INDEX(GroupVertices[Group],MATCH(Edges24[[#This Row],[Vertex 2]],GroupVertices[Vertex],0)),1,1,"")</f>
        <v>1</v>
      </c>
      <c r="BD160" s="48">
        <v>1</v>
      </c>
      <c r="BE160" s="49">
        <v>9.090909090909092</v>
      </c>
      <c r="BF160" s="48">
        <v>0</v>
      </c>
      <c r="BG160" s="49">
        <v>0</v>
      </c>
      <c r="BH160" s="48">
        <v>0</v>
      </c>
      <c r="BI160" s="49">
        <v>0</v>
      </c>
      <c r="BJ160" s="48">
        <v>10</v>
      </c>
      <c r="BK160" s="49">
        <v>90.9090909090909</v>
      </c>
      <c r="BL160" s="48">
        <v>11</v>
      </c>
    </row>
    <row r="161" spans="1:64" ht="15">
      <c r="A161" s="64" t="s">
        <v>318</v>
      </c>
      <c r="B161" s="64" t="s">
        <v>321</v>
      </c>
      <c r="C161" s="65"/>
      <c r="D161" s="66"/>
      <c r="E161" s="67"/>
      <c r="F161" s="68"/>
      <c r="G161" s="65"/>
      <c r="H161" s="69"/>
      <c r="I161" s="70"/>
      <c r="J161" s="70"/>
      <c r="K161" s="34" t="s">
        <v>65</v>
      </c>
      <c r="L161" s="77">
        <v>329</v>
      </c>
      <c r="M161" s="77"/>
      <c r="N161" s="72"/>
      <c r="O161" s="79" t="s">
        <v>388</v>
      </c>
      <c r="P161" s="81">
        <v>43539.71524305556</v>
      </c>
      <c r="Q161" s="79" t="s">
        <v>508</v>
      </c>
      <c r="R161" s="82" t="s">
        <v>595</v>
      </c>
      <c r="S161" s="79" t="s">
        <v>611</v>
      </c>
      <c r="T161" s="79"/>
      <c r="U161" s="82" t="s">
        <v>735</v>
      </c>
      <c r="V161" s="82" t="s">
        <v>735</v>
      </c>
      <c r="W161" s="81">
        <v>43539.71524305556</v>
      </c>
      <c r="X161" s="82" t="s">
        <v>991</v>
      </c>
      <c r="Y161" s="79"/>
      <c r="Z161" s="79"/>
      <c r="AA161" s="85" t="s">
        <v>1187</v>
      </c>
      <c r="AB161" s="79"/>
      <c r="AC161" s="79" t="b">
        <v>0</v>
      </c>
      <c r="AD161" s="79">
        <v>0</v>
      </c>
      <c r="AE161" s="85" t="s">
        <v>1236</v>
      </c>
      <c r="AF161" s="79" t="b">
        <v>0</v>
      </c>
      <c r="AG161" s="79" t="s">
        <v>368</v>
      </c>
      <c r="AH161" s="79"/>
      <c r="AI161" s="85" t="s">
        <v>1236</v>
      </c>
      <c r="AJ161" s="79" t="b">
        <v>0</v>
      </c>
      <c r="AK161" s="79">
        <v>0</v>
      </c>
      <c r="AL161" s="85" t="s">
        <v>1216</v>
      </c>
      <c r="AM161" s="79" t="s">
        <v>1265</v>
      </c>
      <c r="AN161" s="79" t="b">
        <v>0</v>
      </c>
      <c r="AO161" s="85" t="s">
        <v>1216</v>
      </c>
      <c r="AP161" s="79" t="s">
        <v>176</v>
      </c>
      <c r="AQ161" s="79">
        <v>0</v>
      </c>
      <c r="AR161" s="79">
        <v>0</v>
      </c>
      <c r="AS161" s="79"/>
      <c r="AT161" s="79"/>
      <c r="AU161" s="79"/>
      <c r="AV161" s="79"/>
      <c r="AW161" s="79"/>
      <c r="AX161" s="79"/>
      <c r="AY161" s="79"/>
      <c r="AZ161" s="79"/>
      <c r="BA161">
        <v>3</v>
      </c>
      <c r="BB161" s="78" t="str">
        <f>REPLACE(INDEX(GroupVertices[Group],MATCH(Edges24[[#This Row],[Vertex 1]],GroupVertices[Vertex],0)),1,1,"")</f>
        <v>1</v>
      </c>
      <c r="BC161" s="78" t="str">
        <f>REPLACE(INDEX(GroupVertices[Group],MATCH(Edges24[[#This Row],[Vertex 2]],GroupVertices[Vertex],0)),1,1,"")</f>
        <v>1</v>
      </c>
      <c r="BD161" s="48">
        <v>0</v>
      </c>
      <c r="BE161" s="49">
        <v>0</v>
      </c>
      <c r="BF161" s="48">
        <v>0</v>
      </c>
      <c r="BG161" s="49">
        <v>0</v>
      </c>
      <c r="BH161" s="48">
        <v>0</v>
      </c>
      <c r="BI161" s="49">
        <v>0</v>
      </c>
      <c r="BJ161" s="48">
        <v>12</v>
      </c>
      <c r="BK161" s="49">
        <v>100</v>
      </c>
      <c r="BL161" s="48">
        <v>12</v>
      </c>
    </row>
    <row r="162" spans="1:64" ht="15">
      <c r="A162" s="64" t="s">
        <v>319</v>
      </c>
      <c r="B162" s="64" t="s">
        <v>385</v>
      </c>
      <c r="C162" s="65"/>
      <c r="D162" s="66"/>
      <c r="E162" s="67"/>
      <c r="F162" s="68"/>
      <c r="G162" s="65"/>
      <c r="H162" s="69"/>
      <c r="I162" s="70"/>
      <c r="J162" s="70"/>
      <c r="K162" s="34" t="s">
        <v>65</v>
      </c>
      <c r="L162" s="77">
        <v>330</v>
      </c>
      <c r="M162" s="77"/>
      <c r="N162" s="72"/>
      <c r="O162" s="79" t="s">
        <v>389</v>
      </c>
      <c r="P162" s="81">
        <v>43539.79855324074</v>
      </c>
      <c r="Q162" s="79" t="s">
        <v>509</v>
      </c>
      <c r="R162" s="79"/>
      <c r="S162" s="79"/>
      <c r="T162" s="79"/>
      <c r="U162" s="79"/>
      <c r="V162" s="82" t="s">
        <v>829</v>
      </c>
      <c r="W162" s="81">
        <v>43539.79855324074</v>
      </c>
      <c r="X162" s="82" t="s">
        <v>992</v>
      </c>
      <c r="Y162" s="79"/>
      <c r="Z162" s="79"/>
      <c r="AA162" s="85" t="s">
        <v>1188</v>
      </c>
      <c r="AB162" s="85" t="s">
        <v>1234</v>
      </c>
      <c r="AC162" s="79" t="b">
        <v>0</v>
      </c>
      <c r="AD162" s="79">
        <v>0</v>
      </c>
      <c r="AE162" s="85" t="s">
        <v>1258</v>
      </c>
      <c r="AF162" s="79" t="b">
        <v>0</v>
      </c>
      <c r="AG162" s="79" t="s">
        <v>368</v>
      </c>
      <c r="AH162" s="79"/>
      <c r="AI162" s="85" t="s">
        <v>1236</v>
      </c>
      <c r="AJ162" s="79" t="b">
        <v>0</v>
      </c>
      <c r="AK162" s="79">
        <v>0</v>
      </c>
      <c r="AL162" s="85" t="s">
        <v>1236</v>
      </c>
      <c r="AM162" s="79" t="s">
        <v>1263</v>
      </c>
      <c r="AN162" s="79" t="b">
        <v>0</v>
      </c>
      <c r="AO162" s="85" t="s">
        <v>1234</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v>3</v>
      </c>
      <c r="BE162" s="49">
        <v>14.285714285714286</v>
      </c>
      <c r="BF162" s="48">
        <v>0</v>
      </c>
      <c r="BG162" s="49">
        <v>0</v>
      </c>
      <c r="BH162" s="48">
        <v>0</v>
      </c>
      <c r="BI162" s="49">
        <v>0</v>
      </c>
      <c r="BJ162" s="48">
        <v>18</v>
      </c>
      <c r="BK162" s="49">
        <v>85.71428571428571</v>
      </c>
      <c r="BL162" s="48">
        <v>21</v>
      </c>
    </row>
    <row r="163" spans="1:64" ht="15">
      <c r="A163" s="64" t="s">
        <v>320</v>
      </c>
      <c r="B163" s="64" t="s">
        <v>321</v>
      </c>
      <c r="C163" s="65"/>
      <c r="D163" s="66"/>
      <c r="E163" s="67"/>
      <c r="F163" s="68"/>
      <c r="G163" s="65"/>
      <c r="H163" s="69"/>
      <c r="I163" s="70"/>
      <c r="J163" s="70"/>
      <c r="K163" s="34" t="s">
        <v>66</v>
      </c>
      <c r="L163" s="77">
        <v>332</v>
      </c>
      <c r="M163" s="77"/>
      <c r="N163" s="72"/>
      <c r="O163" s="79" t="s">
        <v>389</v>
      </c>
      <c r="P163" s="81">
        <v>43528.676516203705</v>
      </c>
      <c r="Q163" s="79" t="s">
        <v>510</v>
      </c>
      <c r="R163" s="79"/>
      <c r="S163" s="79"/>
      <c r="T163" s="79"/>
      <c r="U163" s="82" t="s">
        <v>701</v>
      </c>
      <c r="V163" s="82" t="s">
        <v>701</v>
      </c>
      <c r="W163" s="81">
        <v>43528.676516203705</v>
      </c>
      <c r="X163" s="82" t="s">
        <v>993</v>
      </c>
      <c r="Y163" s="79"/>
      <c r="Z163" s="79"/>
      <c r="AA163" s="85" t="s">
        <v>1189</v>
      </c>
      <c r="AB163" s="79"/>
      <c r="AC163" s="79" t="b">
        <v>0</v>
      </c>
      <c r="AD163" s="79">
        <v>6</v>
      </c>
      <c r="AE163" s="85" t="s">
        <v>1237</v>
      </c>
      <c r="AF163" s="79" t="b">
        <v>0</v>
      </c>
      <c r="AG163" s="79" t="s">
        <v>368</v>
      </c>
      <c r="AH163" s="79"/>
      <c r="AI163" s="85" t="s">
        <v>1236</v>
      </c>
      <c r="AJ163" s="79" t="b">
        <v>0</v>
      </c>
      <c r="AK163" s="79">
        <v>2</v>
      </c>
      <c r="AL163" s="85" t="s">
        <v>1236</v>
      </c>
      <c r="AM163" s="79" t="s">
        <v>1265</v>
      </c>
      <c r="AN163" s="79" t="b">
        <v>0</v>
      </c>
      <c r="AO163" s="85" t="s">
        <v>1189</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4</v>
      </c>
      <c r="BC163" s="78" t="str">
        <f>REPLACE(INDEX(GroupVertices[Group],MATCH(Edges24[[#This Row],[Vertex 2]],GroupVertices[Vertex],0)),1,1,"")</f>
        <v>1</v>
      </c>
      <c r="BD163" s="48">
        <v>0</v>
      </c>
      <c r="BE163" s="49">
        <v>0</v>
      </c>
      <c r="BF163" s="48">
        <v>1</v>
      </c>
      <c r="BG163" s="49">
        <v>10</v>
      </c>
      <c r="BH163" s="48">
        <v>0</v>
      </c>
      <c r="BI163" s="49">
        <v>0</v>
      </c>
      <c r="BJ163" s="48">
        <v>9</v>
      </c>
      <c r="BK163" s="49">
        <v>90</v>
      </c>
      <c r="BL163" s="48">
        <v>10</v>
      </c>
    </row>
    <row r="164" spans="1:64" ht="15">
      <c r="A164" s="64" t="s">
        <v>321</v>
      </c>
      <c r="B164" s="64" t="s">
        <v>320</v>
      </c>
      <c r="C164" s="65"/>
      <c r="D164" s="66"/>
      <c r="E164" s="67"/>
      <c r="F164" s="68"/>
      <c r="G164" s="65"/>
      <c r="H164" s="69"/>
      <c r="I164" s="70"/>
      <c r="J164" s="70"/>
      <c r="K164" s="34" t="s">
        <v>66</v>
      </c>
      <c r="L164" s="77">
        <v>333</v>
      </c>
      <c r="M164" s="77"/>
      <c r="N164" s="72"/>
      <c r="O164" s="79" t="s">
        <v>388</v>
      </c>
      <c r="P164" s="81">
        <v>43528.680127314816</v>
      </c>
      <c r="Q164" s="79" t="s">
        <v>428</v>
      </c>
      <c r="R164" s="79"/>
      <c r="S164" s="79"/>
      <c r="T164" s="79"/>
      <c r="U164" s="82" t="s">
        <v>701</v>
      </c>
      <c r="V164" s="82" t="s">
        <v>701</v>
      </c>
      <c r="W164" s="81">
        <v>43528.680127314816</v>
      </c>
      <c r="X164" s="82" t="s">
        <v>994</v>
      </c>
      <c r="Y164" s="79"/>
      <c r="Z164" s="79"/>
      <c r="AA164" s="85" t="s">
        <v>1190</v>
      </c>
      <c r="AB164" s="79"/>
      <c r="AC164" s="79" t="b">
        <v>0</v>
      </c>
      <c r="AD164" s="79">
        <v>0</v>
      </c>
      <c r="AE164" s="85" t="s">
        <v>1236</v>
      </c>
      <c r="AF164" s="79" t="b">
        <v>0</v>
      </c>
      <c r="AG164" s="79" t="s">
        <v>368</v>
      </c>
      <c r="AH164" s="79"/>
      <c r="AI164" s="85" t="s">
        <v>1236</v>
      </c>
      <c r="AJ164" s="79" t="b">
        <v>0</v>
      </c>
      <c r="AK164" s="79">
        <v>2</v>
      </c>
      <c r="AL164" s="85" t="s">
        <v>1189</v>
      </c>
      <c r="AM164" s="79" t="s">
        <v>1263</v>
      </c>
      <c r="AN164" s="79" t="b">
        <v>0</v>
      </c>
      <c r="AO164" s="85" t="s">
        <v>1189</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4</v>
      </c>
      <c r="BD164" s="48">
        <v>0</v>
      </c>
      <c r="BE164" s="49">
        <v>0</v>
      </c>
      <c r="BF164" s="48">
        <v>1</v>
      </c>
      <c r="BG164" s="49">
        <v>8.333333333333334</v>
      </c>
      <c r="BH164" s="48">
        <v>0</v>
      </c>
      <c r="BI164" s="49">
        <v>0</v>
      </c>
      <c r="BJ164" s="48">
        <v>11</v>
      </c>
      <c r="BK164" s="49">
        <v>91.66666666666667</v>
      </c>
      <c r="BL164" s="48">
        <v>12</v>
      </c>
    </row>
    <row r="165" spans="1:64" ht="15">
      <c r="A165" s="64" t="s">
        <v>321</v>
      </c>
      <c r="B165" s="64" t="s">
        <v>340</v>
      </c>
      <c r="C165" s="65"/>
      <c r="D165" s="66"/>
      <c r="E165" s="67"/>
      <c r="F165" s="68"/>
      <c r="G165" s="65"/>
      <c r="H165" s="69"/>
      <c r="I165" s="70"/>
      <c r="J165" s="70"/>
      <c r="K165" s="34" t="s">
        <v>65</v>
      </c>
      <c r="L165" s="77">
        <v>334</v>
      </c>
      <c r="M165" s="77"/>
      <c r="N165" s="72"/>
      <c r="O165" s="79" t="s">
        <v>388</v>
      </c>
      <c r="P165" s="81">
        <v>43528.68363425926</v>
      </c>
      <c r="Q165" s="79" t="s">
        <v>511</v>
      </c>
      <c r="R165" s="82" t="s">
        <v>596</v>
      </c>
      <c r="S165" s="79" t="s">
        <v>635</v>
      </c>
      <c r="T165" s="79"/>
      <c r="U165" s="82" t="s">
        <v>736</v>
      </c>
      <c r="V165" s="82" t="s">
        <v>736</v>
      </c>
      <c r="W165" s="81">
        <v>43528.68363425926</v>
      </c>
      <c r="X165" s="82" t="s">
        <v>995</v>
      </c>
      <c r="Y165" s="79"/>
      <c r="Z165" s="79"/>
      <c r="AA165" s="85" t="s">
        <v>1191</v>
      </c>
      <c r="AB165" s="79"/>
      <c r="AC165" s="79" t="b">
        <v>0</v>
      </c>
      <c r="AD165" s="79">
        <v>10</v>
      </c>
      <c r="AE165" s="85" t="s">
        <v>1236</v>
      </c>
      <c r="AF165" s="79" t="b">
        <v>0</v>
      </c>
      <c r="AG165" s="79" t="s">
        <v>368</v>
      </c>
      <c r="AH165" s="79"/>
      <c r="AI165" s="85" t="s">
        <v>1236</v>
      </c>
      <c r="AJ165" s="79" t="b">
        <v>0</v>
      </c>
      <c r="AK165" s="79">
        <v>0</v>
      </c>
      <c r="AL165" s="85" t="s">
        <v>1236</v>
      </c>
      <c r="AM165" s="79" t="s">
        <v>1263</v>
      </c>
      <c r="AN165" s="79" t="b">
        <v>0</v>
      </c>
      <c r="AO165" s="85" t="s">
        <v>1191</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2</v>
      </c>
      <c r="BE165" s="49">
        <v>9.523809523809524</v>
      </c>
      <c r="BF165" s="48">
        <v>0</v>
      </c>
      <c r="BG165" s="49">
        <v>0</v>
      </c>
      <c r="BH165" s="48">
        <v>0</v>
      </c>
      <c r="BI165" s="49">
        <v>0</v>
      </c>
      <c r="BJ165" s="48">
        <v>19</v>
      </c>
      <c r="BK165" s="49">
        <v>90.47619047619048</v>
      </c>
      <c r="BL165" s="48">
        <v>21</v>
      </c>
    </row>
    <row r="166" spans="1:64" ht="15">
      <c r="A166" s="64" t="s">
        <v>321</v>
      </c>
      <c r="B166" s="64" t="s">
        <v>355</v>
      </c>
      <c r="C166" s="65"/>
      <c r="D166" s="66"/>
      <c r="E166" s="67"/>
      <c r="F166" s="68"/>
      <c r="G166" s="65"/>
      <c r="H166" s="69"/>
      <c r="I166" s="70"/>
      <c r="J166" s="70"/>
      <c r="K166" s="34" t="s">
        <v>65</v>
      </c>
      <c r="L166" s="77">
        <v>335</v>
      </c>
      <c r="M166" s="77"/>
      <c r="N166" s="72"/>
      <c r="O166" s="79" t="s">
        <v>388</v>
      </c>
      <c r="P166" s="81">
        <v>43530.68766203704</v>
      </c>
      <c r="Q166" s="79" t="s">
        <v>512</v>
      </c>
      <c r="R166" s="82" t="s">
        <v>550</v>
      </c>
      <c r="S166" s="79" t="s">
        <v>614</v>
      </c>
      <c r="T166" s="79"/>
      <c r="U166" s="82" t="s">
        <v>695</v>
      </c>
      <c r="V166" s="82" t="s">
        <v>695</v>
      </c>
      <c r="W166" s="81">
        <v>43530.68766203704</v>
      </c>
      <c r="X166" s="82" t="s">
        <v>996</v>
      </c>
      <c r="Y166" s="79"/>
      <c r="Z166" s="79"/>
      <c r="AA166" s="85" t="s">
        <v>1192</v>
      </c>
      <c r="AB166" s="79"/>
      <c r="AC166" s="79" t="b">
        <v>0</v>
      </c>
      <c r="AD166" s="79">
        <v>20</v>
      </c>
      <c r="AE166" s="85" t="s">
        <v>1236</v>
      </c>
      <c r="AF166" s="79" t="b">
        <v>0</v>
      </c>
      <c r="AG166" s="79" t="s">
        <v>368</v>
      </c>
      <c r="AH166" s="79"/>
      <c r="AI166" s="85" t="s">
        <v>1236</v>
      </c>
      <c r="AJ166" s="79" t="b">
        <v>0</v>
      </c>
      <c r="AK166" s="79">
        <v>3</v>
      </c>
      <c r="AL166" s="85" t="s">
        <v>1236</v>
      </c>
      <c r="AM166" s="79" t="s">
        <v>1263</v>
      </c>
      <c r="AN166" s="79" t="b">
        <v>0</v>
      </c>
      <c r="AO166" s="85" t="s">
        <v>1192</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v>2</v>
      </c>
      <c r="BE166" s="49">
        <v>20</v>
      </c>
      <c r="BF166" s="48">
        <v>0</v>
      </c>
      <c r="BG166" s="49">
        <v>0</v>
      </c>
      <c r="BH166" s="48">
        <v>0</v>
      </c>
      <c r="BI166" s="49">
        <v>0</v>
      </c>
      <c r="BJ166" s="48">
        <v>8</v>
      </c>
      <c r="BK166" s="49">
        <v>80</v>
      </c>
      <c r="BL166" s="48">
        <v>10</v>
      </c>
    </row>
    <row r="167" spans="1:64" ht="15">
      <c r="A167" s="64" t="s">
        <v>322</v>
      </c>
      <c r="B167" s="64" t="s">
        <v>359</v>
      </c>
      <c r="C167" s="65"/>
      <c r="D167" s="66"/>
      <c r="E167" s="67"/>
      <c r="F167" s="68"/>
      <c r="G167" s="65"/>
      <c r="H167" s="69"/>
      <c r="I167" s="70"/>
      <c r="J167" s="70"/>
      <c r="K167" s="34" t="s">
        <v>65</v>
      </c>
      <c r="L167" s="77">
        <v>336</v>
      </c>
      <c r="M167" s="77"/>
      <c r="N167" s="72"/>
      <c r="O167" s="79" t="s">
        <v>389</v>
      </c>
      <c r="P167" s="81">
        <v>43529.95045138889</v>
      </c>
      <c r="Q167" s="79" t="s">
        <v>513</v>
      </c>
      <c r="R167" s="79"/>
      <c r="S167" s="79"/>
      <c r="T167" s="79" t="s">
        <v>681</v>
      </c>
      <c r="U167" s="82" t="s">
        <v>737</v>
      </c>
      <c r="V167" s="82" t="s">
        <v>737</v>
      </c>
      <c r="W167" s="81">
        <v>43529.95045138889</v>
      </c>
      <c r="X167" s="82" t="s">
        <v>997</v>
      </c>
      <c r="Y167" s="79"/>
      <c r="Z167" s="79"/>
      <c r="AA167" s="85" t="s">
        <v>1193</v>
      </c>
      <c r="AB167" s="85" t="s">
        <v>1235</v>
      </c>
      <c r="AC167" s="79" t="b">
        <v>0</v>
      </c>
      <c r="AD167" s="79">
        <v>4</v>
      </c>
      <c r="AE167" s="85" t="s">
        <v>1259</v>
      </c>
      <c r="AF167" s="79" t="b">
        <v>0</v>
      </c>
      <c r="AG167" s="79" t="s">
        <v>368</v>
      </c>
      <c r="AH167" s="79"/>
      <c r="AI167" s="85" t="s">
        <v>1236</v>
      </c>
      <c r="AJ167" s="79" t="b">
        <v>0</v>
      </c>
      <c r="AK167" s="79">
        <v>1</v>
      </c>
      <c r="AL167" s="85" t="s">
        <v>1236</v>
      </c>
      <c r="AM167" s="79" t="s">
        <v>1263</v>
      </c>
      <c r="AN167" s="79" t="b">
        <v>0</v>
      </c>
      <c r="AO167" s="85" t="s">
        <v>1235</v>
      </c>
      <c r="AP167" s="79" t="s">
        <v>1286</v>
      </c>
      <c r="AQ167" s="79">
        <v>0</v>
      </c>
      <c r="AR167" s="79">
        <v>0</v>
      </c>
      <c r="AS167" s="79"/>
      <c r="AT167" s="79"/>
      <c r="AU167" s="79"/>
      <c r="AV167" s="79"/>
      <c r="AW167" s="79"/>
      <c r="AX167" s="79"/>
      <c r="AY167" s="79"/>
      <c r="AZ167" s="79"/>
      <c r="BA167">
        <v>1</v>
      </c>
      <c r="BB167" s="78" t="str">
        <f>REPLACE(INDEX(GroupVertices[Group],MATCH(Edges24[[#This Row],[Vertex 1]],GroupVertices[Vertex],0)),1,1,"")</f>
        <v>2</v>
      </c>
      <c r="BC167" s="78" t="str">
        <f>REPLACE(INDEX(GroupVertices[Group],MATCH(Edges24[[#This Row],[Vertex 2]],GroupVertices[Vertex],0)),1,1,"")</f>
        <v>2</v>
      </c>
      <c r="BD167" s="48">
        <v>2</v>
      </c>
      <c r="BE167" s="49">
        <v>5.714285714285714</v>
      </c>
      <c r="BF167" s="48">
        <v>0</v>
      </c>
      <c r="BG167" s="49">
        <v>0</v>
      </c>
      <c r="BH167" s="48">
        <v>0</v>
      </c>
      <c r="BI167" s="49">
        <v>0</v>
      </c>
      <c r="BJ167" s="48">
        <v>33</v>
      </c>
      <c r="BK167" s="49">
        <v>94.28571428571429</v>
      </c>
      <c r="BL167" s="48">
        <v>35</v>
      </c>
    </row>
    <row r="168" spans="1:64" ht="15">
      <c r="A168" s="64" t="s">
        <v>321</v>
      </c>
      <c r="B168" s="64" t="s">
        <v>359</v>
      </c>
      <c r="C168" s="65"/>
      <c r="D168" s="66"/>
      <c r="E168" s="67"/>
      <c r="F168" s="68"/>
      <c r="G168" s="65"/>
      <c r="H168" s="69"/>
      <c r="I168" s="70"/>
      <c r="J168" s="70"/>
      <c r="K168" s="34" t="s">
        <v>65</v>
      </c>
      <c r="L168" s="77">
        <v>337</v>
      </c>
      <c r="M168" s="77"/>
      <c r="N168" s="72"/>
      <c r="O168" s="79" t="s">
        <v>388</v>
      </c>
      <c r="P168" s="81">
        <v>43530.7778125</v>
      </c>
      <c r="Q168" s="79" t="s">
        <v>514</v>
      </c>
      <c r="R168" s="79"/>
      <c r="S168" s="79"/>
      <c r="T168" s="79"/>
      <c r="U168" s="79"/>
      <c r="V168" s="82" t="s">
        <v>830</v>
      </c>
      <c r="W168" s="81">
        <v>43530.7778125</v>
      </c>
      <c r="X168" s="82" t="s">
        <v>998</v>
      </c>
      <c r="Y168" s="79"/>
      <c r="Z168" s="79"/>
      <c r="AA168" s="85" t="s">
        <v>1194</v>
      </c>
      <c r="AB168" s="79"/>
      <c r="AC168" s="79" t="b">
        <v>0</v>
      </c>
      <c r="AD168" s="79">
        <v>0</v>
      </c>
      <c r="AE168" s="85" t="s">
        <v>1236</v>
      </c>
      <c r="AF168" s="79" t="b">
        <v>0</v>
      </c>
      <c r="AG168" s="79" t="s">
        <v>368</v>
      </c>
      <c r="AH168" s="79"/>
      <c r="AI168" s="85" t="s">
        <v>1236</v>
      </c>
      <c r="AJ168" s="79" t="b">
        <v>0</v>
      </c>
      <c r="AK168" s="79">
        <v>1</v>
      </c>
      <c r="AL168" s="85" t="s">
        <v>1193</v>
      </c>
      <c r="AM168" s="79" t="s">
        <v>1263</v>
      </c>
      <c r="AN168" s="79" t="b">
        <v>0</v>
      </c>
      <c r="AO168" s="85" t="s">
        <v>1193</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1</v>
      </c>
      <c r="BC168" s="78" t="str">
        <f>REPLACE(INDEX(GroupVertices[Group],MATCH(Edges24[[#This Row],[Vertex 2]],GroupVertices[Vertex],0)),1,1,"")</f>
        <v>2</v>
      </c>
      <c r="BD168" s="48"/>
      <c r="BE168" s="49"/>
      <c r="BF168" s="48"/>
      <c r="BG168" s="49"/>
      <c r="BH168" s="48"/>
      <c r="BI168" s="49"/>
      <c r="BJ168" s="48"/>
      <c r="BK168" s="49"/>
      <c r="BL168" s="48"/>
    </row>
    <row r="169" spans="1:64" ht="15">
      <c r="A169" s="64" t="s">
        <v>323</v>
      </c>
      <c r="B169" s="64" t="s">
        <v>321</v>
      </c>
      <c r="C169" s="65"/>
      <c r="D169" s="66"/>
      <c r="E169" s="67"/>
      <c r="F169" s="68"/>
      <c r="G169" s="65"/>
      <c r="H169" s="69"/>
      <c r="I169" s="70"/>
      <c r="J169" s="70"/>
      <c r="K169" s="34" t="s">
        <v>66</v>
      </c>
      <c r="L169" s="77">
        <v>340</v>
      </c>
      <c r="M169" s="77"/>
      <c r="N169" s="72"/>
      <c r="O169" s="79" t="s">
        <v>389</v>
      </c>
      <c r="P169" s="81">
        <v>43530.78420138889</v>
      </c>
      <c r="Q169" s="79" t="s">
        <v>515</v>
      </c>
      <c r="R169" s="79"/>
      <c r="S169" s="79"/>
      <c r="T169" s="79"/>
      <c r="U169" s="82" t="s">
        <v>726</v>
      </c>
      <c r="V169" s="82" t="s">
        <v>726</v>
      </c>
      <c r="W169" s="81">
        <v>43530.78420138889</v>
      </c>
      <c r="X169" s="82" t="s">
        <v>999</v>
      </c>
      <c r="Y169" s="79"/>
      <c r="Z169" s="79"/>
      <c r="AA169" s="85" t="s">
        <v>1195</v>
      </c>
      <c r="AB169" s="85" t="s">
        <v>1218</v>
      </c>
      <c r="AC169" s="79" t="b">
        <v>0</v>
      </c>
      <c r="AD169" s="79">
        <v>13</v>
      </c>
      <c r="AE169" s="85" t="s">
        <v>1237</v>
      </c>
      <c r="AF169" s="79" t="b">
        <v>0</v>
      </c>
      <c r="AG169" s="79" t="s">
        <v>368</v>
      </c>
      <c r="AH169" s="79"/>
      <c r="AI169" s="85" t="s">
        <v>1236</v>
      </c>
      <c r="AJ169" s="79" t="b">
        <v>0</v>
      </c>
      <c r="AK169" s="79">
        <v>2</v>
      </c>
      <c r="AL169" s="85" t="s">
        <v>1236</v>
      </c>
      <c r="AM169" s="79" t="s">
        <v>1263</v>
      </c>
      <c r="AN169" s="79" t="b">
        <v>0</v>
      </c>
      <c r="AO169" s="85" t="s">
        <v>1218</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1</v>
      </c>
      <c r="BE169" s="49">
        <v>10</v>
      </c>
      <c r="BF169" s="48">
        <v>0</v>
      </c>
      <c r="BG169" s="49">
        <v>0</v>
      </c>
      <c r="BH169" s="48">
        <v>0</v>
      </c>
      <c r="BI169" s="49">
        <v>0</v>
      </c>
      <c r="BJ169" s="48">
        <v>9</v>
      </c>
      <c r="BK169" s="49">
        <v>90</v>
      </c>
      <c r="BL169" s="48">
        <v>10</v>
      </c>
    </row>
    <row r="170" spans="1:64" ht="15">
      <c r="A170" s="64" t="s">
        <v>321</v>
      </c>
      <c r="B170" s="64" t="s">
        <v>323</v>
      </c>
      <c r="C170" s="65"/>
      <c r="D170" s="66"/>
      <c r="E170" s="67"/>
      <c r="F170" s="68"/>
      <c r="G170" s="65"/>
      <c r="H170" s="69"/>
      <c r="I170" s="70"/>
      <c r="J170" s="70"/>
      <c r="K170" s="34" t="s">
        <v>66</v>
      </c>
      <c r="L170" s="77">
        <v>341</v>
      </c>
      <c r="M170" s="77"/>
      <c r="N170" s="72"/>
      <c r="O170" s="79" t="s">
        <v>388</v>
      </c>
      <c r="P170" s="81">
        <v>43532.622777777775</v>
      </c>
      <c r="Q170" s="79" t="s">
        <v>492</v>
      </c>
      <c r="R170" s="79"/>
      <c r="S170" s="79"/>
      <c r="T170" s="79"/>
      <c r="U170" s="82" t="s">
        <v>726</v>
      </c>
      <c r="V170" s="82" t="s">
        <v>726</v>
      </c>
      <c r="W170" s="81">
        <v>43532.622777777775</v>
      </c>
      <c r="X170" s="82" t="s">
        <v>1000</v>
      </c>
      <c r="Y170" s="79"/>
      <c r="Z170" s="79"/>
      <c r="AA170" s="85" t="s">
        <v>1196</v>
      </c>
      <c r="AB170" s="79"/>
      <c r="AC170" s="79" t="b">
        <v>0</v>
      </c>
      <c r="AD170" s="79">
        <v>0</v>
      </c>
      <c r="AE170" s="85" t="s">
        <v>1236</v>
      </c>
      <c r="AF170" s="79" t="b">
        <v>0</v>
      </c>
      <c r="AG170" s="79" t="s">
        <v>368</v>
      </c>
      <c r="AH170" s="79"/>
      <c r="AI170" s="85" t="s">
        <v>1236</v>
      </c>
      <c r="AJ170" s="79" t="b">
        <v>0</v>
      </c>
      <c r="AK170" s="79">
        <v>2</v>
      </c>
      <c r="AL170" s="85" t="s">
        <v>1195</v>
      </c>
      <c r="AM170" s="79" t="s">
        <v>1263</v>
      </c>
      <c r="AN170" s="79" t="b">
        <v>0</v>
      </c>
      <c r="AO170" s="85" t="s">
        <v>1195</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v>1</v>
      </c>
      <c r="BE170" s="49">
        <v>8.333333333333334</v>
      </c>
      <c r="BF170" s="48">
        <v>0</v>
      </c>
      <c r="BG170" s="49">
        <v>0</v>
      </c>
      <c r="BH170" s="48">
        <v>0</v>
      </c>
      <c r="BI170" s="49">
        <v>0</v>
      </c>
      <c r="BJ170" s="48">
        <v>11</v>
      </c>
      <c r="BK170" s="49">
        <v>91.66666666666667</v>
      </c>
      <c r="BL170" s="48">
        <v>12</v>
      </c>
    </row>
    <row r="171" spans="1:64" ht="15">
      <c r="A171" s="64" t="s">
        <v>321</v>
      </c>
      <c r="B171" s="64" t="s">
        <v>386</v>
      </c>
      <c r="C171" s="65"/>
      <c r="D171" s="66"/>
      <c r="E171" s="67"/>
      <c r="F171" s="68"/>
      <c r="G171" s="65"/>
      <c r="H171" s="69"/>
      <c r="I171" s="70"/>
      <c r="J171" s="70"/>
      <c r="K171" s="34" t="s">
        <v>65</v>
      </c>
      <c r="L171" s="77">
        <v>342</v>
      </c>
      <c r="M171" s="77"/>
      <c r="N171" s="72"/>
      <c r="O171" s="79" t="s">
        <v>388</v>
      </c>
      <c r="P171" s="81">
        <v>43532.62550925926</v>
      </c>
      <c r="Q171" s="79" t="s">
        <v>516</v>
      </c>
      <c r="R171" s="82" t="s">
        <v>597</v>
      </c>
      <c r="S171" s="79" t="s">
        <v>636</v>
      </c>
      <c r="T171" s="79"/>
      <c r="U171" s="82" t="s">
        <v>738</v>
      </c>
      <c r="V171" s="82" t="s">
        <v>738</v>
      </c>
      <c r="W171" s="81">
        <v>43532.62550925926</v>
      </c>
      <c r="X171" s="82" t="s">
        <v>1001</v>
      </c>
      <c r="Y171" s="79"/>
      <c r="Z171" s="79"/>
      <c r="AA171" s="85" t="s">
        <v>1197</v>
      </c>
      <c r="AB171" s="79"/>
      <c r="AC171" s="79" t="b">
        <v>0</v>
      </c>
      <c r="AD171" s="79">
        <v>4</v>
      </c>
      <c r="AE171" s="85" t="s">
        <v>1236</v>
      </c>
      <c r="AF171" s="79" t="b">
        <v>0</v>
      </c>
      <c r="AG171" s="79" t="s">
        <v>368</v>
      </c>
      <c r="AH171" s="79"/>
      <c r="AI171" s="85" t="s">
        <v>1236</v>
      </c>
      <c r="AJ171" s="79" t="b">
        <v>0</v>
      </c>
      <c r="AK171" s="79">
        <v>0</v>
      </c>
      <c r="AL171" s="85" t="s">
        <v>1236</v>
      </c>
      <c r="AM171" s="79" t="s">
        <v>1263</v>
      </c>
      <c r="AN171" s="79" t="b">
        <v>0</v>
      </c>
      <c r="AO171" s="85" t="s">
        <v>1197</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c r="BE171" s="49"/>
      <c r="BF171" s="48"/>
      <c r="BG171" s="49"/>
      <c r="BH171" s="48"/>
      <c r="BI171" s="49"/>
      <c r="BJ171" s="48"/>
      <c r="BK171" s="49"/>
      <c r="BL171" s="48"/>
    </row>
    <row r="172" spans="1:64" ht="15">
      <c r="A172" s="64" t="s">
        <v>324</v>
      </c>
      <c r="B172" s="64" t="s">
        <v>321</v>
      </c>
      <c r="C172" s="65"/>
      <c r="D172" s="66"/>
      <c r="E172" s="67"/>
      <c r="F172" s="68"/>
      <c r="G172" s="65"/>
      <c r="H172" s="69"/>
      <c r="I172" s="70"/>
      <c r="J172" s="70"/>
      <c r="K172" s="34" t="s">
        <v>66</v>
      </c>
      <c r="L172" s="77">
        <v>343</v>
      </c>
      <c r="M172" s="77"/>
      <c r="N172" s="72"/>
      <c r="O172" s="79" t="s">
        <v>388</v>
      </c>
      <c r="P172" s="81">
        <v>43537.688125</v>
      </c>
      <c r="Q172" s="79" t="s">
        <v>517</v>
      </c>
      <c r="R172" s="79"/>
      <c r="S172" s="79"/>
      <c r="T172" s="79"/>
      <c r="U172" s="79"/>
      <c r="V172" s="82" t="s">
        <v>831</v>
      </c>
      <c r="W172" s="81">
        <v>43537.688125</v>
      </c>
      <c r="X172" s="82" t="s">
        <v>1002</v>
      </c>
      <c r="Y172" s="79"/>
      <c r="Z172" s="79"/>
      <c r="AA172" s="85" t="s">
        <v>1198</v>
      </c>
      <c r="AB172" s="79"/>
      <c r="AC172" s="79" t="b">
        <v>0</v>
      </c>
      <c r="AD172" s="79">
        <v>0</v>
      </c>
      <c r="AE172" s="85" t="s">
        <v>1236</v>
      </c>
      <c r="AF172" s="79" t="b">
        <v>0</v>
      </c>
      <c r="AG172" s="79" t="s">
        <v>368</v>
      </c>
      <c r="AH172" s="79"/>
      <c r="AI172" s="85" t="s">
        <v>1236</v>
      </c>
      <c r="AJ172" s="79" t="b">
        <v>0</v>
      </c>
      <c r="AK172" s="79">
        <v>1</v>
      </c>
      <c r="AL172" s="85" t="s">
        <v>1197</v>
      </c>
      <c r="AM172" s="79" t="s">
        <v>1263</v>
      </c>
      <c r="AN172" s="79" t="b">
        <v>0</v>
      </c>
      <c r="AO172" s="85" t="s">
        <v>1197</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v>1</v>
      </c>
      <c r="BE172" s="49">
        <v>5.555555555555555</v>
      </c>
      <c r="BF172" s="48">
        <v>0</v>
      </c>
      <c r="BG172" s="49">
        <v>0</v>
      </c>
      <c r="BH172" s="48">
        <v>0</v>
      </c>
      <c r="BI172" s="49">
        <v>0</v>
      </c>
      <c r="BJ172" s="48">
        <v>17</v>
      </c>
      <c r="BK172" s="49">
        <v>94.44444444444444</v>
      </c>
      <c r="BL172" s="48">
        <v>18</v>
      </c>
    </row>
    <row r="173" spans="1:64" ht="15">
      <c r="A173" s="64" t="s">
        <v>321</v>
      </c>
      <c r="B173" s="64" t="s">
        <v>358</v>
      </c>
      <c r="C173" s="65"/>
      <c r="D173" s="66"/>
      <c r="E173" s="67"/>
      <c r="F173" s="68"/>
      <c r="G173" s="65"/>
      <c r="H173" s="69"/>
      <c r="I173" s="70"/>
      <c r="J173" s="70"/>
      <c r="K173" s="34" t="s">
        <v>65</v>
      </c>
      <c r="L173" s="77">
        <v>345</v>
      </c>
      <c r="M173" s="77"/>
      <c r="N173" s="72"/>
      <c r="O173" s="79" t="s">
        <v>388</v>
      </c>
      <c r="P173" s="81">
        <v>43532.64261574074</v>
      </c>
      <c r="Q173" s="79" t="s">
        <v>518</v>
      </c>
      <c r="R173" s="82" t="s">
        <v>584</v>
      </c>
      <c r="S173" s="79" t="s">
        <v>630</v>
      </c>
      <c r="T173" s="79" t="s">
        <v>663</v>
      </c>
      <c r="U173" s="82" t="s">
        <v>725</v>
      </c>
      <c r="V173" s="82" t="s">
        <v>725</v>
      </c>
      <c r="W173" s="81">
        <v>43532.64261574074</v>
      </c>
      <c r="X173" s="82" t="s">
        <v>1003</v>
      </c>
      <c r="Y173" s="79"/>
      <c r="Z173" s="79"/>
      <c r="AA173" s="85" t="s">
        <v>1199</v>
      </c>
      <c r="AB173" s="79"/>
      <c r="AC173" s="79" t="b">
        <v>0</v>
      </c>
      <c r="AD173" s="79">
        <v>3</v>
      </c>
      <c r="AE173" s="85" t="s">
        <v>1236</v>
      </c>
      <c r="AF173" s="79" t="b">
        <v>0</v>
      </c>
      <c r="AG173" s="79" t="s">
        <v>368</v>
      </c>
      <c r="AH173" s="79"/>
      <c r="AI173" s="85" t="s">
        <v>1236</v>
      </c>
      <c r="AJ173" s="79" t="b">
        <v>0</v>
      </c>
      <c r="AK173" s="79">
        <v>1</v>
      </c>
      <c r="AL173" s="85" t="s">
        <v>1236</v>
      </c>
      <c r="AM173" s="79" t="s">
        <v>1263</v>
      </c>
      <c r="AN173" s="79" t="b">
        <v>0</v>
      </c>
      <c r="AO173" s="85" t="s">
        <v>1199</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1</v>
      </c>
      <c r="BD173" s="48">
        <v>0</v>
      </c>
      <c r="BE173" s="49">
        <v>0</v>
      </c>
      <c r="BF173" s="48">
        <v>0</v>
      </c>
      <c r="BG173" s="49">
        <v>0</v>
      </c>
      <c r="BH173" s="48">
        <v>0</v>
      </c>
      <c r="BI173" s="49">
        <v>0</v>
      </c>
      <c r="BJ173" s="48">
        <v>13</v>
      </c>
      <c r="BK173" s="49">
        <v>100</v>
      </c>
      <c r="BL173" s="48">
        <v>13</v>
      </c>
    </row>
    <row r="174" spans="1:64" ht="15">
      <c r="A174" s="64" t="s">
        <v>264</v>
      </c>
      <c r="B174" s="64" t="s">
        <v>321</v>
      </c>
      <c r="C174" s="65"/>
      <c r="D174" s="66"/>
      <c r="E174" s="67"/>
      <c r="F174" s="68"/>
      <c r="G174" s="65"/>
      <c r="H174" s="69"/>
      <c r="I174" s="70"/>
      <c r="J174" s="70"/>
      <c r="K174" s="34" t="s">
        <v>66</v>
      </c>
      <c r="L174" s="77">
        <v>348</v>
      </c>
      <c r="M174" s="77"/>
      <c r="N174" s="72"/>
      <c r="O174" s="79" t="s">
        <v>389</v>
      </c>
      <c r="P174" s="81">
        <v>43532.703148148146</v>
      </c>
      <c r="Q174" s="79" t="s">
        <v>519</v>
      </c>
      <c r="R174" s="79"/>
      <c r="S174" s="79"/>
      <c r="T174" s="79"/>
      <c r="U174" s="79"/>
      <c r="V174" s="82" t="s">
        <v>787</v>
      </c>
      <c r="W174" s="81">
        <v>43532.703148148146</v>
      </c>
      <c r="X174" s="82" t="s">
        <v>1004</v>
      </c>
      <c r="Y174" s="79"/>
      <c r="Z174" s="79"/>
      <c r="AA174" s="85" t="s">
        <v>1200</v>
      </c>
      <c r="AB174" s="85" t="s">
        <v>1201</v>
      </c>
      <c r="AC174" s="79" t="b">
        <v>0</v>
      </c>
      <c r="AD174" s="79">
        <v>0</v>
      </c>
      <c r="AE174" s="85" t="s">
        <v>1237</v>
      </c>
      <c r="AF174" s="79" t="b">
        <v>0</v>
      </c>
      <c r="AG174" s="79" t="s">
        <v>368</v>
      </c>
      <c r="AH174" s="79"/>
      <c r="AI174" s="85" t="s">
        <v>1236</v>
      </c>
      <c r="AJ174" s="79" t="b">
        <v>0</v>
      </c>
      <c r="AK174" s="79">
        <v>0</v>
      </c>
      <c r="AL174" s="85" t="s">
        <v>1236</v>
      </c>
      <c r="AM174" s="79" t="s">
        <v>1277</v>
      </c>
      <c r="AN174" s="79" t="b">
        <v>0</v>
      </c>
      <c r="AO174" s="85" t="s">
        <v>1201</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10</v>
      </c>
      <c r="BC174" s="78" t="str">
        <f>REPLACE(INDEX(GroupVertices[Group],MATCH(Edges24[[#This Row],[Vertex 2]],GroupVertices[Vertex],0)),1,1,"")</f>
        <v>1</v>
      </c>
      <c r="BD174" s="48">
        <v>2</v>
      </c>
      <c r="BE174" s="49">
        <v>9.090909090909092</v>
      </c>
      <c r="BF174" s="48">
        <v>0</v>
      </c>
      <c r="BG174" s="49">
        <v>0</v>
      </c>
      <c r="BH174" s="48">
        <v>0</v>
      </c>
      <c r="BI174" s="49">
        <v>0</v>
      </c>
      <c r="BJ174" s="48">
        <v>20</v>
      </c>
      <c r="BK174" s="49">
        <v>90.9090909090909</v>
      </c>
      <c r="BL174" s="48">
        <v>22</v>
      </c>
    </row>
    <row r="175" spans="1:64" ht="15">
      <c r="A175" s="64" t="s">
        <v>321</v>
      </c>
      <c r="B175" s="64" t="s">
        <v>264</v>
      </c>
      <c r="C175" s="65"/>
      <c r="D175" s="66"/>
      <c r="E175" s="67"/>
      <c r="F175" s="68"/>
      <c r="G175" s="65"/>
      <c r="H175" s="69"/>
      <c r="I175" s="70"/>
      <c r="J175" s="70"/>
      <c r="K175" s="34" t="s">
        <v>66</v>
      </c>
      <c r="L175" s="77">
        <v>349</v>
      </c>
      <c r="M175" s="77"/>
      <c r="N175" s="72"/>
      <c r="O175" s="79" t="s">
        <v>388</v>
      </c>
      <c r="P175" s="81">
        <v>43532.66483796296</v>
      </c>
      <c r="Q175" s="79" t="s">
        <v>520</v>
      </c>
      <c r="R175" s="82" t="s">
        <v>563</v>
      </c>
      <c r="S175" s="79" t="s">
        <v>620</v>
      </c>
      <c r="T175" s="79"/>
      <c r="U175" s="82" t="s">
        <v>739</v>
      </c>
      <c r="V175" s="82" t="s">
        <v>739</v>
      </c>
      <c r="W175" s="81">
        <v>43532.66483796296</v>
      </c>
      <c r="X175" s="82" t="s">
        <v>1005</v>
      </c>
      <c r="Y175" s="79"/>
      <c r="Z175" s="79"/>
      <c r="AA175" s="85" t="s">
        <v>1201</v>
      </c>
      <c r="AB175" s="79"/>
      <c r="AC175" s="79" t="b">
        <v>0</v>
      </c>
      <c r="AD175" s="79">
        <v>9</v>
      </c>
      <c r="AE175" s="85" t="s">
        <v>1236</v>
      </c>
      <c r="AF175" s="79" t="b">
        <v>0</v>
      </c>
      <c r="AG175" s="79" t="s">
        <v>368</v>
      </c>
      <c r="AH175" s="79"/>
      <c r="AI175" s="85" t="s">
        <v>1236</v>
      </c>
      <c r="AJ175" s="79" t="b">
        <v>0</v>
      </c>
      <c r="AK175" s="79">
        <v>1</v>
      </c>
      <c r="AL175" s="85" t="s">
        <v>1236</v>
      </c>
      <c r="AM175" s="79" t="s">
        <v>1263</v>
      </c>
      <c r="AN175" s="79" t="b">
        <v>0</v>
      </c>
      <c r="AO175" s="85" t="s">
        <v>1201</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10</v>
      </c>
      <c r="BD175" s="48"/>
      <c r="BE175" s="49"/>
      <c r="BF175" s="48"/>
      <c r="BG175" s="49"/>
      <c r="BH175" s="48"/>
      <c r="BI175" s="49"/>
      <c r="BJ175" s="48"/>
      <c r="BK175" s="49"/>
      <c r="BL175" s="48"/>
    </row>
    <row r="176" spans="1:64" ht="15">
      <c r="A176" s="64" t="s">
        <v>321</v>
      </c>
      <c r="B176" s="64" t="s">
        <v>375</v>
      </c>
      <c r="C176" s="65"/>
      <c r="D176" s="66"/>
      <c r="E176" s="67"/>
      <c r="F176" s="68"/>
      <c r="G176" s="65"/>
      <c r="H176" s="69"/>
      <c r="I176" s="70"/>
      <c r="J176" s="70"/>
      <c r="K176" s="34" t="s">
        <v>65</v>
      </c>
      <c r="L176" s="77">
        <v>351</v>
      </c>
      <c r="M176" s="77"/>
      <c r="N176" s="72"/>
      <c r="O176" s="79" t="s">
        <v>388</v>
      </c>
      <c r="P176" s="81">
        <v>43535.78686342593</v>
      </c>
      <c r="Q176" s="79" t="s">
        <v>521</v>
      </c>
      <c r="R176" s="82" t="s">
        <v>568</v>
      </c>
      <c r="S176" s="79" t="s">
        <v>624</v>
      </c>
      <c r="T176" s="79"/>
      <c r="U176" s="82" t="s">
        <v>740</v>
      </c>
      <c r="V176" s="82" t="s">
        <v>740</v>
      </c>
      <c r="W176" s="81">
        <v>43535.78686342593</v>
      </c>
      <c r="X176" s="82" t="s">
        <v>1006</v>
      </c>
      <c r="Y176" s="79"/>
      <c r="Z176" s="79"/>
      <c r="AA176" s="85" t="s">
        <v>1202</v>
      </c>
      <c r="AB176" s="79"/>
      <c r="AC176" s="79" t="b">
        <v>0</v>
      </c>
      <c r="AD176" s="79">
        <v>17</v>
      </c>
      <c r="AE176" s="85" t="s">
        <v>1236</v>
      </c>
      <c r="AF176" s="79" t="b">
        <v>0</v>
      </c>
      <c r="AG176" s="79" t="s">
        <v>368</v>
      </c>
      <c r="AH176" s="79"/>
      <c r="AI176" s="85" t="s">
        <v>1236</v>
      </c>
      <c r="AJ176" s="79" t="b">
        <v>0</v>
      </c>
      <c r="AK176" s="79">
        <v>1</v>
      </c>
      <c r="AL176" s="85" t="s">
        <v>1236</v>
      </c>
      <c r="AM176" s="79" t="s">
        <v>1263</v>
      </c>
      <c r="AN176" s="79" t="b">
        <v>0</v>
      </c>
      <c r="AO176" s="85" t="s">
        <v>1202</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v>1</v>
      </c>
      <c r="BE176" s="49">
        <v>5.882352941176471</v>
      </c>
      <c r="BF176" s="48">
        <v>0</v>
      </c>
      <c r="BG176" s="49">
        <v>0</v>
      </c>
      <c r="BH176" s="48">
        <v>0</v>
      </c>
      <c r="BI176" s="49">
        <v>0</v>
      </c>
      <c r="BJ176" s="48">
        <v>16</v>
      </c>
      <c r="BK176" s="49">
        <v>94.11764705882354</v>
      </c>
      <c r="BL176" s="48">
        <v>17</v>
      </c>
    </row>
    <row r="177" spans="1:64" ht="15">
      <c r="A177" s="64" t="s">
        <v>325</v>
      </c>
      <c r="B177" s="64" t="s">
        <v>325</v>
      </c>
      <c r="C177" s="65"/>
      <c r="D177" s="66"/>
      <c r="E177" s="67"/>
      <c r="F177" s="68"/>
      <c r="G177" s="65"/>
      <c r="H177" s="69"/>
      <c r="I177" s="70"/>
      <c r="J177" s="70"/>
      <c r="K177" s="34" t="s">
        <v>65</v>
      </c>
      <c r="L177" s="77">
        <v>352</v>
      </c>
      <c r="M177" s="77"/>
      <c r="N177" s="72"/>
      <c r="O177" s="79" t="s">
        <v>176</v>
      </c>
      <c r="P177" s="81">
        <v>43536.000613425924</v>
      </c>
      <c r="Q177" s="79" t="s">
        <v>522</v>
      </c>
      <c r="R177" s="79"/>
      <c r="S177" s="79"/>
      <c r="T177" s="79"/>
      <c r="U177" s="82" t="s">
        <v>741</v>
      </c>
      <c r="V177" s="82" t="s">
        <v>741</v>
      </c>
      <c r="W177" s="81">
        <v>43536.000613425924</v>
      </c>
      <c r="X177" s="82" t="s">
        <v>1007</v>
      </c>
      <c r="Y177" s="79"/>
      <c r="Z177" s="79"/>
      <c r="AA177" s="85" t="s">
        <v>1203</v>
      </c>
      <c r="AB177" s="79"/>
      <c r="AC177" s="79" t="b">
        <v>0</v>
      </c>
      <c r="AD177" s="79">
        <v>3</v>
      </c>
      <c r="AE177" s="85" t="s">
        <v>1236</v>
      </c>
      <c r="AF177" s="79" t="b">
        <v>0</v>
      </c>
      <c r="AG177" s="79" t="s">
        <v>368</v>
      </c>
      <c r="AH177" s="79"/>
      <c r="AI177" s="85" t="s">
        <v>1236</v>
      </c>
      <c r="AJ177" s="79" t="b">
        <v>0</v>
      </c>
      <c r="AK177" s="79">
        <v>1</v>
      </c>
      <c r="AL177" s="85" t="s">
        <v>1236</v>
      </c>
      <c r="AM177" s="79" t="s">
        <v>1267</v>
      </c>
      <c r="AN177" s="79" t="b">
        <v>0</v>
      </c>
      <c r="AO177" s="85" t="s">
        <v>1203</v>
      </c>
      <c r="AP177" s="79" t="s">
        <v>1286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v>0</v>
      </c>
      <c r="BE177" s="49">
        <v>0</v>
      </c>
      <c r="BF177" s="48">
        <v>0</v>
      </c>
      <c r="BG177" s="49">
        <v>0</v>
      </c>
      <c r="BH177" s="48">
        <v>0</v>
      </c>
      <c r="BI177" s="49">
        <v>0</v>
      </c>
      <c r="BJ177" s="48">
        <v>5</v>
      </c>
      <c r="BK177" s="49">
        <v>100</v>
      </c>
      <c r="BL177" s="48">
        <v>5</v>
      </c>
    </row>
    <row r="178" spans="1:64" ht="15">
      <c r="A178" s="64" t="s">
        <v>321</v>
      </c>
      <c r="B178" s="64" t="s">
        <v>325</v>
      </c>
      <c r="C178" s="65"/>
      <c r="D178" s="66"/>
      <c r="E178" s="67"/>
      <c r="F178" s="68"/>
      <c r="G178" s="65"/>
      <c r="H178" s="69"/>
      <c r="I178" s="70"/>
      <c r="J178" s="70"/>
      <c r="K178" s="34" t="s">
        <v>65</v>
      </c>
      <c r="L178" s="77">
        <v>353</v>
      </c>
      <c r="M178" s="77"/>
      <c r="N178" s="72"/>
      <c r="O178" s="79" t="s">
        <v>388</v>
      </c>
      <c r="P178" s="81">
        <v>43538.691354166665</v>
      </c>
      <c r="Q178" s="79" t="s">
        <v>523</v>
      </c>
      <c r="R178" s="79"/>
      <c r="S178" s="79"/>
      <c r="T178" s="79"/>
      <c r="U178" s="79"/>
      <c r="V178" s="82" t="s">
        <v>830</v>
      </c>
      <c r="W178" s="81">
        <v>43538.691354166665</v>
      </c>
      <c r="X178" s="82" t="s">
        <v>1008</v>
      </c>
      <c r="Y178" s="79"/>
      <c r="Z178" s="79"/>
      <c r="AA178" s="85" t="s">
        <v>1204</v>
      </c>
      <c r="AB178" s="79"/>
      <c r="AC178" s="79" t="b">
        <v>0</v>
      </c>
      <c r="AD178" s="79">
        <v>0</v>
      </c>
      <c r="AE178" s="85" t="s">
        <v>1236</v>
      </c>
      <c r="AF178" s="79" t="b">
        <v>0</v>
      </c>
      <c r="AG178" s="79" t="s">
        <v>368</v>
      </c>
      <c r="AH178" s="79"/>
      <c r="AI178" s="85" t="s">
        <v>1236</v>
      </c>
      <c r="AJ178" s="79" t="b">
        <v>0</v>
      </c>
      <c r="AK178" s="79">
        <v>1</v>
      </c>
      <c r="AL178" s="85" t="s">
        <v>1203</v>
      </c>
      <c r="AM178" s="79" t="s">
        <v>1263</v>
      </c>
      <c r="AN178" s="79" t="b">
        <v>0</v>
      </c>
      <c r="AO178" s="85" t="s">
        <v>1203</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1</v>
      </c>
      <c r="BC178" s="78" t="str">
        <f>REPLACE(INDEX(GroupVertices[Group],MATCH(Edges24[[#This Row],[Vertex 2]],GroupVertices[Vertex],0)),1,1,"")</f>
        <v>1</v>
      </c>
      <c r="BD178" s="48">
        <v>0</v>
      </c>
      <c r="BE178" s="49">
        <v>0</v>
      </c>
      <c r="BF178" s="48">
        <v>0</v>
      </c>
      <c r="BG178" s="49">
        <v>0</v>
      </c>
      <c r="BH178" s="48">
        <v>0</v>
      </c>
      <c r="BI178" s="49">
        <v>0</v>
      </c>
      <c r="BJ178" s="48">
        <v>7</v>
      </c>
      <c r="BK178" s="49">
        <v>100</v>
      </c>
      <c r="BL178" s="48">
        <v>7</v>
      </c>
    </row>
    <row r="179" spans="1:64" ht="15">
      <c r="A179" s="64" t="s">
        <v>326</v>
      </c>
      <c r="B179" s="64" t="s">
        <v>302</v>
      </c>
      <c r="C179" s="65"/>
      <c r="D179" s="66"/>
      <c r="E179" s="67"/>
      <c r="F179" s="68"/>
      <c r="G179" s="65"/>
      <c r="H179" s="69"/>
      <c r="I179" s="70"/>
      <c r="J179" s="70"/>
      <c r="K179" s="34" t="s">
        <v>66</v>
      </c>
      <c r="L179" s="77">
        <v>356</v>
      </c>
      <c r="M179" s="77"/>
      <c r="N179" s="72"/>
      <c r="O179" s="79" t="s">
        <v>388</v>
      </c>
      <c r="P179" s="81">
        <v>43538.69043981482</v>
      </c>
      <c r="Q179" s="79" t="s">
        <v>488</v>
      </c>
      <c r="R179" s="82" t="s">
        <v>582</v>
      </c>
      <c r="S179" s="79" t="s">
        <v>629</v>
      </c>
      <c r="T179" s="79"/>
      <c r="U179" s="79"/>
      <c r="V179" s="82" t="s">
        <v>832</v>
      </c>
      <c r="W179" s="81">
        <v>43538.69043981482</v>
      </c>
      <c r="X179" s="82" t="s">
        <v>1009</v>
      </c>
      <c r="Y179" s="79"/>
      <c r="Z179" s="79"/>
      <c r="AA179" s="85" t="s">
        <v>1205</v>
      </c>
      <c r="AB179" s="79"/>
      <c r="AC179" s="79" t="b">
        <v>0</v>
      </c>
      <c r="AD179" s="79">
        <v>0</v>
      </c>
      <c r="AE179" s="85" t="s">
        <v>1236</v>
      </c>
      <c r="AF179" s="79" t="b">
        <v>0</v>
      </c>
      <c r="AG179" s="79" t="s">
        <v>368</v>
      </c>
      <c r="AH179" s="79"/>
      <c r="AI179" s="85" t="s">
        <v>1236</v>
      </c>
      <c r="AJ179" s="79" t="b">
        <v>0</v>
      </c>
      <c r="AK179" s="79">
        <v>6</v>
      </c>
      <c r="AL179" s="85" t="s">
        <v>1156</v>
      </c>
      <c r="AM179" s="79" t="s">
        <v>1263</v>
      </c>
      <c r="AN179" s="79" t="b">
        <v>0</v>
      </c>
      <c r="AO179" s="85" t="s">
        <v>1156</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7</v>
      </c>
      <c r="BC179" s="78" t="str">
        <f>REPLACE(INDEX(GroupVertices[Group],MATCH(Edges24[[#This Row],[Vertex 2]],GroupVertices[Vertex],0)),1,1,"")</f>
        <v>7</v>
      </c>
      <c r="BD179" s="48">
        <v>0</v>
      </c>
      <c r="BE179" s="49">
        <v>0</v>
      </c>
      <c r="BF179" s="48">
        <v>0</v>
      </c>
      <c r="BG179" s="49">
        <v>0</v>
      </c>
      <c r="BH179" s="48">
        <v>0</v>
      </c>
      <c r="BI179" s="49">
        <v>0</v>
      </c>
      <c r="BJ179" s="48">
        <v>23</v>
      </c>
      <c r="BK179" s="49">
        <v>100</v>
      </c>
      <c r="BL179" s="48">
        <v>23</v>
      </c>
    </row>
    <row r="180" spans="1:64" ht="15">
      <c r="A180" s="64" t="s">
        <v>321</v>
      </c>
      <c r="B180" s="64" t="s">
        <v>302</v>
      </c>
      <c r="C180" s="65"/>
      <c r="D180" s="66"/>
      <c r="E180" s="67"/>
      <c r="F180" s="68"/>
      <c r="G180" s="65"/>
      <c r="H180" s="69"/>
      <c r="I180" s="70"/>
      <c r="J180" s="70"/>
      <c r="K180" s="34" t="s">
        <v>66</v>
      </c>
      <c r="L180" s="77">
        <v>357</v>
      </c>
      <c r="M180" s="77"/>
      <c r="N180" s="72"/>
      <c r="O180" s="79" t="s">
        <v>388</v>
      </c>
      <c r="P180" s="81">
        <v>43538.69200231481</v>
      </c>
      <c r="Q180" s="79" t="s">
        <v>488</v>
      </c>
      <c r="R180" s="82" t="s">
        <v>582</v>
      </c>
      <c r="S180" s="79" t="s">
        <v>629</v>
      </c>
      <c r="T180" s="79"/>
      <c r="U180" s="79"/>
      <c r="V180" s="82" t="s">
        <v>830</v>
      </c>
      <c r="W180" s="81">
        <v>43538.69200231481</v>
      </c>
      <c r="X180" s="82" t="s">
        <v>1010</v>
      </c>
      <c r="Y180" s="79"/>
      <c r="Z180" s="79"/>
      <c r="AA180" s="85" t="s">
        <v>1206</v>
      </c>
      <c r="AB180" s="79"/>
      <c r="AC180" s="79" t="b">
        <v>0</v>
      </c>
      <c r="AD180" s="79">
        <v>0</v>
      </c>
      <c r="AE180" s="85" t="s">
        <v>1236</v>
      </c>
      <c r="AF180" s="79" t="b">
        <v>0</v>
      </c>
      <c r="AG180" s="79" t="s">
        <v>368</v>
      </c>
      <c r="AH180" s="79"/>
      <c r="AI180" s="85" t="s">
        <v>1236</v>
      </c>
      <c r="AJ180" s="79" t="b">
        <v>0</v>
      </c>
      <c r="AK180" s="79">
        <v>6</v>
      </c>
      <c r="AL180" s="85" t="s">
        <v>1156</v>
      </c>
      <c r="AM180" s="79" t="s">
        <v>1263</v>
      </c>
      <c r="AN180" s="79" t="b">
        <v>0</v>
      </c>
      <c r="AO180" s="85" t="s">
        <v>1156</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1</v>
      </c>
      <c r="BC180" s="78" t="str">
        <f>REPLACE(INDEX(GroupVertices[Group],MATCH(Edges24[[#This Row],[Vertex 2]],GroupVertices[Vertex],0)),1,1,"")</f>
        <v>7</v>
      </c>
      <c r="BD180" s="48">
        <v>0</v>
      </c>
      <c r="BE180" s="49">
        <v>0</v>
      </c>
      <c r="BF180" s="48">
        <v>0</v>
      </c>
      <c r="BG180" s="49">
        <v>0</v>
      </c>
      <c r="BH180" s="48">
        <v>0</v>
      </c>
      <c r="BI180" s="49">
        <v>0</v>
      </c>
      <c r="BJ180" s="48">
        <v>23</v>
      </c>
      <c r="BK180" s="49">
        <v>100</v>
      </c>
      <c r="BL180" s="48">
        <v>23</v>
      </c>
    </row>
    <row r="181" spans="1:64" ht="15">
      <c r="A181" s="64" t="s">
        <v>326</v>
      </c>
      <c r="B181" s="64" t="s">
        <v>326</v>
      </c>
      <c r="C181" s="65"/>
      <c r="D181" s="66"/>
      <c r="E181" s="67"/>
      <c r="F181" s="68"/>
      <c r="G181" s="65"/>
      <c r="H181" s="69"/>
      <c r="I181" s="70"/>
      <c r="J181" s="70"/>
      <c r="K181" s="34" t="s">
        <v>65</v>
      </c>
      <c r="L181" s="77">
        <v>358</v>
      </c>
      <c r="M181" s="77"/>
      <c r="N181" s="72"/>
      <c r="O181" s="79" t="s">
        <v>176</v>
      </c>
      <c r="P181" s="81">
        <v>43530.71375</v>
      </c>
      <c r="Q181" s="79" t="s">
        <v>524</v>
      </c>
      <c r="R181" s="82" t="s">
        <v>598</v>
      </c>
      <c r="S181" s="79" t="s">
        <v>634</v>
      </c>
      <c r="T181" s="79"/>
      <c r="U181" s="82" t="s">
        <v>742</v>
      </c>
      <c r="V181" s="82" t="s">
        <v>742</v>
      </c>
      <c r="W181" s="81">
        <v>43530.71375</v>
      </c>
      <c r="X181" s="82" t="s">
        <v>1011</v>
      </c>
      <c r="Y181" s="79"/>
      <c r="Z181" s="79"/>
      <c r="AA181" s="85" t="s">
        <v>1207</v>
      </c>
      <c r="AB181" s="79"/>
      <c r="AC181" s="79" t="b">
        <v>0</v>
      </c>
      <c r="AD181" s="79">
        <v>6</v>
      </c>
      <c r="AE181" s="85" t="s">
        <v>1236</v>
      </c>
      <c r="AF181" s="79" t="b">
        <v>0</v>
      </c>
      <c r="AG181" s="79" t="s">
        <v>368</v>
      </c>
      <c r="AH181" s="79"/>
      <c r="AI181" s="85" t="s">
        <v>1236</v>
      </c>
      <c r="AJ181" s="79" t="b">
        <v>0</v>
      </c>
      <c r="AK181" s="79">
        <v>1</v>
      </c>
      <c r="AL181" s="85" t="s">
        <v>1236</v>
      </c>
      <c r="AM181" s="79" t="s">
        <v>1263</v>
      </c>
      <c r="AN181" s="79" t="b">
        <v>0</v>
      </c>
      <c r="AO181" s="85" t="s">
        <v>1207</v>
      </c>
      <c r="AP181" s="79" t="s">
        <v>1286</v>
      </c>
      <c r="AQ181" s="79">
        <v>0</v>
      </c>
      <c r="AR181" s="79">
        <v>0</v>
      </c>
      <c r="AS181" s="79"/>
      <c r="AT181" s="79"/>
      <c r="AU181" s="79"/>
      <c r="AV181" s="79"/>
      <c r="AW181" s="79"/>
      <c r="AX181" s="79"/>
      <c r="AY181" s="79"/>
      <c r="AZ181" s="79"/>
      <c r="BA181">
        <v>2</v>
      </c>
      <c r="BB181" s="78" t="str">
        <f>REPLACE(INDEX(GroupVertices[Group],MATCH(Edges24[[#This Row],[Vertex 1]],GroupVertices[Vertex],0)),1,1,"")</f>
        <v>7</v>
      </c>
      <c r="BC181" s="78" t="str">
        <f>REPLACE(INDEX(GroupVertices[Group],MATCH(Edges24[[#This Row],[Vertex 2]],GroupVertices[Vertex],0)),1,1,"")</f>
        <v>7</v>
      </c>
      <c r="BD181" s="48">
        <v>1</v>
      </c>
      <c r="BE181" s="49">
        <v>4</v>
      </c>
      <c r="BF181" s="48">
        <v>0</v>
      </c>
      <c r="BG181" s="49">
        <v>0</v>
      </c>
      <c r="BH181" s="48">
        <v>0</v>
      </c>
      <c r="BI181" s="49">
        <v>0</v>
      </c>
      <c r="BJ181" s="48">
        <v>24</v>
      </c>
      <c r="BK181" s="49">
        <v>96</v>
      </c>
      <c r="BL181" s="48">
        <v>25</v>
      </c>
    </row>
    <row r="182" spans="1:64" ht="15">
      <c r="A182" s="64" t="s">
        <v>326</v>
      </c>
      <c r="B182" s="64" t="s">
        <v>326</v>
      </c>
      <c r="C182" s="65"/>
      <c r="D182" s="66"/>
      <c r="E182" s="67"/>
      <c r="F182" s="68"/>
      <c r="G182" s="65"/>
      <c r="H182" s="69"/>
      <c r="I182" s="70"/>
      <c r="J182" s="70"/>
      <c r="K182" s="34" t="s">
        <v>65</v>
      </c>
      <c r="L182" s="77">
        <v>359</v>
      </c>
      <c r="M182" s="77"/>
      <c r="N182" s="72"/>
      <c r="O182" s="79" t="s">
        <v>176</v>
      </c>
      <c r="P182" s="81">
        <v>43535.984305555554</v>
      </c>
      <c r="Q182" s="79" t="s">
        <v>525</v>
      </c>
      <c r="R182" s="82" t="s">
        <v>599</v>
      </c>
      <c r="S182" s="79" t="s">
        <v>637</v>
      </c>
      <c r="T182" s="79" t="s">
        <v>682</v>
      </c>
      <c r="U182" s="82" t="s">
        <v>743</v>
      </c>
      <c r="V182" s="82" t="s">
        <v>743</v>
      </c>
      <c r="W182" s="81">
        <v>43535.984305555554</v>
      </c>
      <c r="X182" s="82" t="s">
        <v>1012</v>
      </c>
      <c r="Y182" s="79"/>
      <c r="Z182" s="79"/>
      <c r="AA182" s="85" t="s">
        <v>1208</v>
      </c>
      <c r="AB182" s="79"/>
      <c r="AC182" s="79" t="b">
        <v>0</v>
      </c>
      <c r="AD182" s="79">
        <v>4</v>
      </c>
      <c r="AE182" s="85" t="s">
        <v>1236</v>
      </c>
      <c r="AF182" s="79" t="b">
        <v>0</v>
      </c>
      <c r="AG182" s="79" t="s">
        <v>368</v>
      </c>
      <c r="AH182" s="79"/>
      <c r="AI182" s="85" t="s">
        <v>1236</v>
      </c>
      <c r="AJ182" s="79" t="b">
        <v>0</v>
      </c>
      <c r="AK182" s="79">
        <v>1</v>
      </c>
      <c r="AL182" s="85" t="s">
        <v>1236</v>
      </c>
      <c r="AM182" s="79" t="s">
        <v>1263</v>
      </c>
      <c r="AN182" s="79" t="b">
        <v>0</v>
      </c>
      <c r="AO182" s="85" t="s">
        <v>1208</v>
      </c>
      <c r="AP182" s="79" t="s">
        <v>1286</v>
      </c>
      <c r="AQ182" s="79">
        <v>0</v>
      </c>
      <c r="AR182" s="79">
        <v>0</v>
      </c>
      <c r="AS182" s="79"/>
      <c r="AT182" s="79"/>
      <c r="AU182" s="79"/>
      <c r="AV182" s="79"/>
      <c r="AW182" s="79"/>
      <c r="AX182" s="79"/>
      <c r="AY182" s="79"/>
      <c r="AZ182" s="79"/>
      <c r="BA182">
        <v>2</v>
      </c>
      <c r="BB182" s="78" t="str">
        <f>REPLACE(INDEX(GroupVertices[Group],MATCH(Edges24[[#This Row],[Vertex 1]],GroupVertices[Vertex],0)),1,1,"")</f>
        <v>7</v>
      </c>
      <c r="BC182" s="78" t="str">
        <f>REPLACE(INDEX(GroupVertices[Group],MATCH(Edges24[[#This Row],[Vertex 2]],GroupVertices[Vertex],0)),1,1,"")</f>
        <v>7</v>
      </c>
      <c r="BD182" s="48">
        <v>1</v>
      </c>
      <c r="BE182" s="49">
        <v>2.5</v>
      </c>
      <c r="BF182" s="48">
        <v>0</v>
      </c>
      <c r="BG182" s="49">
        <v>0</v>
      </c>
      <c r="BH182" s="48">
        <v>0</v>
      </c>
      <c r="BI182" s="49">
        <v>0</v>
      </c>
      <c r="BJ182" s="48">
        <v>39</v>
      </c>
      <c r="BK182" s="49">
        <v>97.5</v>
      </c>
      <c r="BL182" s="48">
        <v>40</v>
      </c>
    </row>
    <row r="183" spans="1:64" ht="15">
      <c r="A183" s="64" t="s">
        <v>321</v>
      </c>
      <c r="B183" s="64" t="s">
        <v>326</v>
      </c>
      <c r="C183" s="65"/>
      <c r="D183" s="66"/>
      <c r="E183" s="67"/>
      <c r="F183" s="68"/>
      <c r="G183" s="65"/>
      <c r="H183" s="69"/>
      <c r="I183" s="70"/>
      <c r="J183" s="70"/>
      <c r="K183" s="34" t="s">
        <v>65</v>
      </c>
      <c r="L183" s="77">
        <v>360</v>
      </c>
      <c r="M183" s="77"/>
      <c r="N183" s="72"/>
      <c r="O183" s="79" t="s">
        <v>388</v>
      </c>
      <c r="P183" s="81">
        <v>43530.76493055555</v>
      </c>
      <c r="Q183" s="79" t="s">
        <v>526</v>
      </c>
      <c r="R183" s="79"/>
      <c r="S183" s="79"/>
      <c r="T183" s="79"/>
      <c r="U183" s="79"/>
      <c r="V183" s="82" t="s">
        <v>830</v>
      </c>
      <c r="W183" s="81">
        <v>43530.76493055555</v>
      </c>
      <c r="X183" s="82" t="s">
        <v>1013</v>
      </c>
      <c r="Y183" s="79"/>
      <c r="Z183" s="79"/>
      <c r="AA183" s="85" t="s">
        <v>1209</v>
      </c>
      <c r="AB183" s="79"/>
      <c r="AC183" s="79" t="b">
        <v>0</v>
      </c>
      <c r="AD183" s="79">
        <v>0</v>
      </c>
      <c r="AE183" s="85" t="s">
        <v>1236</v>
      </c>
      <c r="AF183" s="79" t="b">
        <v>0</v>
      </c>
      <c r="AG183" s="79" t="s">
        <v>368</v>
      </c>
      <c r="AH183" s="79"/>
      <c r="AI183" s="85" t="s">
        <v>1236</v>
      </c>
      <c r="AJ183" s="79" t="b">
        <v>0</v>
      </c>
      <c r="AK183" s="79">
        <v>1</v>
      </c>
      <c r="AL183" s="85" t="s">
        <v>1207</v>
      </c>
      <c r="AM183" s="79" t="s">
        <v>1263</v>
      </c>
      <c r="AN183" s="79" t="b">
        <v>0</v>
      </c>
      <c r="AO183" s="85" t="s">
        <v>1207</v>
      </c>
      <c r="AP183" s="79" t="s">
        <v>176</v>
      </c>
      <c r="AQ183" s="79">
        <v>0</v>
      </c>
      <c r="AR183" s="79">
        <v>0</v>
      </c>
      <c r="AS183" s="79"/>
      <c r="AT183" s="79"/>
      <c r="AU183" s="79"/>
      <c r="AV183" s="79"/>
      <c r="AW183" s="79"/>
      <c r="AX183" s="79"/>
      <c r="AY183" s="79"/>
      <c r="AZ183" s="79"/>
      <c r="BA183">
        <v>2</v>
      </c>
      <c r="BB183" s="78" t="str">
        <f>REPLACE(INDEX(GroupVertices[Group],MATCH(Edges24[[#This Row],[Vertex 1]],GroupVertices[Vertex],0)),1,1,"")</f>
        <v>1</v>
      </c>
      <c r="BC183" s="78" t="str">
        <f>REPLACE(INDEX(GroupVertices[Group],MATCH(Edges24[[#This Row],[Vertex 2]],GroupVertices[Vertex],0)),1,1,"")</f>
        <v>7</v>
      </c>
      <c r="BD183" s="48">
        <v>1</v>
      </c>
      <c r="BE183" s="49">
        <v>4.3478260869565215</v>
      </c>
      <c r="BF183" s="48">
        <v>0</v>
      </c>
      <c r="BG183" s="49">
        <v>0</v>
      </c>
      <c r="BH183" s="48">
        <v>0</v>
      </c>
      <c r="BI183" s="49">
        <v>0</v>
      </c>
      <c r="BJ183" s="48">
        <v>22</v>
      </c>
      <c r="BK183" s="49">
        <v>95.65217391304348</v>
      </c>
      <c r="BL183" s="48">
        <v>23</v>
      </c>
    </row>
    <row r="184" spans="1:64" ht="15">
      <c r="A184" s="64" t="s">
        <v>321</v>
      </c>
      <c r="B184" s="64" t="s">
        <v>326</v>
      </c>
      <c r="C184" s="65"/>
      <c r="D184" s="66"/>
      <c r="E184" s="67"/>
      <c r="F184" s="68"/>
      <c r="G184" s="65"/>
      <c r="H184" s="69"/>
      <c r="I184" s="70"/>
      <c r="J184" s="70"/>
      <c r="K184" s="34" t="s">
        <v>65</v>
      </c>
      <c r="L184" s="77">
        <v>361</v>
      </c>
      <c r="M184" s="77"/>
      <c r="N184" s="72"/>
      <c r="O184" s="79" t="s">
        <v>388</v>
      </c>
      <c r="P184" s="81">
        <v>43538.69206018518</v>
      </c>
      <c r="Q184" s="79" t="s">
        <v>527</v>
      </c>
      <c r="R184" s="79"/>
      <c r="S184" s="79"/>
      <c r="T184" s="79" t="s">
        <v>682</v>
      </c>
      <c r="U184" s="79"/>
      <c r="V184" s="82" t="s">
        <v>830</v>
      </c>
      <c r="W184" s="81">
        <v>43538.69206018518</v>
      </c>
      <c r="X184" s="82" t="s">
        <v>1014</v>
      </c>
      <c r="Y184" s="79"/>
      <c r="Z184" s="79"/>
      <c r="AA184" s="85" t="s">
        <v>1210</v>
      </c>
      <c r="AB184" s="79"/>
      <c r="AC184" s="79" t="b">
        <v>0</v>
      </c>
      <c r="AD184" s="79">
        <v>0</v>
      </c>
      <c r="AE184" s="85" t="s">
        <v>1236</v>
      </c>
      <c r="AF184" s="79" t="b">
        <v>0</v>
      </c>
      <c r="AG184" s="79" t="s">
        <v>368</v>
      </c>
      <c r="AH184" s="79"/>
      <c r="AI184" s="85" t="s">
        <v>1236</v>
      </c>
      <c r="AJ184" s="79" t="b">
        <v>0</v>
      </c>
      <c r="AK184" s="79">
        <v>1</v>
      </c>
      <c r="AL184" s="85" t="s">
        <v>1208</v>
      </c>
      <c r="AM184" s="79" t="s">
        <v>1263</v>
      </c>
      <c r="AN184" s="79" t="b">
        <v>0</v>
      </c>
      <c r="AO184" s="85" t="s">
        <v>1208</v>
      </c>
      <c r="AP184" s="79" t="s">
        <v>176</v>
      </c>
      <c r="AQ184" s="79">
        <v>0</v>
      </c>
      <c r="AR184" s="79">
        <v>0</v>
      </c>
      <c r="AS184" s="79"/>
      <c r="AT184" s="79"/>
      <c r="AU184" s="79"/>
      <c r="AV184" s="79"/>
      <c r="AW184" s="79"/>
      <c r="AX184" s="79"/>
      <c r="AY184" s="79"/>
      <c r="AZ184" s="79"/>
      <c r="BA184">
        <v>2</v>
      </c>
      <c r="BB184" s="78" t="str">
        <f>REPLACE(INDEX(GroupVertices[Group],MATCH(Edges24[[#This Row],[Vertex 1]],GroupVertices[Vertex],0)),1,1,"")</f>
        <v>1</v>
      </c>
      <c r="BC184" s="78" t="str">
        <f>REPLACE(INDEX(GroupVertices[Group],MATCH(Edges24[[#This Row],[Vertex 2]],GroupVertices[Vertex],0)),1,1,"")</f>
        <v>7</v>
      </c>
      <c r="BD184" s="48">
        <v>0</v>
      </c>
      <c r="BE184" s="49">
        <v>0</v>
      </c>
      <c r="BF184" s="48">
        <v>0</v>
      </c>
      <c r="BG184" s="49">
        <v>0</v>
      </c>
      <c r="BH184" s="48">
        <v>0</v>
      </c>
      <c r="BI184" s="49">
        <v>0</v>
      </c>
      <c r="BJ184" s="48">
        <v>20</v>
      </c>
      <c r="BK184" s="49">
        <v>100</v>
      </c>
      <c r="BL184" s="48">
        <v>20</v>
      </c>
    </row>
    <row r="185" spans="1:64" ht="15">
      <c r="A185" s="64" t="s">
        <v>327</v>
      </c>
      <c r="B185" s="64" t="s">
        <v>321</v>
      </c>
      <c r="C185" s="65"/>
      <c r="D185" s="66"/>
      <c r="E185" s="67"/>
      <c r="F185" s="68"/>
      <c r="G185" s="65"/>
      <c r="H185" s="69"/>
      <c r="I185" s="70"/>
      <c r="J185" s="70"/>
      <c r="K185" s="34" t="s">
        <v>66</v>
      </c>
      <c r="L185" s="77">
        <v>362</v>
      </c>
      <c r="M185" s="77"/>
      <c r="N185" s="72"/>
      <c r="O185" s="79" t="s">
        <v>388</v>
      </c>
      <c r="P185" s="81">
        <v>43538.753796296296</v>
      </c>
      <c r="Q185" s="79" t="s">
        <v>528</v>
      </c>
      <c r="R185" s="82" t="s">
        <v>585</v>
      </c>
      <c r="S185" s="79" t="s">
        <v>631</v>
      </c>
      <c r="T185" s="79" t="s">
        <v>683</v>
      </c>
      <c r="U185" s="82" t="s">
        <v>744</v>
      </c>
      <c r="V185" s="82" t="s">
        <v>744</v>
      </c>
      <c r="W185" s="81">
        <v>43538.753796296296</v>
      </c>
      <c r="X185" s="82" t="s">
        <v>1015</v>
      </c>
      <c r="Y185" s="79"/>
      <c r="Z185" s="79"/>
      <c r="AA185" s="85" t="s">
        <v>1211</v>
      </c>
      <c r="AB185" s="79"/>
      <c r="AC185" s="79" t="b">
        <v>0</v>
      </c>
      <c r="AD185" s="79">
        <v>2</v>
      </c>
      <c r="AE185" s="85" t="s">
        <v>1236</v>
      </c>
      <c r="AF185" s="79" t="b">
        <v>0</v>
      </c>
      <c r="AG185" s="79" t="s">
        <v>368</v>
      </c>
      <c r="AH185" s="79"/>
      <c r="AI185" s="85" t="s">
        <v>1236</v>
      </c>
      <c r="AJ185" s="79" t="b">
        <v>0</v>
      </c>
      <c r="AK185" s="79">
        <v>0</v>
      </c>
      <c r="AL185" s="85" t="s">
        <v>1236</v>
      </c>
      <c r="AM185" s="79" t="s">
        <v>1263</v>
      </c>
      <c r="AN185" s="79" t="b">
        <v>0</v>
      </c>
      <c r="AO185" s="85" t="s">
        <v>1211</v>
      </c>
      <c r="AP185" s="79" t="s">
        <v>176</v>
      </c>
      <c r="AQ185" s="79">
        <v>0</v>
      </c>
      <c r="AR185" s="79">
        <v>0</v>
      </c>
      <c r="AS185" s="79"/>
      <c r="AT185" s="79"/>
      <c r="AU185" s="79"/>
      <c r="AV185" s="79"/>
      <c r="AW185" s="79"/>
      <c r="AX185" s="79"/>
      <c r="AY185" s="79"/>
      <c r="AZ185" s="79"/>
      <c r="BA185">
        <v>2</v>
      </c>
      <c r="BB185" s="78" t="str">
        <f>REPLACE(INDEX(GroupVertices[Group],MATCH(Edges24[[#This Row],[Vertex 1]],GroupVertices[Vertex],0)),1,1,"")</f>
        <v>1</v>
      </c>
      <c r="BC185" s="78" t="str">
        <f>REPLACE(INDEX(GroupVertices[Group],MATCH(Edges24[[#This Row],[Vertex 2]],GroupVertices[Vertex],0)),1,1,"")</f>
        <v>1</v>
      </c>
      <c r="BD185" s="48">
        <v>1</v>
      </c>
      <c r="BE185" s="49">
        <v>3.8461538461538463</v>
      </c>
      <c r="BF185" s="48">
        <v>0</v>
      </c>
      <c r="BG185" s="49">
        <v>0</v>
      </c>
      <c r="BH185" s="48">
        <v>0</v>
      </c>
      <c r="BI185" s="49">
        <v>0</v>
      </c>
      <c r="BJ185" s="48">
        <v>25</v>
      </c>
      <c r="BK185" s="49">
        <v>96.15384615384616</v>
      </c>
      <c r="BL185" s="48">
        <v>26</v>
      </c>
    </row>
    <row r="186" spans="1:64" ht="15">
      <c r="A186" s="64" t="s">
        <v>327</v>
      </c>
      <c r="B186" s="64" t="s">
        <v>321</v>
      </c>
      <c r="C186" s="65"/>
      <c r="D186" s="66"/>
      <c r="E186" s="67"/>
      <c r="F186" s="68"/>
      <c r="G186" s="65"/>
      <c r="H186" s="69"/>
      <c r="I186" s="70"/>
      <c r="J186" s="70"/>
      <c r="K186" s="34" t="s">
        <v>66</v>
      </c>
      <c r="L186" s="77">
        <v>363</v>
      </c>
      <c r="M186" s="77"/>
      <c r="N186" s="72"/>
      <c r="O186" s="79" t="s">
        <v>388</v>
      </c>
      <c r="P186" s="81">
        <v>43539.007152777776</v>
      </c>
      <c r="Q186" s="79" t="s">
        <v>493</v>
      </c>
      <c r="R186" s="82" t="s">
        <v>585</v>
      </c>
      <c r="S186" s="79" t="s">
        <v>631</v>
      </c>
      <c r="T186" s="79"/>
      <c r="U186" s="82" t="s">
        <v>727</v>
      </c>
      <c r="V186" s="82" t="s">
        <v>727</v>
      </c>
      <c r="W186" s="81">
        <v>43539.007152777776</v>
      </c>
      <c r="X186" s="82" t="s">
        <v>1016</v>
      </c>
      <c r="Y186" s="79"/>
      <c r="Z186" s="79"/>
      <c r="AA186" s="85" t="s">
        <v>1212</v>
      </c>
      <c r="AB186" s="79"/>
      <c r="AC186" s="79" t="b">
        <v>0</v>
      </c>
      <c r="AD186" s="79">
        <v>0</v>
      </c>
      <c r="AE186" s="85" t="s">
        <v>1236</v>
      </c>
      <c r="AF186" s="79" t="b">
        <v>0</v>
      </c>
      <c r="AG186" s="79" t="s">
        <v>368</v>
      </c>
      <c r="AH186" s="79"/>
      <c r="AI186" s="85" t="s">
        <v>1236</v>
      </c>
      <c r="AJ186" s="79" t="b">
        <v>0</v>
      </c>
      <c r="AK186" s="79">
        <v>0</v>
      </c>
      <c r="AL186" s="85" t="s">
        <v>1213</v>
      </c>
      <c r="AM186" s="79" t="s">
        <v>1263</v>
      </c>
      <c r="AN186" s="79" t="b">
        <v>0</v>
      </c>
      <c r="AO186" s="85" t="s">
        <v>1213</v>
      </c>
      <c r="AP186" s="79" t="s">
        <v>176</v>
      </c>
      <c r="AQ186" s="79">
        <v>0</v>
      </c>
      <c r="AR186" s="79">
        <v>0</v>
      </c>
      <c r="AS186" s="79"/>
      <c r="AT186" s="79"/>
      <c r="AU186" s="79"/>
      <c r="AV186" s="79"/>
      <c r="AW186" s="79"/>
      <c r="AX186" s="79"/>
      <c r="AY186" s="79"/>
      <c r="AZ186" s="79"/>
      <c r="BA186">
        <v>2</v>
      </c>
      <c r="BB186" s="78" t="str">
        <f>REPLACE(INDEX(GroupVertices[Group],MATCH(Edges24[[#This Row],[Vertex 1]],GroupVertices[Vertex],0)),1,1,"")</f>
        <v>1</v>
      </c>
      <c r="BC186" s="78" t="str">
        <f>REPLACE(INDEX(GroupVertices[Group],MATCH(Edges24[[#This Row],[Vertex 2]],GroupVertices[Vertex],0)),1,1,"")</f>
        <v>1</v>
      </c>
      <c r="BD186" s="48">
        <v>0</v>
      </c>
      <c r="BE186" s="49">
        <v>0</v>
      </c>
      <c r="BF186" s="48">
        <v>0</v>
      </c>
      <c r="BG186" s="49">
        <v>0</v>
      </c>
      <c r="BH186" s="48">
        <v>0</v>
      </c>
      <c r="BI186" s="49">
        <v>0</v>
      </c>
      <c r="BJ186" s="48">
        <v>10</v>
      </c>
      <c r="BK186" s="49">
        <v>100</v>
      </c>
      <c r="BL186" s="48">
        <v>10</v>
      </c>
    </row>
    <row r="187" spans="1:64" ht="15">
      <c r="A187" s="64" t="s">
        <v>321</v>
      </c>
      <c r="B187" s="64" t="s">
        <v>327</v>
      </c>
      <c r="C187" s="65"/>
      <c r="D187" s="66"/>
      <c r="E187" s="67"/>
      <c r="F187" s="68"/>
      <c r="G187" s="65"/>
      <c r="H187" s="69"/>
      <c r="I187" s="70"/>
      <c r="J187" s="70"/>
      <c r="K187" s="34" t="s">
        <v>66</v>
      </c>
      <c r="L187" s="77">
        <v>364</v>
      </c>
      <c r="M187" s="77"/>
      <c r="N187" s="72"/>
      <c r="O187" s="79" t="s">
        <v>388</v>
      </c>
      <c r="P187" s="81">
        <v>43538.86736111111</v>
      </c>
      <c r="Q187" s="79" t="s">
        <v>529</v>
      </c>
      <c r="R187" s="82" t="s">
        <v>585</v>
      </c>
      <c r="S187" s="79" t="s">
        <v>631</v>
      </c>
      <c r="T187" s="79"/>
      <c r="U187" s="82" t="s">
        <v>727</v>
      </c>
      <c r="V187" s="82" t="s">
        <v>727</v>
      </c>
      <c r="W187" s="81">
        <v>43538.86736111111</v>
      </c>
      <c r="X187" s="82" t="s">
        <v>1017</v>
      </c>
      <c r="Y187" s="79"/>
      <c r="Z187" s="79"/>
      <c r="AA187" s="85" t="s">
        <v>1213</v>
      </c>
      <c r="AB187" s="79"/>
      <c r="AC187" s="79" t="b">
        <v>0</v>
      </c>
      <c r="AD187" s="79">
        <v>0</v>
      </c>
      <c r="AE187" s="85" t="s">
        <v>1236</v>
      </c>
      <c r="AF187" s="79" t="b">
        <v>0</v>
      </c>
      <c r="AG187" s="79" t="s">
        <v>368</v>
      </c>
      <c r="AH187" s="79"/>
      <c r="AI187" s="85" t="s">
        <v>1236</v>
      </c>
      <c r="AJ187" s="79" t="b">
        <v>0</v>
      </c>
      <c r="AK187" s="79">
        <v>0</v>
      </c>
      <c r="AL187" s="85" t="s">
        <v>1236</v>
      </c>
      <c r="AM187" s="79" t="s">
        <v>1263</v>
      </c>
      <c r="AN187" s="79" t="b">
        <v>0</v>
      </c>
      <c r="AO187" s="85" t="s">
        <v>1213</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1</v>
      </c>
      <c r="BC187" s="78" t="str">
        <f>REPLACE(INDEX(GroupVertices[Group],MATCH(Edges24[[#This Row],[Vertex 2]],GroupVertices[Vertex],0)),1,1,"")</f>
        <v>1</v>
      </c>
      <c r="BD187" s="48">
        <v>0</v>
      </c>
      <c r="BE187" s="49">
        <v>0</v>
      </c>
      <c r="BF187" s="48">
        <v>0</v>
      </c>
      <c r="BG187" s="49">
        <v>0</v>
      </c>
      <c r="BH187" s="48">
        <v>0</v>
      </c>
      <c r="BI187" s="49">
        <v>0</v>
      </c>
      <c r="BJ187" s="48">
        <v>8</v>
      </c>
      <c r="BK187" s="49">
        <v>100</v>
      </c>
      <c r="BL187" s="48">
        <v>8</v>
      </c>
    </row>
    <row r="188" spans="1:64" ht="15">
      <c r="A188" s="64" t="s">
        <v>321</v>
      </c>
      <c r="B188" s="64" t="s">
        <v>387</v>
      </c>
      <c r="C188" s="65"/>
      <c r="D188" s="66"/>
      <c r="E188" s="67"/>
      <c r="F188" s="68"/>
      <c r="G188" s="65"/>
      <c r="H188" s="69"/>
      <c r="I188" s="70"/>
      <c r="J188" s="70"/>
      <c r="K188" s="34" t="s">
        <v>65</v>
      </c>
      <c r="L188" s="77">
        <v>365</v>
      </c>
      <c r="M188" s="77"/>
      <c r="N188" s="72"/>
      <c r="O188" s="79" t="s">
        <v>388</v>
      </c>
      <c r="P188" s="81">
        <v>43539.86467592593</v>
      </c>
      <c r="Q188" s="79" t="s">
        <v>530</v>
      </c>
      <c r="R188" s="82" t="s">
        <v>600</v>
      </c>
      <c r="S188" s="79" t="s">
        <v>615</v>
      </c>
      <c r="T188" s="79" t="s">
        <v>684</v>
      </c>
      <c r="U188" s="79"/>
      <c r="V188" s="82" t="s">
        <v>830</v>
      </c>
      <c r="W188" s="81">
        <v>43539.86467592593</v>
      </c>
      <c r="X188" s="82" t="s">
        <v>1018</v>
      </c>
      <c r="Y188" s="79"/>
      <c r="Z188" s="79"/>
      <c r="AA188" s="85" t="s">
        <v>1214</v>
      </c>
      <c r="AB188" s="79"/>
      <c r="AC188" s="79" t="b">
        <v>0</v>
      </c>
      <c r="AD188" s="79">
        <v>0</v>
      </c>
      <c r="AE188" s="85" t="s">
        <v>1236</v>
      </c>
      <c r="AF188" s="79" t="b">
        <v>0</v>
      </c>
      <c r="AG188" s="79" t="s">
        <v>368</v>
      </c>
      <c r="AH188" s="79"/>
      <c r="AI188" s="85" t="s">
        <v>1236</v>
      </c>
      <c r="AJ188" s="79" t="b">
        <v>0</v>
      </c>
      <c r="AK188" s="79">
        <v>0</v>
      </c>
      <c r="AL188" s="85" t="s">
        <v>1236</v>
      </c>
      <c r="AM188" s="79" t="s">
        <v>1263</v>
      </c>
      <c r="AN188" s="79" t="b">
        <v>1</v>
      </c>
      <c r="AO188" s="85" t="s">
        <v>1214</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1</v>
      </c>
      <c r="BC188" s="78" t="str">
        <f>REPLACE(INDEX(GroupVertices[Group],MATCH(Edges24[[#This Row],[Vertex 2]],GroupVertices[Vertex],0)),1,1,"")</f>
        <v>1</v>
      </c>
      <c r="BD188" s="48">
        <v>2</v>
      </c>
      <c r="BE188" s="49">
        <v>12.5</v>
      </c>
      <c r="BF188" s="48">
        <v>0</v>
      </c>
      <c r="BG188" s="49">
        <v>0</v>
      </c>
      <c r="BH188" s="48">
        <v>0</v>
      </c>
      <c r="BI188" s="49">
        <v>0</v>
      </c>
      <c r="BJ188" s="48">
        <v>14</v>
      </c>
      <c r="BK188" s="49">
        <v>87.5</v>
      </c>
      <c r="BL188" s="48">
        <v>16</v>
      </c>
    </row>
    <row r="189" spans="1:64" ht="15">
      <c r="A189" s="64" t="s">
        <v>321</v>
      </c>
      <c r="B189" s="64" t="s">
        <v>321</v>
      </c>
      <c r="C189" s="65"/>
      <c r="D189" s="66"/>
      <c r="E189" s="67"/>
      <c r="F189" s="68"/>
      <c r="G189" s="65"/>
      <c r="H189" s="69"/>
      <c r="I189" s="70"/>
      <c r="J189" s="70"/>
      <c r="K189" s="34" t="s">
        <v>65</v>
      </c>
      <c r="L189" s="77">
        <v>366</v>
      </c>
      <c r="M189" s="77"/>
      <c r="N189" s="72"/>
      <c r="O189" s="79" t="s">
        <v>176</v>
      </c>
      <c r="P189" s="81">
        <v>43525.96372685185</v>
      </c>
      <c r="Q189" s="79" t="s">
        <v>531</v>
      </c>
      <c r="R189" s="82" t="s">
        <v>601</v>
      </c>
      <c r="S189" s="79" t="s">
        <v>615</v>
      </c>
      <c r="T189" s="79"/>
      <c r="U189" s="79"/>
      <c r="V189" s="82" t="s">
        <v>830</v>
      </c>
      <c r="W189" s="81">
        <v>43525.96372685185</v>
      </c>
      <c r="X189" s="82" t="s">
        <v>1019</v>
      </c>
      <c r="Y189" s="79"/>
      <c r="Z189" s="79"/>
      <c r="AA189" s="85" t="s">
        <v>1215</v>
      </c>
      <c r="AB189" s="79"/>
      <c r="AC189" s="79" t="b">
        <v>0</v>
      </c>
      <c r="AD189" s="79">
        <v>20</v>
      </c>
      <c r="AE189" s="85" t="s">
        <v>1236</v>
      </c>
      <c r="AF189" s="79" t="b">
        <v>0</v>
      </c>
      <c r="AG189" s="79" t="s">
        <v>368</v>
      </c>
      <c r="AH189" s="79"/>
      <c r="AI189" s="85" t="s">
        <v>1236</v>
      </c>
      <c r="AJ189" s="79" t="b">
        <v>0</v>
      </c>
      <c r="AK189" s="79">
        <v>10</v>
      </c>
      <c r="AL189" s="85" t="s">
        <v>1236</v>
      </c>
      <c r="AM189" s="79" t="s">
        <v>1263</v>
      </c>
      <c r="AN189" s="79" t="b">
        <v>1</v>
      </c>
      <c r="AO189" s="85" t="s">
        <v>1215</v>
      </c>
      <c r="AP189" s="79" t="s">
        <v>1286</v>
      </c>
      <c r="AQ189" s="79">
        <v>0</v>
      </c>
      <c r="AR189" s="79">
        <v>0</v>
      </c>
      <c r="AS189" s="79"/>
      <c r="AT189" s="79"/>
      <c r="AU189" s="79"/>
      <c r="AV189" s="79"/>
      <c r="AW189" s="79"/>
      <c r="AX189" s="79"/>
      <c r="AY189" s="79"/>
      <c r="AZ189" s="79"/>
      <c r="BA189">
        <v>10</v>
      </c>
      <c r="BB189" s="78" t="str">
        <f>REPLACE(INDEX(GroupVertices[Group],MATCH(Edges24[[#This Row],[Vertex 1]],GroupVertices[Vertex],0)),1,1,"")</f>
        <v>1</v>
      </c>
      <c r="BC189" s="78" t="str">
        <f>REPLACE(INDEX(GroupVertices[Group],MATCH(Edges24[[#This Row],[Vertex 2]],GroupVertices[Vertex],0)),1,1,"")</f>
        <v>1</v>
      </c>
      <c r="BD189" s="48">
        <v>2</v>
      </c>
      <c r="BE189" s="49">
        <v>8</v>
      </c>
      <c r="BF189" s="48">
        <v>0</v>
      </c>
      <c r="BG189" s="49">
        <v>0</v>
      </c>
      <c r="BH189" s="48">
        <v>0</v>
      </c>
      <c r="BI189" s="49">
        <v>0</v>
      </c>
      <c r="BJ189" s="48">
        <v>23</v>
      </c>
      <c r="BK189" s="49">
        <v>92</v>
      </c>
      <c r="BL189" s="48">
        <v>25</v>
      </c>
    </row>
    <row r="190" spans="1:64" ht="15">
      <c r="A190" s="64" t="s">
        <v>321</v>
      </c>
      <c r="B190" s="64" t="s">
        <v>321</v>
      </c>
      <c r="C190" s="65"/>
      <c r="D190" s="66"/>
      <c r="E190" s="67"/>
      <c r="F190" s="68"/>
      <c r="G190" s="65"/>
      <c r="H190" s="69"/>
      <c r="I190" s="70"/>
      <c r="J190" s="70"/>
      <c r="K190" s="34" t="s">
        <v>65</v>
      </c>
      <c r="L190" s="77">
        <v>367</v>
      </c>
      <c r="M190" s="77"/>
      <c r="N190" s="72"/>
      <c r="O190" s="79" t="s">
        <v>176</v>
      </c>
      <c r="P190" s="81">
        <v>43539.700208333335</v>
      </c>
      <c r="Q190" s="79" t="s">
        <v>532</v>
      </c>
      <c r="R190" s="82" t="s">
        <v>595</v>
      </c>
      <c r="S190" s="79" t="s">
        <v>611</v>
      </c>
      <c r="T190" s="79"/>
      <c r="U190" s="82" t="s">
        <v>735</v>
      </c>
      <c r="V190" s="82" t="s">
        <v>735</v>
      </c>
      <c r="W190" s="81">
        <v>43539.700208333335</v>
      </c>
      <c r="X190" s="82" t="s">
        <v>1020</v>
      </c>
      <c r="Y190" s="79"/>
      <c r="Z190" s="79"/>
      <c r="AA190" s="85" t="s">
        <v>1216</v>
      </c>
      <c r="AB190" s="79"/>
      <c r="AC190" s="79" t="b">
        <v>0</v>
      </c>
      <c r="AD190" s="79">
        <v>10</v>
      </c>
      <c r="AE190" s="85" t="s">
        <v>1236</v>
      </c>
      <c r="AF190" s="79" t="b">
        <v>0</v>
      </c>
      <c r="AG190" s="79" t="s">
        <v>368</v>
      </c>
      <c r="AH190" s="79"/>
      <c r="AI190" s="85" t="s">
        <v>1236</v>
      </c>
      <c r="AJ190" s="79" t="b">
        <v>0</v>
      </c>
      <c r="AK190" s="79">
        <v>1</v>
      </c>
      <c r="AL190" s="85" t="s">
        <v>1236</v>
      </c>
      <c r="AM190" s="79" t="s">
        <v>1263</v>
      </c>
      <c r="AN190" s="79" t="b">
        <v>0</v>
      </c>
      <c r="AO190" s="85" t="s">
        <v>1216</v>
      </c>
      <c r="AP190" s="79" t="s">
        <v>1286</v>
      </c>
      <c r="AQ190" s="79">
        <v>0</v>
      </c>
      <c r="AR190" s="79">
        <v>0</v>
      </c>
      <c r="AS190" s="79"/>
      <c r="AT190" s="79"/>
      <c r="AU190" s="79"/>
      <c r="AV190" s="79"/>
      <c r="AW190" s="79"/>
      <c r="AX190" s="79"/>
      <c r="AY190" s="79"/>
      <c r="AZ190" s="79"/>
      <c r="BA190">
        <v>10</v>
      </c>
      <c r="BB190" s="78" t="str">
        <f>REPLACE(INDEX(GroupVertices[Group],MATCH(Edges24[[#This Row],[Vertex 1]],GroupVertices[Vertex],0)),1,1,"")</f>
        <v>1</v>
      </c>
      <c r="BC190" s="78" t="str">
        <f>REPLACE(INDEX(GroupVertices[Group],MATCH(Edges24[[#This Row],[Vertex 2]],GroupVertices[Vertex],0)),1,1,"")</f>
        <v>1</v>
      </c>
      <c r="BD190" s="48">
        <v>0</v>
      </c>
      <c r="BE190" s="49">
        <v>0</v>
      </c>
      <c r="BF190" s="48">
        <v>0</v>
      </c>
      <c r="BG190" s="49">
        <v>0</v>
      </c>
      <c r="BH190" s="48">
        <v>0</v>
      </c>
      <c r="BI190" s="49">
        <v>0</v>
      </c>
      <c r="BJ190" s="48">
        <v>10</v>
      </c>
      <c r="BK190" s="49">
        <v>100</v>
      </c>
      <c r="BL190" s="48">
        <v>10</v>
      </c>
    </row>
    <row r="191" spans="1:64" ht="15">
      <c r="A191" s="64" t="s">
        <v>321</v>
      </c>
      <c r="B191" s="64" t="s">
        <v>321</v>
      </c>
      <c r="C191" s="65"/>
      <c r="D191" s="66"/>
      <c r="E191" s="67"/>
      <c r="F191" s="68"/>
      <c r="G191" s="65"/>
      <c r="H191" s="69"/>
      <c r="I191" s="70"/>
      <c r="J191" s="70"/>
      <c r="K191" s="34" t="s">
        <v>65</v>
      </c>
      <c r="L191" s="77">
        <v>368</v>
      </c>
      <c r="M191" s="77"/>
      <c r="N191" s="72"/>
      <c r="O191" s="79" t="s">
        <v>176</v>
      </c>
      <c r="P191" s="81">
        <v>43528.97991898148</v>
      </c>
      <c r="Q191" s="79" t="s">
        <v>533</v>
      </c>
      <c r="R191" s="82" t="s">
        <v>546</v>
      </c>
      <c r="S191" s="79" t="s">
        <v>611</v>
      </c>
      <c r="T191" s="79"/>
      <c r="U191" s="82" t="s">
        <v>691</v>
      </c>
      <c r="V191" s="82" t="s">
        <v>691</v>
      </c>
      <c r="W191" s="81">
        <v>43528.97991898148</v>
      </c>
      <c r="X191" s="82" t="s">
        <v>1021</v>
      </c>
      <c r="Y191" s="79"/>
      <c r="Z191" s="79"/>
      <c r="AA191" s="85" t="s">
        <v>1217</v>
      </c>
      <c r="AB191" s="79"/>
      <c r="AC191" s="79" t="b">
        <v>0</v>
      </c>
      <c r="AD191" s="79">
        <v>15</v>
      </c>
      <c r="AE191" s="85" t="s">
        <v>1236</v>
      </c>
      <c r="AF191" s="79" t="b">
        <v>0</v>
      </c>
      <c r="AG191" s="79" t="s">
        <v>368</v>
      </c>
      <c r="AH191" s="79"/>
      <c r="AI191" s="85" t="s">
        <v>1236</v>
      </c>
      <c r="AJ191" s="79" t="b">
        <v>0</v>
      </c>
      <c r="AK191" s="79">
        <v>9</v>
      </c>
      <c r="AL191" s="85" t="s">
        <v>1236</v>
      </c>
      <c r="AM191" s="79" t="s">
        <v>1263</v>
      </c>
      <c r="AN191" s="79" t="b">
        <v>0</v>
      </c>
      <c r="AO191" s="85" t="s">
        <v>1217</v>
      </c>
      <c r="AP191" s="79" t="s">
        <v>176</v>
      </c>
      <c r="AQ191" s="79">
        <v>0</v>
      </c>
      <c r="AR191" s="79">
        <v>0</v>
      </c>
      <c r="AS191" s="79"/>
      <c r="AT191" s="79"/>
      <c r="AU191" s="79"/>
      <c r="AV191" s="79"/>
      <c r="AW191" s="79"/>
      <c r="AX191" s="79"/>
      <c r="AY191" s="79"/>
      <c r="AZ191" s="79"/>
      <c r="BA191">
        <v>10</v>
      </c>
      <c r="BB191" s="78" t="str">
        <f>REPLACE(INDEX(GroupVertices[Group],MATCH(Edges24[[#This Row],[Vertex 1]],GroupVertices[Vertex],0)),1,1,"")</f>
        <v>1</v>
      </c>
      <c r="BC191" s="78" t="str">
        <f>REPLACE(INDEX(GroupVertices[Group],MATCH(Edges24[[#This Row],[Vertex 2]],GroupVertices[Vertex],0)),1,1,"")</f>
        <v>1</v>
      </c>
      <c r="BD191" s="48">
        <v>1</v>
      </c>
      <c r="BE191" s="49">
        <v>11.11111111111111</v>
      </c>
      <c r="BF191" s="48">
        <v>0</v>
      </c>
      <c r="BG191" s="49">
        <v>0</v>
      </c>
      <c r="BH191" s="48">
        <v>0</v>
      </c>
      <c r="BI191" s="49">
        <v>0</v>
      </c>
      <c r="BJ191" s="48">
        <v>8</v>
      </c>
      <c r="BK191" s="49">
        <v>88.88888888888889</v>
      </c>
      <c r="BL191" s="48">
        <v>9</v>
      </c>
    </row>
    <row r="192" spans="1:64" ht="15">
      <c r="A192" s="64" t="s">
        <v>321</v>
      </c>
      <c r="B192" s="64" t="s">
        <v>321</v>
      </c>
      <c r="C192" s="65"/>
      <c r="D192" s="66"/>
      <c r="E192" s="67"/>
      <c r="F192" s="68"/>
      <c r="G192" s="65"/>
      <c r="H192" s="69"/>
      <c r="I192" s="70"/>
      <c r="J192" s="70"/>
      <c r="K192" s="34" t="s">
        <v>65</v>
      </c>
      <c r="L192" s="77">
        <v>369</v>
      </c>
      <c r="M192" s="77"/>
      <c r="N192" s="72"/>
      <c r="O192" s="79" t="s">
        <v>176</v>
      </c>
      <c r="P192" s="81">
        <v>43530.77961805555</v>
      </c>
      <c r="Q192" s="79" t="s">
        <v>534</v>
      </c>
      <c r="R192" s="82" t="s">
        <v>602</v>
      </c>
      <c r="S192" s="79" t="s">
        <v>615</v>
      </c>
      <c r="T192" s="79" t="s">
        <v>681</v>
      </c>
      <c r="U192" s="79"/>
      <c r="V192" s="82" t="s">
        <v>830</v>
      </c>
      <c r="W192" s="81">
        <v>43530.77961805555</v>
      </c>
      <c r="X192" s="82" t="s">
        <v>1022</v>
      </c>
      <c r="Y192" s="79"/>
      <c r="Z192" s="79"/>
      <c r="AA192" s="85" t="s">
        <v>1218</v>
      </c>
      <c r="AB192" s="79"/>
      <c r="AC192" s="79" t="b">
        <v>0</v>
      </c>
      <c r="AD192" s="79">
        <v>15</v>
      </c>
      <c r="AE192" s="85" t="s">
        <v>1236</v>
      </c>
      <c r="AF192" s="79" t="b">
        <v>1</v>
      </c>
      <c r="AG192" s="79" t="s">
        <v>368</v>
      </c>
      <c r="AH192" s="79"/>
      <c r="AI192" s="85" t="s">
        <v>1262</v>
      </c>
      <c r="AJ192" s="79" t="b">
        <v>0</v>
      </c>
      <c r="AK192" s="79">
        <v>0</v>
      </c>
      <c r="AL192" s="85" t="s">
        <v>1236</v>
      </c>
      <c r="AM192" s="79" t="s">
        <v>1263</v>
      </c>
      <c r="AN192" s="79" t="b">
        <v>0</v>
      </c>
      <c r="AO192" s="85" t="s">
        <v>1218</v>
      </c>
      <c r="AP192" s="79" t="s">
        <v>176</v>
      </c>
      <c r="AQ192" s="79">
        <v>0</v>
      </c>
      <c r="AR192" s="79">
        <v>0</v>
      </c>
      <c r="AS192" s="79"/>
      <c r="AT192" s="79"/>
      <c r="AU192" s="79"/>
      <c r="AV192" s="79"/>
      <c r="AW192" s="79"/>
      <c r="AX192" s="79"/>
      <c r="AY192" s="79"/>
      <c r="AZ192" s="79"/>
      <c r="BA192">
        <v>10</v>
      </c>
      <c r="BB192" s="78" t="str">
        <f>REPLACE(INDEX(GroupVertices[Group],MATCH(Edges24[[#This Row],[Vertex 1]],GroupVertices[Vertex],0)),1,1,"")</f>
        <v>1</v>
      </c>
      <c r="BC192" s="78" t="str">
        <f>REPLACE(INDEX(GroupVertices[Group],MATCH(Edges24[[#This Row],[Vertex 2]],GroupVertices[Vertex],0)),1,1,"")</f>
        <v>1</v>
      </c>
      <c r="BD192" s="48">
        <v>0</v>
      </c>
      <c r="BE192" s="49">
        <v>0</v>
      </c>
      <c r="BF192" s="48">
        <v>0</v>
      </c>
      <c r="BG192" s="49">
        <v>0</v>
      </c>
      <c r="BH192" s="48">
        <v>0</v>
      </c>
      <c r="BI192" s="49">
        <v>0</v>
      </c>
      <c r="BJ192" s="48">
        <v>10</v>
      </c>
      <c r="BK192" s="49">
        <v>100</v>
      </c>
      <c r="BL192" s="48">
        <v>10</v>
      </c>
    </row>
    <row r="193" spans="1:64" ht="15">
      <c r="A193" s="64" t="s">
        <v>321</v>
      </c>
      <c r="B193" s="64" t="s">
        <v>321</v>
      </c>
      <c r="C193" s="65"/>
      <c r="D193" s="66"/>
      <c r="E193" s="67"/>
      <c r="F193" s="68"/>
      <c r="G193" s="65"/>
      <c r="H193" s="69"/>
      <c r="I193" s="70"/>
      <c r="J193" s="70"/>
      <c r="K193" s="34" t="s">
        <v>65</v>
      </c>
      <c r="L193" s="77">
        <v>370</v>
      </c>
      <c r="M193" s="77"/>
      <c r="N193" s="72"/>
      <c r="O193" s="79" t="s">
        <v>176</v>
      </c>
      <c r="P193" s="81">
        <v>43535.7103587963</v>
      </c>
      <c r="Q193" s="79" t="s">
        <v>535</v>
      </c>
      <c r="R193" s="82" t="s">
        <v>567</v>
      </c>
      <c r="S193" s="79" t="s">
        <v>623</v>
      </c>
      <c r="T193" s="79" t="s">
        <v>663</v>
      </c>
      <c r="U193" s="82" t="s">
        <v>713</v>
      </c>
      <c r="V193" s="82" t="s">
        <v>713</v>
      </c>
      <c r="W193" s="81">
        <v>43535.7103587963</v>
      </c>
      <c r="X193" s="82" t="s">
        <v>1023</v>
      </c>
      <c r="Y193" s="79"/>
      <c r="Z193" s="79"/>
      <c r="AA193" s="85" t="s">
        <v>1219</v>
      </c>
      <c r="AB193" s="79"/>
      <c r="AC193" s="79" t="b">
        <v>0</v>
      </c>
      <c r="AD193" s="79">
        <v>17</v>
      </c>
      <c r="AE193" s="85" t="s">
        <v>1236</v>
      </c>
      <c r="AF193" s="79" t="b">
        <v>0</v>
      </c>
      <c r="AG193" s="79" t="s">
        <v>368</v>
      </c>
      <c r="AH193" s="79"/>
      <c r="AI193" s="85" t="s">
        <v>1236</v>
      </c>
      <c r="AJ193" s="79" t="b">
        <v>0</v>
      </c>
      <c r="AK193" s="79">
        <v>4</v>
      </c>
      <c r="AL193" s="85" t="s">
        <v>1236</v>
      </c>
      <c r="AM193" s="79" t="s">
        <v>1263</v>
      </c>
      <c r="AN193" s="79" t="b">
        <v>0</v>
      </c>
      <c r="AO193" s="85" t="s">
        <v>1219</v>
      </c>
      <c r="AP193" s="79" t="s">
        <v>176</v>
      </c>
      <c r="AQ193" s="79">
        <v>0</v>
      </c>
      <c r="AR193" s="79">
        <v>0</v>
      </c>
      <c r="AS193" s="79"/>
      <c r="AT193" s="79"/>
      <c r="AU193" s="79"/>
      <c r="AV193" s="79"/>
      <c r="AW193" s="79"/>
      <c r="AX193" s="79"/>
      <c r="AY193" s="79"/>
      <c r="AZ193" s="79"/>
      <c r="BA193">
        <v>10</v>
      </c>
      <c r="BB193" s="78" t="str">
        <f>REPLACE(INDEX(GroupVertices[Group],MATCH(Edges24[[#This Row],[Vertex 1]],GroupVertices[Vertex],0)),1,1,"")</f>
        <v>1</v>
      </c>
      <c r="BC193" s="78" t="str">
        <f>REPLACE(INDEX(GroupVertices[Group],MATCH(Edges24[[#This Row],[Vertex 2]],GroupVertices[Vertex],0)),1,1,"")</f>
        <v>1</v>
      </c>
      <c r="BD193" s="48">
        <v>0</v>
      </c>
      <c r="BE193" s="49">
        <v>0</v>
      </c>
      <c r="BF193" s="48">
        <v>0</v>
      </c>
      <c r="BG193" s="49">
        <v>0</v>
      </c>
      <c r="BH193" s="48">
        <v>0</v>
      </c>
      <c r="BI193" s="49">
        <v>0</v>
      </c>
      <c r="BJ193" s="48">
        <v>14</v>
      </c>
      <c r="BK193" s="49">
        <v>100</v>
      </c>
      <c r="BL193" s="48">
        <v>14</v>
      </c>
    </row>
    <row r="194" spans="1:64" ht="15">
      <c r="A194" s="64" t="s">
        <v>321</v>
      </c>
      <c r="B194" s="64" t="s">
        <v>321</v>
      </c>
      <c r="C194" s="65"/>
      <c r="D194" s="66"/>
      <c r="E194" s="67"/>
      <c r="F194" s="68"/>
      <c r="G194" s="65"/>
      <c r="H194" s="69"/>
      <c r="I194" s="70"/>
      <c r="J194" s="70"/>
      <c r="K194" s="34" t="s">
        <v>65</v>
      </c>
      <c r="L194" s="77">
        <v>371</v>
      </c>
      <c r="M194" s="77"/>
      <c r="N194" s="72"/>
      <c r="O194" s="79" t="s">
        <v>176</v>
      </c>
      <c r="P194" s="81">
        <v>43537.850648148145</v>
      </c>
      <c r="Q194" s="79" t="s">
        <v>536</v>
      </c>
      <c r="R194" s="82" t="s">
        <v>581</v>
      </c>
      <c r="S194" s="79" t="s">
        <v>628</v>
      </c>
      <c r="T194" s="79"/>
      <c r="U194" s="79"/>
      <c r="V194" s="82" t="s">
        <v>830</v>
      </c>
      <c r="W194" s="81">
        <v>43537.850648148145</v>
      </c>
      <c r="X194" s="82" t="s">
        <v>1024</v>
      </c>
      <c r="Y194" s="79"/>
      <c r="Z194" s="79"/>
      <c r="AA194" s="85" t="s">
        <v>1220</v>
      </c>
      <c r="AB194" s="79"/>
      <c r="AC194" s="79" t="b">
        <v>0</v>
      </c>
      <c r="AD194" s="79">
        <v>17</v>
      </c>
      <c r="AE194" s="85" t="s">
        <v>1236</v>
      </c>
      <c r="AF194" s="79" t="b">
        <v>0</v>
      </c>
      <c r="AG194" s="79" t="s">
        <v>368</v>
      </c>
      <c r="AH194" s="79"/>
      <c r="AI194" s="85" t="s">
        <v>1236</v>
      </c>
      <c r="AJ194" s="79" t="b">
        <v>0</v>
      </c>
      <c r="AK194" s="79">
        <v>2</v>
      </c>
      <c r="AL194" s="85" t="s">
        <v>1236</v>
      </c>
      <c r="AM194" s="79" t="s">
        <v>1285</v>
      </c>
      <c r="AN194" s="79" t="b">
        <v>0</v>
      </c>
      <c r="AO194" s="85" t="s">
        <v>1220</v>
      </c>
      <c r="AP194" s="79" t="s">
        <v>176</v>
      </c>
      <c r="AQ194" s="79">
        <v>0</v>
      </c>
      <c r="AR194" s="79">
        <v>0</v>
      </c>
      <c r="AS194" s="79"/>
      <c r="AT194" s="79"/>
      <c r="AU194" s="79"/>
      <c r="AV194" s="79"/>
      <c r="AW194" s="79"/>
      <c r="AX194" s="79"/>
      <c r="AY194" s="79"/>
      <c r="AZ194" s="79"/>
      <c r="BA194">
        <v>10</v>
      </c>
      <c r="BB194" s="78" t="str">
        <f>REPLACE(INDEX(GroupVertices[Group],MATCH(Edges24[[#This Row],[Vertex 1]],GroupVertices[Vertex],0)),1,1,"")</f>
        <v>1</v>
      </c>
      <c r="BC194" s="78" t="str">
        <f>REPLACE(INDEX(GroupVertices[Group],MATCH(Edges24[[#This Row],[Vertex 2]],GroupVertices[Vertex],0)),1,1,"")</f>
        <v>1</v>
      </c>
      <c r="BD194" s="48">
        <v>0</v>
      </c>
      <c r="BE194" s="49">
        <v>0</v>
      </c>
      <c r="BF194" s="48">
        <v>0</v>
      </c>
      <c r="BG194" s="49">
        <v>0</v>
      </c>
      <c r="BH194" s="48">
        <v>0</v>
      </c>
      <c r="BI194" s="49">
        <v>0</v>
      </c>
      <c r="BJ194" s="48">
        <v>18</v>
      </c>
      <c r="BK194" s="49">
        <v>100</v>
      </c>
      <c r="BL194" s="48">
        <v>18</v>
      </c>
    </row>
    <row r="195" spans="1:64" ht="15">
      <c r="A195" s="64" t="s">
        <v>321</v>
      </c>
      <c r="B195" s="64" t="s">
        <v>321</v>
      </c>
      <c r="C195" s="65"/>
      <c r="D195" s="66"/>
      <c r="E195" s="67"/>
      <c r="F195" s="68"/>
      <c r="G195" s="65"/>
      <c r="H195" s="69"/>
      <c r="I195" s="70"/>
      <c r="J195" s="70"/>
      <c r="K195" s="34" t="s">
        <v>65</v>
      </c>
      <c r="L195" s="77">
        <v>372</v>
      </c>
      <c r="M195" s="77"/>
      <c r="N195" s="72"/>
      <c r="O195" s="79" t="s">
        <v>176</v>
      </c>
      <c r="P195" s="81">
        <v>43538.6958912037</v>
      </c>
      <c r="Q195" s="79" t="s">
        <v>537</v>
      </c>
      <c r="R195" s="82" t="s">
        <v>603</v>
      </c>
      <c r="S195" s="79" t="s">
        <v>638</v>
      </c>
      <c r="T195" s="79"/>
      <c r="U195" s="82" t="s">
        <v>745</v>
      </c>
      <c r="V195" s="82" t="s">
        <v>745</v>
      </c>
      <c r="W195" s="81">
        <v>43538.6958912037</v>
      </c>
      <c r="X195" s="82" t="s">
        <v>1025</v>
      </c>
      <c r="Y195" s="79"/>
      <c r="Z195" s="79"/>
      <c r="AA195" s="85" t="s">
        <v>1221</v>
      </c>
      <c r="AB195" s="79"/>
      <c r="AC195" s="79" t="b">
        <v>0</v>
      </c>
      <c r="AD195" s="79">
        <v>0</v>
      </c>
      <c r="AE195" s="85" t="s">
        <v>1236</v>
      </c>
      <c r="AF195" s="79" t="b">
        <v>0</v>
      </c>
      <c r="AG195" s="79" t="s">
        <v>368</v>
      </c>
      <c r="AH195" s="79"/>
      <c r="AI195" s="85" t="s">
        <v>1236</v>
      </c>
      <c r="AJ195" s="79" t="b">
        <v>0</v>
      </c>
      <c r="AK195" s="79">
        <v>0</v>
      </c>
      <c r="AL195" s="85" t="s">
        <v>1236</v>
      </c>
      <c r="AM195" s="79" t="s">
        <v>1263</v>
      </c>
      <c r="AN195" s="79" t="b">
        <v>0</v>
      </c>
      <c r="AO195" s="85" t="s">
        <v>1221</v>
      </c>
      <c r="AP195" s="79" t="s">
        <v>176</v>
      </c>
      <c r="AQ195" s="79">
        <v>0</v>
      </c>
      <c r="AR195" s="79">
        <v>0</v>
      </c>
      <c r="AS195" s="79"/>
      <c r="AT195" s="79"/>
      <c r="AU195" s="79"/>
      <c r="AV195" s="79"/>
      <c r="AW195" s="79"/>
      <c r="AX195" s="79"/>
      <c r="AY195" s="79"/>
      <c r="AZ195" s="79"/>
      <c r="BA195">
        <v>10</v>
      </c>
      <c r="BB195" s="78" t="str">
        <f>REPLACE(INDEX(GroupVertices[Group],MATCH(Edges24[[#This Row],[Vertex 1]],GroupVertices[Vertex],0)),1,1,"")</f>
        <v>1</v>
      </c>
      <c r="BC195" s="78" t="str">
        <f>REPLACE(INDEX(GroupVertices[Group],MATCH(Edges24[[#This Row],[Vertex 2]],GroupVertices[Vertex],0)),1,1,"")</f>
        <v>1</v>
      </c>
      <c r="BD195" s="48">
        <v>1</v>
      </c>
      <c r="BE195" s="49">
        <v>11.11111111111111</v>
      </c>
      <c r="BF195" s="48">
        <v>0</v>
      </c>
      <c r="BG195" s="49">
        <v>0</v>
      </c>
      <c r="BH195" s="48">
        <v>0</v>
      </c>
      <c r="BI195" s="49">
        <v>0</v>
      </c>
      <c r="BJ195" s="48">
        <v>8</v>
      </c>
      <c r="BK195" s="49">
        <v>88.88888888888889</v>
      </c>
      <c r="BL195" s="48">
        <v>9</v>
      </c>
    </row>
    <row r="196" spans="1:64" ht="15">
      <c r="A196" s="64" t="s">
        <v>321</v>
      </c>
      <c r="B196" s="64" t="s">
        <v>321</v>
      </c>
      <c r="C196" s="65"/>
      <c r="D196" s="66"/>
      <c r="E196" s="67"/>
      <c r="F196" s="68"/>
      <c r="G196" s="65"/>
      <c r="H196" s="69"/>
      <c r="I196" s="70"/>
      <c r="J196" s="70"/>
      <c r="K196" s="34" t="s">
        <v>65</v>
      </c>
      <c r="L196" s="77">
        <v>373</v>
      </c>
      <c r="M196" s="77"/>
      <c r="N196" s="72"/>
      <c r="O196" s="79" t="s">
        <v>176</v>
      </c>
      <c r="P196" s="81">
        <v>43538.70061342593</v>
      </c>
      <c r="Q196" s="79" t="s">
        <v>538</v>
      </c>
      <c r="R196" s="82" t="s">
        <v>594</v>
      </c>
      <c r="S196" s="79" t="s">
        <v>634</v>
      </c>
      <c r="T196" s="79"/>
      <c r="U196" s="82" t="s">
        <v>734</v>
      </c>
      <c r="V196" s="82" t="s">
        <v>734</v>
      </c>
      <c r="W196" s="81">
        <v>43538.70061342593</v>
      </c>
      <c r="X196" s="82" t="s">
        <v>1026</v>
      </c>
      <c r="Y196" s="79"/>
      <c r="Z196" s="79"/>
      <c r="AA196" s="85" t="s">
        <v>1222</v>
      </c>
      <c r="AB196" s="79"/>
      <c r="AC196" s="79" t="b">
        <v>0</v>
      </c>
      <c r="AD196" s="79">
        <v>0</v>
      </c>
      <c r="AE196" s="85" t="s">
        <v>1236</v>
      </c>
      <c r="AF196" s="79" t="b">
        <v>0</v>
      </c>
      <c r="AG196" s="79" t="s">
        <v>368</v>
      </c>
      <c r="AH196" s="79"/>
      <c r="AI196" s="85" t="s">
        <v>1236</v>
      </c>
      <c r="AJ196" s="79" t="b">
        <v>0</v>
      </c>
      <c r="AK196" s="79">
        <v>0</v>
      </c>
      <c r="AL196" s="85" t="s">
        <v>1236</v>
      </c>
      <c r="AM196" s="79" t="s">
        <v>1263</v>
      </c>
      <c r="AN196" s="79" t="b">
        <v>0</v>
      </c>
      <c r="AO196" s="85" t="s">
        <v>1222</v>
      </c>
      <c r="AP196" s="79" t="s">
        <v>176</v>
      </c>
      <c r="AQ196" s="79">
        <v>0</v>
      </c>
      <c r="AR196" s="79">
        <v>0</v>
      </c>
      <c r="AS196" s="79"/>
      <c r="AT196" s="79"/>
      <c r="AU196" s="79"/>
      <c r="AV196" s="79"/>
      <c r="AW196" s="79"/>
      <c r="AX196" s="79"/>
      <c r="AY196" s="79"/>
      <c r="AZ196" s="79"/>
      <c r="BA196">
        <v>10</v>
      </c>
      <c r="BB196" s="78" t="str">
        <f>REPLACE(INDEX(GroupVertices[Group],MATCH(Edges24[[#This Row],[Vertex 1]],GroupVertices[Vertex],0)),1,1,"")</f>
        <v>1</v>
      </c>
      <c r="BC196" s="78" t="str">
        <f>REPLACE(INDEX(GroupVertices[Group],MATCH(Edges24[[#This Row],[Vertex 2]],GroupVertices[Vertex],0)),1,1,"")</f>
        <v>1</v>
      </c>
      <c r="BD196" s="48">
        <v>2</v>
      </c>
      <c r="BE196" s="49">
        <v>16.666666666666668</v>
      </c>
      <c r="BF196" s="48">
        <v>0</v>
      </c>
      <c r="BG196" s="49">
        <v>0</v>
      </c>
      <c r="BH196" s="48">
        <v>0</v>
      </c>
      <c r="BI196" s="49">
        <v>0</v>
      </c>
      <c r="BJ196" s="48">
        <v>10</v>
      </c>
      <c r="BK196" s="49">
        <v>83.33333333333333</v>
      </c>
      <c r="BL196" s="48">
        <v>12</v>
      </c>
    </row>
    <row r="197" spans="1:64" ht="15">
      <c r="A197" s="64" t="s">
        <v>321</v>
      </c>
      <c r="B197" s="64" t="s">
        <v>321</v>
      </c>
      <c r="C197" s="65"/>
      <c r="D197" s="66"/>
      <c r="E197" s="67"/>
      <c r="F197" s="68"/>
      <c r="G197" s="65"/>
      <c r="H197" s="69"/>
      <c r="I197" s="70"/>
      <c r="J197" s="70"/>
      <c r="K197" s="34" t="s">
        <v>65</v>
      </c>
      <c r="L197" s="77">
        <v>374</v>
      </c>
      <c r="M197" s="77"/>
      <c r="N197" s="72"/>
      <c r="O197" s="79" t="s">
        <v>176</v>
      </c>
      <c r="P197" s="81">
        <v>43539.94179398148</v>
      </c>
      <c r="Q197" s="79" t="s">
        <v>539</v>
      </c>
      <c r="R197" s="82" t="s">
        <v>604</v>
      </c>
      <c r="S197" s="79" t="s">
        <v>639</v>
      </c>
      <c r="T197" s="79" t="s">
        <v>663</v>
      </c>
      <c r="U197" s="82" t="s">
        <v>746</v>
      </c>
      <c r="V197" s="82" t="s">
        <v>746</v>
      </c>
      <c r="W197" s="81">
        <v>43539.94179398148</v>
      </c>
      <c r="X197" s="82" t="s">
        <v>1027</v>
      </c>
      <c r="Y197" s="79"/>
      <c r="Z197" s="79"/>
      <c r="AA197" s="85" t="s">
        <v>1223</v>
      </c>
      <c r="AB197" s="79"/>
      <c r="AC197" s="79" t="b">
        <v>0</v>
      </c>
      <c r="AD197" s="79">
        <v>0</v>
      </c>
      <c r="AE197" s="85" t="s">
        <v>1236</v>
      </c>
      <c r="AF197" s="79" t="b">
        <v>0</v>
      </c>
      <c r="AG197" s="79" t="s">
        <v>368</v>
      </c>
      <c r="AH197" s="79"/>
      <c r="AI197" s="85" t="s">
        <v>1236</v>
      </c>
      <c r="AJ197" s="79" t="b">
        <v>0</v>
      </c>
      <c r="AK197" s="79">
        <v>0</v>
      </c>
      <c r="AL197" s="85" t="s">
        <v>1236</v>
      </c>
      <c r="AM197" s="79" t="s">
        <v>1263</v>
      </c>
      <c r="AN197" s="79" t="b">
        <v>0</v>
      </c>
      <c r="AO197" s="85" t="s">
        <v>1223</v>
      </c>
      <c r="AP197" s="79" t="s">
        <v>176</v>
      </c>
      <c r="AQ197" s="79">
        <v>0</v>
      </c>
      <c r="AR197" s="79">
        <v>0</v>
      </c>
      <c r="AS197" s="79"/>
      <c r="AT197" s="79"/>
      <c r="AU197" s="79"/>
      <c r="AV197" s="79"/>
      <c r="AW197" s="79"/>
      <c r="AX197" s="79"/>
      <c r="AY197" s="79"/>
      <c r="AZ197" s="79"/>
      <c r="BA197">
        <v>10</v>
      </c>
      <c r="BB197" s="78" t="str">
        <f>REPLACE(INDEX(GroupVertices[Group],MATCH(Edges24[[#This Row],[Vertex 1]],GroupVertices[Vertex],0)),1,1,"")</f>
        <v>1</v>
      </c>
      <c r="BC197" s="78" t="str">
        <f>REPLACE(INDEX(GroupVertices[Group],MATCH(Edges24[[#This Row],[Vertex 2]],GroupVertices[Vertex],0)),1,1,"")</f>
        <v>1</v>
      </c>
      <c r="BD197" s="48">
        <v>1</v>
      </c>
      <c r="BE197" s="49">
        <v>7.142857142857143</v>
      </c>
      <c r="BF197" s="48">
        <v>0</v>
      </c>
      <c r="BG197" s="49">
        <v>0</v>
      </c>
      <c r="BH197" s="48">
        <v>0</v>
      </c>
      <c r="BI197" s="49">
        <v>0</v>
      </c>
      <c r="BJ197" s="48">
        <v>13</v>
      </c>
      <c r="BK197" s="49">
        <v>92.85714285714286</v>
      </c>
      <c r="BL197" s="48">
        <v>14</v>
      </c>
    </row>
    <row r="198" spans="1:64" ht="15">
      <c r="A198" s="64" t="s">
        <v>321</v>
      </c>
      <c r="B198" s="64" t="s">
        <v>321</v>
      </c>
      <c r="C198" s="65"/>
      <c r="D198" s="66"/>
      <c r="E198" s="67"/>
      <c r="F198" s="68"/>
      <c r="G198" s="65"/>
      <c r="H198" s="69"/>
      <c r="I198" s="70"/>
      <c r="J198" s="70"/>
      <c r="K198" s="34" t="s">
        <v>65</v>
      </c>
      <c r="L198" s="77">
        <v>375</v>
      </c>
      <c r="M198" s="77"/>
      <c r="N198" s="72"/>
      <c r="O198" s="79" t="s">
        <v>176</v>
      </c>
      <c r="P198" s="81">
        <v>43539.96561342593</v>
      </c>
      <c r="Q198" s="79" t="s">
        <v>540</v>
      </c>
      <c r="R198" s="82" t="s">
        <v>605</v>
      </c>
      <c r="S198" s="79" t="s">
        <v>640</v>
      </c>
      <c r="T198" s="79"/>
      <c r="U198" s="82" t="s">
        <v>747</v>
      </c>
      <c r="V198" s="82" t="s">
        <v>747</v>
      </c>
      <c r="W198" s="81">
        <v>43539.96561342593</v>
      </c>
      <c r="X198" s="82" t="s">
        <v>1028</v>
      </c>
      <c r="Y198" s="79"/>
      <c r="Z198" s="79"/>
      <c r="AA198" s="85" t="s">
        <v>1224</v>
      </c>
      <c r="AB198" s="79"/>
      <c r="AC198" s="79" t="b">
        <v>0</v>
      </c>
      <c r="AD198" s="79">
        <v>0</v>
      </c>
      <c r="AE198" s="85" t="s">
        <v>1236</v>
      </c>
      <c r="AF198" s="79" t="b">
        <v>0</v>
      </c>
      <c r="AG198" s="79" t="s">
        <v>368</v>
      </c>
      <c r="AH198" s="79"/>
      <c r="AI198" s="85" t="s">
        <v>1236</v>
      </c>
      <c r="AJ198" s="79" t="b">
        <v>0</v>
      </c>
      <c r="AK198" s="79">
        <v>0</v>
      </c>
      <c r="AL198" s="85" t="s">
        <v>1236</v>
      </c>
      <c r="AM198" s="79" t="s">
        <v>1263</v>
      </c>
      <c r="AN198" s="79" t="b">
        <v>0</v>
      </c>
      <c r="AO198" s="85" t="s">
        <v>1224</v>
      </c>
      <c r="AP198" s="79" t="s">
        <v>176</v>
      </c>
      <c r="AQ198" s="79">
        <v>0</v>
      </c>
      <c r="AR198" s="79">
        <v>0</v>
      </c>
      <c r="AS198" s="79"/>
      <c r="AT198" s="79"/>
      <c r="AU198" s="79"/>
      <c r="AV198" s="79"/>
      <c r="AW198" s="79"/>
      <c r="AX198" s="79"/>
      <c r="AY198" s="79"/>
      <c r="AZ198" s="79"/>
      <c r="BA198">
        <v>10</v>
      </c>
      <c r="BB198" s="78" t="str">
        <f>REPLACE(INDEX(GroupVertices[Group],MATCH(Edges24[[#This Row],[Vertex 1]],GroupVertices[Vertex],0)),1,1,"")</f>
        <v>1</v>
      </c>
      <c r="BC198" s="78" t="str">
        <f>REPLACE(INDEX(GroupVertices[Group],MATCH(Edges24[[#This Row],[Vertex 2]],GroupVertices[Vertex],0)),1,1,"")</f>
        <v>1</v>
      </c>
      <c r="BD198" s="48">
        <v>0</v>
      </c>
      <c r="BE198" s="49">
        <v>0</v>
      </c>
      <c r="BF198" s="48">
        <v>0</v>
      </c>
      <c r="BG198" s="49">
        <v>0</v>
      </c>
      <c r="BH198" s="48">
        <v>0</v>
      </c>
      <c r="BI198" s="49">
        <v>0</v>
      </c>
      <c r="BJ198" s="48">
        <v>13</v>
      </c>
      <c r="BK198" s="49">
        <v>100</v>
      </c>
      <c r="BL198" s="48">
        <v>13</v>
      </c>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allowBlank="1" showInputMessage="1" showErrorMessage="1" promptTitle="Vertex 2 Name" prompt="Enter the name of the edge's second vertex." sqref="B3:B198"/>
    <dataValidation allowBlank="1" showInputMessage="1" showErrorMessage="1" promptTitle="Vertex 1 Name" prompt="Enter the name of the edge's first vertex." sqref="A3:A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Color" prompt="To select an optional edge color, right-click and select Select Color on the right-click menu." sqref="C3:C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ErrorMessage="1" sqref="N2:N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s>
  <hyperlinks>
    <hyperlink ref="R7" r:id="rId1" display="https://www.instagram.com/p/BujegDXnUlN/?utm_source=ig_twitter_share&amp;igshid=iw7v4v2hkrgq"/>
    <hyperlink ref="R9" r:id="rId2" display="https://www.youtube.com/watch?v=Icf55nJxBQU"/>
    <hyperlink ref="R10" r:id="rId3" display="https://www.etsy.com/listing/495206854"/>
    <hyperlink ref="R11" r:id="rId4" display="http://ourtravelingblog.com/?p=6437"/>
    <hyperlink ref="R12" r:id="rId5" display="https://wp.me/p6b5TA-1FP"/>
    <hyperlink ref="R16" r:id="rId6" display="http://www.sedonasecret7.com/"/>
    <hyperlink ref="R18" r:id="rId7" display="http://www.sedonasecret7.com/"/>
    <hyperlink ref="R19" r:id="rId8" display="http://www.sedonasecret7.com/"/>
    <hyperlink ref="R21" r:id="rId9" display="https://www.architecturaldigest.com/gallery/prettiest-town-every-us-state"/>
    <hyperlink ref="R22" r:id="rId10" display="https://www.ilovesedonarealestate.com/property/355-indian-cliffs-rd-sedona-arizona-519009"/>
    <hyperlink ref="R24" r:id="rId11" display="https://instagram.com/p/BurXhbmAO28/"/>
    <hyperlink ref="R25" r:id="rId12" display="https://instagram.com/p/BurXhbmAO28/"/>
    <hyperlink ref="R26" r:id="rId13" display="http://www.sedonasecret7.com/"/>
    <hyperlink ref="R27" r:id="rId14" display="https://www.msn.com/en-us/travel/news/our-list-of-the-worlds-most-beautiful-places-will-surprise-you/ss-BBU7zva#image=25"/>
    <hyperlink ref="R28" r:id="rId15" display="https://twitter.com/SedonaAZ/status/1103365291487092736"/>
    <hyperlink ref="R31" r:id="rId16" display="https://www.instagram.com/p/BunHiuYH5uf/?utm_source=ig_twitter_share&amp;igshid=rvo8ium9g89q"/>
    <hyperlink ref="R32" r:id="rId17" display="https://www.instagram.com/p/BusaT6Gnwqn/?utm_source=ig_twitter_share&amp;igshid=5okg3t5v9yky"/>
    <hyperlink ref="R33" r:id="rId18" display="https://www.architecturaldigest.com/gallery/prettiest-town-every-us-state"/>
    <hyperlink ref="R37" r:id="rId19" display="https://www.msn.com/en-us/travel/news/our-list-of-the-worlds-most-beautiful-places-will-surprise-you/ss-BBU7zva#image=25"/>
    <hyperlink ref="R41" r:id="rId20" display="http://www.jodystravel.com/the-mystical-sedona-vortex/"/>
    <hyperlink ref="R42" r:id="rId21" display="https://lnkd.in/gWE59Yw"/>
    <hyperlink ref="R43" r:id="rId22" display="https://www.youtube.com/watch?v=VHAZDe9EizE&amp;feature=youtu.be"/>
    <hyperlink ref="R44" r:id="rId23" display="http://www.sedonaaz.gov/Home/Components/Calendar/Event/7740/359"/>
    <hyperlink ref="R45" r:id="rId24" display="https://www.instagram.com/p/Buj3jQZA38w/?utm_source=ig_twitter_share&amp;igshid=d9h342eo05o6"/>
    <hyperlink ref="R46" r:id="rId25" display="https://www.instagram.com/p/Buj3jQZA38w/"/>
    <hyperlink ref="R54" r:id="rId26" display="https://www.instagram.com/p/Buxc5qYlEuy/?utm_source=ig_twitter_share&amp;igshid=7lf781njbx9l"/>
    <hyperlink ref="R69" r:id="rId27" display="https://twitter.com/i/web/status/1104569509057384450"/>
    <hyperlink ref="R70" r:id="rId28" display="https://www.tangledupinfood.com/why-sedona-stole-my-heart?platform=hootsuite"/>
    <hyperlink ref="R71" r:id="rId29" display="https://www.tangledupinfood.com/why-sedona-stole-my-heart?platform=hootsuite"/>
    <hyperlink ref="R73" r:id="rId30" display="https://www.tangledupinfood.com/why-sedona-stole-my-heart?platform=hootsuite"/>
    <hyperlink ref="R75" r:id="rId31" display="https://www.rd.com/advice/travel/spring-break-zodiac-sign/"/>
    <hyperlink ref="R76" r:id="rId32" display="https://www.rd.com/advice/travel/spring-break-zodiac-sign/"/>
    <hyperlink ref="R82" r:id="rId33" display="https://rover.ebay.com/rover/1/711-127632-2357-0/16?itm=233151806926&amp;user_name=palmspringscards&amp;spid=2047675&amp;mpre=https%3A%2F%2Fwww.ebay.com%2Fitm%2FSedona-AZ-The-Sugar-Loaf-Lodge-Postcard-Arizona-FREE-US-SHIPPING-%2F233151806926&amp;swd=3&amp;mplxParams=user_name%2Citm%2Cswd%2Cmpre%2C&amp;sojTags=du%3Dmpre%2Citm%3Ditm%2Cuser_name%3Duser_name%2Csuri%3Dsuri%2Cspid%3Dspid%2Cswd%3Dswd%2C"/>
    <hyperlink ref="R83" r:id="rId34" display="https://twitter.com/i/web/status/1104975111528964103"/>
    <hyperlink ref="R84" r:id="rId35" display="https://scispi.tv/product/spring-equinox-2019/"/>
    <hyperlink ref="R85" r:id="rId36" display="https://scispi.tv/product/spring-equinox-2019/"/>
    <hyperlink ref="R86" r:id="rId37" display="https://www.viamagazine.com/destinations/best-state-parks-west"/>
    <hyperlink ref="R87" r:id="rId38" display="https://www.viamagazine.com/destinations/best-state-parks-west"/>
    <hyperlink ref="R90" r:id="rId39" display="https://www.brit.co/romantic-honeymoon-destinations-in-the-usa/"/>
    <hyperlink ref="R91" r:id="rId40" display="https://twitter.com/sedonaaz/status/1105179855363104768"/>
    <hyperlink ref="R93" r:id="rId41" display="https://www.viamagazine.com/destinations/best-state-parks-west"/>
    <hyperlink ref="R95" r:id="rId42" display="https://twitter.com/i/web/status/1105147286235996163"/>
    <hyperlink ref="R105" r:id="rId43" display="https://www.msn.com/en-us/travel/news/our-list-of-the-worlds-most-beautiful-places-will-surprise-you/ss-BBU7zva#image=25"/>
    <hyperlink ref="R106" r:id="rId44" display="https://www.brit.co/romantic-honeymoon-destinations-in-the-usa/"/>
    <hyperlink ref="R107" r:id="rId45" display="https://www.viamagazine.com/destinations/best-state-parks-west"/>
    <hyperlink ref="R109" r:id="rId46" display="http://www.sedonaaz.gov/Home/Components/News/News/4763/473"/>
    <hyperlink ref="R116" r:id="rId47" display="http://www.redrockcountry.org/nature.html"/>
    <hyperlink ref="R118" r:id="rId48" display="https://twitter.com/i/web/status/1105245773434929153"/>
    <hyperlink ref="R119" r:id="rId49" display="https://twitter.com/i/web/status/1105642889802072065"/>
    <hyperlink ref="R127" r:id="rId50" display="https://twitter.com/i/web/status/1105843115892473857"/>
    <hyperlink ref="R128" r:id="rId51" display="https://www.ytravelblog.com/sedona-vortex-sites/"/>
    <hyperlink ref="R129" r:id="rId52" display="https://www.pinterest.com/pin/445574956881037692/"/>
    <hyperlink ref="R130" r:id="rId53" display="http://www.sedonawolfweek.org/"/>
    <hyperlink ref="R132" r:id="rId54" display="http://www.sedonawolfweek.org/"/>
    <hyperlink ref="R133" r:id="rId55" display="http://www.sedonawolfweek.org/"/>
    <hyperlink ref="R135" r:id="rId56" display="https://twitter.com/i/web/status/1106200994587774976"/>
    <hyperlink ref="R137" r:id="rId57" display="http://www.sedonawolfweek.org/"/>
    <hyperlink ref="R138" r:id="rId58" display="http://www.sedonawolfweek.org/"/>
    <hyperlink ref="R139" r:id="rId59" display="https://www.dallasnews.com/life/travel/2019/02/26/hitting-trails-sedona-land-embodies-west"/>
    <hyperlink ref="R141" r:id="rId60" display="https://www.viamagazine.com/destinations/best-state-parks-west"/>
    <hyperlink ref="R142" r:id="rId61" display="https://dailyblender.com/2019/03/red-rocks-and-vortexes-visiting-sedona/"/>
    <hyperlink ref="R145" r:id="rId62" display="https://sedona.org/"/>
    <hyperlink ref="R146" r:id="rId63" display="https://sedona.org/"/>
    <hyperlink ref="R147" r:id="rId64" display="https://sedona.org/rentals/Sedona-Dream-Estate/"/>
    <hyperlink ref="R149" r:id="rId65" display="https://twitter.com/i/web/status/1104907037232807938"/>
    <hyperlink ref="R150" r:id="rId66" display="https://twitter.com/i/web/status/1105623770927153153"/>
    <hyperlink ref="R151" r:id="rId67" display="https://sedona.org/rentals/Sedona-Tranquil/"/>
    <hyperlink ref="R153" r:id="rId68" display="https://twitter.com/i/web/status/1106385385507053568"/>
    <hyperlink ref="R154" r:id="rId69" display="https://twitter.com/i/web/status/1106380946050293765"/>
    <hyperlink ref="R156" r:id="rId70" display="http://www.sedonasecret7.com/"/>
    <hyperlink ref="R158" r:id="rId71" display="https://visitsedona.com/blog/sedona-art-source-winter/"/>
    <hyperlink ref="R160" r:id="rId72" display="http://www.sedonasecret7.com/"/>
    <hyperlink ref="R161" r:id="rId73" display="https://sedonasecret7.com/stargazing/"/>
    <hyperlink ref="R165" r:id="rId74" display="https://www.elitedaily.com/p/the-5-best-places-to-live-in-the-us-if-you-love-the-outdoors-want-a-change-16183590"/>
    <hyperlink ref="R166" r:id="rId75" display="https://www.msn.com/en-us/travel/news/our-list-of-the-worlds-most-beautiful-places-will-surprise-you/ss-BBU7zva#image=25"/>
    <hyperlink ref="R171" r:id="rId76" display="http://www.startribune.com/a-magical-family-trip-to-sedona-ariz/506844562/"/>
    <hyperlink ref="R173" r:id="rId77" display="https://www.dallasnews.com/life/travel/2019/02/26/hitting-trails-sedona-land-embodies-west"/>
    <hyperlink ref="R175" r:id="rId78" display="https://www.rd.com/advice/travel/spring-break-zodiac-sign/"/>
    <hyperlink ref="R176" r:id="rId79" display="https://www.brit.co/romantic-honeymoon-destinations-in-the-usa/"/>
    <hyperlink ref="R179" r:id="rId80" display="http://www.sedonawolfweek.org/"/>
    <hyperlink ref="R180" r:id="rId81" display="http://www.sedonawolfweek.org/"/>
    <hyperlink ref="R181" r:id="rId82" display="https://visitsedona.com/outdoor-adventure/hiking/sedona-trail-keepers-sponsors/"/>
    <hyperlink ref="R182" r:id="rId83" display="http://strawfreesedona.com/"/>
    <hyperlink ref="R185" r:id="rId84" display="https://dailyblender.com/2019/03/red-rocks-and-vortexes-visiting-sedona/"/>
    <hyperlink ref="R186" r:id="rId85" display="https://dailyblender.com/2019/03/red-rocks-and-vortexes-visiting-sedona/"/>
    <hyperlink ref="R187" r:id="rId86" display="https://dailyblender.com/2019/03/red-rocks-and-vortexes-visiting-sedona/"/>
    <hyperlink ref="R188" r:id="rId87" display="https://twitter.com/i/web/status/1106657607186419712"/>
    <hyperlink ref="R189" r:id="rId88" display="https://twitter.com/i/web/status/1101620070822768640"/>
    <hyperlink ref="R190" r:id="rId89" display="https://sedonasecret7.com/stargazing/"/>
    <hyperlink ref="R191" r:id="rId90" display="http://www.sedonasecret7.com/"/>
    <hyperlink ref="R192" r:id="rId91" display="https://twitter.com/ArizonaTourism/status/1103026853005078530"/>
    <hyperlink ref="R193" r:id="rId92" display="https://www.viamagazine.com/destinations/best-state-parks-west"/>
    <hyperlink ref="R194" r:id="rId93" display="https://www.pinterest.com/pin/445574956881037692/"/>
    <hyperlink ref="R195" r:id="rId94" display="https://adventurepro.us/spring-loaded-two-destinations-perfect-for-life-after-winter/"/>
    <hyperlink ref="R196" r:id="rId95" display="https://visitsedona.com/blog/sedona-art-source-winter/"/>
    <hyperlink ref="R197" r:id="rId96" display="https://www.singletracks.com/blog/mtb-trails/12-of-the-best-mtb-destinations-to-visit-in-2019/"/>
    <hyperlink ref="R198" r:id="rId97" display="https://www.outsideonline.com/2391646/these-are-worlds-most-badass-hotel-owners"/>
    <hyperlink ref="U6" r:id="rId98" display="https://pbs.twimg.com/media/D0qx9GNU4AAFM31.jpg"/>
    <hyperlink ref="U8" r:id="rId99" display="https://pbs.twimg.com/ext_tw_video_thumb/1102360036737609728/pu/img/5OQSA9VBTCpK2k7m.jpg"/>
    <hyperlink ref="U10" r:id="rId100" display="https://pbs.twimg.com/media/D0yeeVsVYAAI-pE.jpg"/>
    <hyperlink ref="U11" r:id="rId101" display="https://pbs.twimg.com/media/D0xqlBhXcAAOH8J.jpg"/>
    <hyperlink ref="U12" r:id="rId102" display="https://pbs.twimg.com/media/D0zz0UwXQAEqX4u.jpg"/>
    <hyperlink ref="U14" r:id="rId103" display="https://pbs.twimg.com/media/D01xtfnWkAY-UiQ.jpg"/>
    <hyperlink ref="U16" r:id="rId104" display="https://pbs.twimg.com/media/D02fpd-V4AAvmOi.jpg"/>
    <hyperlink ref="U18" r:id="rId105" display="https://pbs.twimg.com/media/D02fpd-V4AAvmOi.jpg"/>
    <hyperlink ref="U19" r:id="rId106" display="https://pbs.twimg.com/media/D02fpd-V4AAvmOi.jpg"/>
    <hyperlink ref="U22" r:id="rId107" display="https://pbs.twimg.com/media/D065EnIUYAE2wEb.jpg"/>
    <hyperlink ref="U24" r:id="rId108" display="https://pbs.twimg.com/media/D0_zqdVU4AEsr6r.jpg"/>
    <hyperlink ref="U25" r:id="rId109" display="https://pbs.twimg.com/media/D0_0vNSUYAAkAot.jpg"/>
    <hyperlink ref="U26" r:id="rId110" display="https://pbs.twimg.com/media/D02fpd-V4AAvmOi.jpg"/>
    <hyperlink ref="U27" r:id="rId111" display="https://pbs.twimg.com/media/D0_SjTsUcAEjjBj.jpg"/>
    <hyperlink ref="U33" r:id="rId112" display="https://pbs.twimg.com/media/D1EXFm5WwAEHtNg.jpg"/>
    <hyperlink ref="U37" r:id="rId113" display="https://pbs.twimg.com/media/D0_SjTsUcAEjjBj.jpg"/>
    <hyperlink ref="U38" r:id="rId114" display="https://pbs.twimg.com/media/D0_1MlyWoAI9EHz.jpg"/>
    <hyperlink ref="U41" r:id="rId115" display="https://pbs.twimg.com/media/D1J38rwX0AAGR_f.jpg"/>
    <hyperlink ref="U43" r:id="rId116" display="https://pbs.twimg.com/media/D1KPXKYXcAE7YeR.jpg"/>
    <hyperlink ref="U46" r:id="rId117" display="https://pbs.twimg.com/media/D0w3pe5WoAAmyBN.jpg"/>
    <hyperlink ref="U48" r:id="rId118" display="https://pbs.twimg.com/media/D007uHcVsAA1Uxg.jpg"/>
    <hyperlink ref="U53" r:id="rId119" display="https://pbs.twimg.com/media/D0f662hWkAAb0g7.jpg"/>
    <hyperlink ref="U62" r:id="rId120" display="https://pbs.twimg.com/ext_tw_video_thumb/1104397155614126080/pu/img/wC53z01jORd6RGxP.jpg"/>
    <hyperlink ref="U65" r:id="rId121" display="https://pbs.twimg.com/media/D1PjJDzUwAAS0Bd.jpg"/>
    <hyperlink ref="U66" r:id="rId122" display="https://pbs.twimg.com/media/D1PkSIcVYAI12Vt.jpg"/>
    <hyperlink ref="U67" r:id="rId123" display="https://pbs.twimg.com/media/D1QvxGgUwAE6-Yd.jpg"/>
    <hyperlink ref="U68" r:id="rId124" display="https://pbs.twimg.com/media/D1QwT4eU0AAPbaH.jpg"/>
    <hyperlink ref="U70" r:id="rId125" display="https://pbs.twimg.com/media/D0vwERAWkAAROSR.jpg"/>
    <hyperlink ref="U71" r:id="rId126" display="https://pbs.twimg.com/media/D1OuLomX4AAXhmA.jpg"/>
    <hyperlink ref="U77" r:id="rId127" display="https://pbs.twimg.com/media/D1MGaO9VAAEWaSe.jpg"/>
    <hyperlink ref="U84" r:id="rId128" display="https://pbs.twimg.com/media/D1LMtIXWoAA_g1v.jpg"/>
    <hyperlink ref="U85" r:id="rId129" display="https://pbs.twimg.com/media/D1YgNIIWoAEIM91.jpg"/>
    <hyperlink ref="U86" r:id="rId130" display="https://pbs.twimg.com/media/D1ZJ_Q6VYAACeIQ.jpg"/>
    <hyperlink ref="U87" r:id="rId131" display="https://pbs.twimg.com/media/D1ZJ_Q6VYAACeIQ.jpg"/>
    <hyperlink ref="U93" r:id="rId132" display="https://pbs.twimg.com/media/D1ZJ_Q6VYAACeIQ.jpg"/>
    <hyperlink ref="U96" r:id="rId133" display="https://pbs.twimg.com/ext_tw_video_thumb/1105256215687430144/pu/img/SNKNt68zSTVcPDDo.jpg"/>
    <hyperlink ref="U97" r:id="rId134" display="https://pbs.twimg.com/tweet_video_thumb/D1aoHhrWsAEP_zD.jpg"/>
    <hyperlink ref="U98" r:id="rId135" display="https://pbs.twimg.com/ext_tw_video_thumb/1105256215687430144/pu/img/SNKNt68zSTVcPDDo.jpg"/>
    <hyperlink ref="U99" r:id="rId136" display="https://pbs.twimg.com/tweet_video_thumb/D1apf_YXQAINuVN.jpg"/>
    <hyperlink ref="U100" r:id="rId137" display="https://pbs.twimg.com/ext_tw_video_thumb/1105256215687430144/pu/img/SNKNt68zSTVcPDDo.jpg"/>
    <hyperlink ref="U101" r:id="rId138" display="https://pbs.twimg.com/ext_tw_video_thumb/1104841525626724352/pu/img/i_h-acnDXtP-UhI7.jpg"/>
    <hyperlink ref="U105" r:id="rId139" display="https://pbs.twimg.com/media/D0_SjTsUcAEjjBj.jpg"/>
    <hyperlink ref="U107" r:id="rId140" display="https://pbs.twimg.com/media/D1ZJ_Q6VYAACeIQ.jpg"/>
    <hyperlink ref="U108" r:id="rId141" display="https://pbs.twimg.com/media/D1eW0pVVYAAxRx5.jpg"/>
    <hyperlink ref="U113" r:id="rId142" display="https://pbs.twimg.com/media/D1evWcFV4AE_eW1.jpg"/>
    <hyperlink ref="U116" r:id="rId143" display="https://pbs.twimg.com/media/D0uFX-uWkAATVN6.jpg"/>
    <hyperlink ref="U117" r:id="rId144" display="https://pbs.twimg.com/media/D06-Q-pX0AE5MGu.jpg"/>
    <hyperlink ref="U128" r:id="rId145" display="https://pbs.twimg.com/media/D1jqQSrWoAA1XnL.jpg"/>
    <hyperlink ref="U130" r:id="rId146" display="https://pbs.twimg.com/media/D1kcvkrU8AAdT6_.jpg"/>
    <hyperlink ref="U136" r:id="rId147" display="https://pbs.twimg.com/ext_tw_video_thumb/1106262618925420544/pu/img/rTTV3ozbUARmF85n.jpg"/>
    <hyperlink ref="U139" r:id="rId148" display="https://pbs.twimg.com/media/D1JUculVsAAAwlz.jpg"/>
    <hyperlink ref="U140" r:id="rId149" display="https://pbs.twimg.com/tweet_video_thumb/D0_yYZAW0AwBNBD.jpg"/>
    <hyperlink ref="U141" r:id="rId150" display="https://pbs.twimg.com/media/D1ZJ_Q6VYAACeIQ.jpg"/>
    <hyperlink ref="U142" r:id="rId151" display="https://pbs.twimg.com/media/D1padPfU8AAdU-n.jpg"/>
    <hyperlink ref="U143" r:id="rId152" display="https://pbs.twimg.com/media/D1YNFa5U8AARM4q.jpg"/>
    <hyperlink ref="U145" r:id="rId153" display="https://pbs.twimg.com/media/D0Co69qXQAM1qHh.jpg"/>
    <hyperlink ref="U146" r:id="rId154" display="https://pbs.twimg.com/media/D0yq1jbX0AIM5UC.jpg"/>
    <hyperlink ref="U147" r:id="rId155" display="https://pbs.twimg.com/media/D1BQDFHX0AEJKQ7.jpg"/>
    <hyperlink ref="U148" r:id="rId156" display="https://pbs.twimg.com/media/D1GebvuWkAA8cwd.jpg"/>
    <hyperlink ref="U151" r:id="rId157" display="https://pbs.twimg.com/media/D1qWQBnX0AMYSpg.jpg"/>
    <hyperlink ref="U156" r:id="rId158" display="https://pbs.twimg.com/media/D02fpd-V4AAvmOi.jpg"/>
    <hyperlink ref="U158" r:id="rId159" display="https://pbs.twimg.com/media/D1ojhIBU8AA4AYX.jpg"/>
    <hyperlink ref="U160" r:id="rId160" display="https://pbs.twimg.com/media/D02fpd-V4AAvmOi.jpg"/>
    <hyperlink ref="U161" r:id="rId161" display="https://pbs.twimg.com/media/D1ts9RqU4AEYZal.jpg"/>
    <hyperlink ref="U163" r:id="rId162" display="https://pbs.twimg.com/media/D007uHcVsAA1Uxg.jpg"/>
    <hyperlink ref="U164" r:id="rId163" display="https://pbs.twimg.com/media/D007uHcVsAA1Uxg.jpg"/>
    <hyperlink ref="U165" r:id="rId164" display="https://pbs.twimg.com/media/D009nlTVsAAr4Dm.jpg"/>
    <hyperlink ref="U166" r:id="rId165" display="https://pbs.twimg.com/media/D0_SjTsUcAEjjBj.jpg"/>
    <hyperlink ref="U167" r:id="rId166" display="https://pbs.twimg.com/media/D07fc1oU0AAQql7.png"/>
    <hyperlink ref="U169" r:id="rId167" display="https://pbs.twimg.com/tweet_video_thumb/D0_yYZAW0AwBNBD.jpg"/>
    <hyperlink ref="U170" r:id="rId168" display="https://pbs.twimg.com/tweet_video_thumb/D0_yYZAW0AwBNBD.jpg"/>
    <hyperlink ref="U171" r:id="rId169" display="https://pbs.twimg.com/media/D1JRM6tVAAAYqDK.jpg"/>
    <hyperlink ref="U173" r:id="rId170" display="https://pbs.twimg.com/media/D1JUculVsAAAwlz.jpg"/>
    <hyperlink ref="U175" r:id="rId171" display="https://pbs.twimg.com/media/D1JeJ1cVYAAvMHf.jpg"/>
    <hyperlink ref="U176" r:id="rId172" display="https://pbs.twimg.com/media/D1ZjHUmVsAA8Eql.jpg"/>
    <hyperlink ref="U177" r:id="rId173" display="https://pbs.twimg.com/media/D1apq7BW0AAiR__.png"/>
    <hyperlink ref="U181" r:id="rId174" display="https://pbs.twimg.com/media/D0_a1xiUwAANXqn.jpg"/>
    <hyperlink ref="U182" r:id="rId175" display="https://pbs.twimg.com/media/D1akSqMU0AAhk8u.jpg"/>
    <hyperlink ref="U185" r:id="rId176" display="https://pbs.twimg.com/media/D1o0jrKUcAAYdTm.jpg"/>
    <hyperlink ref="U186" r:id="rId177" display="https://pbs.twimg.com/media/D1padPfU8AAdU-n.jpg"/>
    <hyperlink ref="U187" r:id="rId178" display="https://pbs.twimg.com/media/D1padPfU8AAdU-n.jpg"/>
    <hyperlink ref="U190" r:id="rId179" display="https://pbs.twimg.com/media/D1ts9RqU4AEYZal.jpg"/>
    <hyperlink ref="U191" r:id="rId180" display="https://pbs.twimg.com/media/D02fpd-V4AAvmOi.jpg"/>
    <hyperlink ref="U193" r:id="rId181" display="https://pbs.twimg.com/media/D1ZJ_Q6VYAACeIQ.jpg"/>
    <hyperlink ref="U195" r:id="rId182" display="https://pbs.twimg.com/media/D1oh_9bU8AAGl4N.jpg"/>
    <hyperlink ref="U196" r:id="rId183" display="https://pbs.twimg.com/media/D1ojhIBU8AA4AYX.jpg"/>
    <hyperlink ref="U197" r:id="rId184" display="https://pbs.twimg.com/media/D1u8i6mUkAAxJ4P.jpg"/>
    <hyperlink ref="U198" r:id="rId185" display="https://pbs.twimg.com/media/D1vEalKUgAA44ws.jpg"/>
    <hyperlink ref="V3" r:id="rId186" display="http://pbs.twimg.com/profile_images/833164243767853056/o2dAJMXS_normal.jpg"/>
    <hyperlink ref="V4" r:id="rId187" display="http://pbs.twimg.com/profile_images/429782981595508736/o0iTNP_T_normal.jpeg"/>
    <hyperlink ref="V5" r:id="rId188" display="http://pbs.twimg.com/profile_images/984134720458915840/CEEpDv_o_normal.jpg"/>
    <hyperlink ref="V6" r:id="rId189" display="https://pbs.twimg.com/media/D0qx9GNU4AAFM31.jpg"/>
    <hyperlink ref="V7" r:id="rId190" display="http://pbs.twimg.com/profile_images/1054369617399795712/FLkaA9hX_normal.jpg"/>
    <hyperlink ref="V8" r:id="rId191" display="https://pbs.twimg.com/ext_tw_video_thumb/1102360036737609728/pu/img/5OQSA9VBTCpK2k7m.jpg"/>
    <hyperlink ref="V9" r:id="rId192" display="http://pbs.twimg.com/profile_images/823789355026104320/xjW-osJT_normal.jpg"/>
    <hyperlink ref="V10" r:id="rId193" display="https://pbs.twimg.com/media/D0yeeVsVYAAI-pE.jpg"/>
    <hyperlink ref="V11" r:id="rId194" display="https://pbs.twimg.com/media/D0xqlBhXcAAOH8J.jpg"/>
    <hyperlink ref="V12" r:id="rId195" display="https://pbs.twimg.com/media/D0zz0UwXQAEqX4u.jpg"/>
    <hyperlink ref="V13" r:id="rId196" display="http://pbs.twimg.com/profile_images/997483534280310784/_lG76Y_i_normal.jpg"/>
    <hyperlink ref="V14" r:id="rId197" display="https://pbs.twimg.com/media/D01xtfnWkAY-UiQ.jpg"/>
    <hyperlink ref="V15" r:id="rId198" display="http://pbs.twimg.com/profile_images/1089936451846848517/frJhTdGH_normal.jpg"/>
    <hyperlink ref="V16" r:id="rId199" display="https://pbs.twimg.com/media/D02fpd-V4AAvmOi.jpg"/>
    <hyperlink ref="V17" r:id="rId200" display="http://pbs.twimg.com/profile_images/839955146033397760/aIn3g-E0_normal.jpg"/>
    <hyperlink ref="V18" r:id="rId201" display="https://pbs.twimg.com/media/D02fpd-V4AAvmOi.jpg"/>
    <hyperlink ref="V19" r:id="rId202" display="https://pbs.twimg.com/media/D02fpd-V4AAvmOi.jpg"/>
    <hyperlink ref="V20" r:id="rId203" display="http://pbs.twimg.com/profile_images/459059393422577665/aF9Oe2Dn_normal.jpeg"/>
    <hyperlink ref="V21" r:id="rId204" display="http://pbs.twimg.com/profile_images/1060605877437100032/8kbII7ga_normal.jpg"/>
    <hyperlink ref="V22" r:id="rId205" display="https://pbs.twimg.com/media/D065EnIUYAE2wEb.jpg"/>
    <hyperlink ref="V23" r:id="rId206" display="http://pbs.twimg.com/profile_images/845601600248991744/iRaEJq0W_normal.jpg"/>
    <hyperlink ref="V24" r:id="rId207" display="https://pbs.twimg.com/media/D0_zqdVU4AEsr6r.jpg"/>
    <hyperlink ref="V25" r:id="rId208" display="https://pbs.twimg.com/media/D0_0vNSUYAAkAot.jpg"/>
    <hyperlink ref="V26" r:id="rId209" display="https://pbs.twimg.com/media/D02fpd-V4AAvmOi.jpg"/>
    <hyperlink ref="V27" r:id="rId210" display="https://pbs.twimg.com/media/D0_SjTsUcAEjjBj.jpg"/>
    <hyperlink ref="V28" r:id="rId211" display="http://pbs.twimg.com/profile_images/746057878411296768/9w8siZra_normal.jpg"/>
    <hyperlink ref="V29" r:id="rId212" display="http://pbs.twimg.com/profile_images/1104880305494622208/YU0T7oDV_normal.jpg"/>
    <hyperlink ref="V30" r:id="rId213" display="http://pbs.twimg.com/profile_images/1097668157483827200/dX4-VDR-_normal.jpg"/>
    <hyperlink ref="V31" r:id="rId214" display="http://pbs.twimg.com/profile_images/891672397442580480/-akqwiSV_normal.jpg"/>
    <hyperlink ref="V32" r:id="rId215" display="http://pbs.twimg.com/profile_images/891672397442580480/-akqwiSV_normal.jpg"/>
    <hyperlink ref="V33" r:id="rId216" display="https://pbs.twimg.com/media/D1EXFm5WwAEHtNg.jpg"/>
    <hyperlink ref="V34" r:id="rId217" display="http://pbs.twimg.com/profile_images/1028240295324991488/l-2ZuXEG_normal.jpg"/>
    <hyperlink ref="V35" r:id="rId218" display="http://pbs.twimg.com/profile_images/622164721353912320/nBBhJzXE_normal.jpg"/>
    <hyperlink ref="V36" r:id="rId219" display="http://abs.twimg.com/sticky/default_profile_images/default_profile_normal.png"/>
    <hyperlink ref="V37" r:id="rId220" display="https://pbs.twimg.com/media/D0_SjTsUcAEjjBj.jpg"/>
    <hyperlink ref="V38" r:id="rId221" display="https://pbs.twimg.com/media/D0_1MlyWoAI9EHz.jpg"/>
    <hyperlink ref="V39" r:id="rId222" display="http://pbs.twimg.com/profile_images/1098963951721873414/yJmDGXB__normal.jpg"/>
    <hyperlink ref="V40" r:id="rId223" display="http://pbs.twimg.com/profile_images/1098963951721873414/yJmDGXB__normal.jpg"/>
    <hyperlink ref="V41" r:id="rId224" display="https://pbs.twimg.com/media/D1J38rwX0AAGR_f.jpg"/>
    <hyperlink ref="V42" r:id="rId225" display="http://pbs.twimg.com/profile_images/677642021885091840/lZdItZuP_normal.jpg"/>
    <hyperlink ref="V43" r:id="rId226" display="https://pbs.twimg.com/media/D1KPXKYXcAE7YeR.jpg"/>
    <hyperlink ref="V44" r:id="rId227" display="http://pbs.twimg.com/profile_images/1671511789/Sedona_Biz_Avatar_normal.jpg"/>
    <hyperlink ref="V45" r:id="rId228" display="http://pbs.twimg.com/profile_images/720682532937666560/sF8hgfWE_normal.jpg"/>
    <hyperlink ref="V46" r:id="rId229" display="https://pbs.twimg.com/media/D0w3pe5WoAAmyBN.jpg"/>
    <hyperlink ref="V47" r:id="rId230" display="http://pbs.twimg.com/profile_images/1010697272/peaks_theView_4x6_normal.jpg"/>
    <hyperlink ref="V48" r:id="rId231" display="https://pbs.twimg.com/media/D007uHcVsAA1Uxg.jpg"/>
    <hyperlink ref="V49" r:id="rId232" display="http://pbs.twimg.com/profile_images/1010697272/peaks_theView_4x6_normal.jpg"/>
    <hyperlink ref="V50" r:id="rId233" display="http://pbs.twimg.com/profile_images/1058045030797963264/h4nlF_bI_normal.jpg"/>
    <hyperlink ref="V51" r:id="rId234" display="http://pbs.twimg.com/profile_images/968631753643405313/Eg0sQzfF_normal.jpg"/>
    <hyperlink ref="V52" r:id="rId235" display="http://pbs.twimg.com/profile_images/1082061198059700224/iB--0tJR_normal.jpg"/>
    <hyperlink ref="V53" r:id="rId236" display="https://pbs.twimg.com/media/D0f662hWkAAb0g7.jpg"/>
    <hyperlink ref="V54" r:id="rId237" display="http://pbs.twimg.com/profile_images/683018557278564352/PXAYdsAL_normal.jpg"/>
    <hyperlink ref="V55" r:id="rId238" display="http://pbs.twimg.com/profile_images/1014620956617084928/4Sxbv-wQ_normal.jpg"/>
    <hyperlink ref="V56" r:id="rId239" display="http://pbs.twimg.com/profile_images/1060989010997399552/TfJCTJvj_normal.jpg"/>
    <hyperlink ref="V57" r:id="rId240" display="http://pbs.twimg.com/profile_images/1084365737324466176/Z77pC-x0_normal.jpg"/>
    <hyperlink ref="V58" r:id="rId241" display="http://pbs.twimg.com/profile_images/1080206506623225857/j504vVfG_normal.jpg"/>
    <hyperlink ref="V59" r:id="rId242" display="http://pbs.twimg.com/profile_images/1080662727381508096/FHss5MM2_normal.jpg"/>
    <hyperlink ref="V60" r:id="rId243" display="http://pbs.twimg.com/profile_images/1089066146853212161/wtQcZ0Iz_normal.jpg"/>
    <hyperlink ref="V61" r:id="rId244" display="http://pbs.twimg.com/profile_images/990092032017420288/JJPxQ71T_normal.jpg"/>
    <hyperlink ref="V62" r:id="rId245" display="https://pbs.twimg.com/ext_tw_video_thumb/1104397155614126080/pu/img/wC53z01jORd6RGxP.jpg"/>
    <hyperlink ref="V63" r:id="rId246" display="http://pbs.twimg.com/profile_images/1083083643097108480/tgugGeqv_normal.jpg"/>
    <hyperlink ref="V64" r:id="rId247" display="http://pbs.twimg.com/profile_images/999832982188773376/8w1i3RA7_normal.jpg"/>
    <hyperlink ref="V65" r:id="rId248" display="https://pbs.twimg.com/media/D1PjJDzUwAAS0Bd.jpg"/>
    <hyperlink ref="V66" r:id="rId249" display="https://pbs.twimg.com/media/D1PkSIcVYAI12Vt.jpg"/>
    <hyperlink ref="V67" r:id="rId250" display="https://pbs.twimg.com/media/D1QvxGgUwAE6-Yd.jpg"/>
    <hyperlink ref="V68" r:id="rId251" display="https://pbs.twimg.com/media/D1QwT4eU0AAPbaH.jpg"/>
    <hyperlink ref="V69" r:id="rId252" display="http://pbs.twimg.com/profile_images/929430781398622208/bNhlO7BZ_normal.jpg"/>
    <hyperlink ref="V70" r:id="rId253" display="https://pbs.twimg.com/media/D0vwERAWkAAROSR.jpg"/>
    <hyperlink ref="V71" r:id="rId254" display="https://pbs.twimg.com/media/D1OuLomX4AAXhmA.jpg"/>
    <hyperlink ref="V72" r:id="rId255" display="http://pbs.twimg.com/profile_images/1105084008046751745/nKpfkNZ2_normal.jpg"/>
    <hyperlink ref="V73" r:id="rId256" display="http://pbs.twimg.com/profile_images/1105084008046751745/nKpfkNZ2_normal.jpg"/>
    <hyperlink ref="V74" r:id="rId257" display="http://pbs.twimg.com/profile_images/655485812293787648/MTaRdpRj_normal.png"/>
    <hyperlink ref="V75" r:id="rId258" display="http://pbs.twimg.com/profile_images/1059937005549899777/6pTXI10w_normal.jpg"/>
    <hyperlink ref="V76" r:id="rId259" display="http://pbs.twimg.com/profile_images/949006624345096192/lU7Vha2e_normal.jpg"/>
    <hyperlink ref="V77" r:id="rId260" display="https://pbs.twimg.com/media/D1MGaO9VAAEWaSe.jpg"/>
    <hyperlink ref="V78" r:id="rId261" display="http://pbs.twimg.com/profile_images/968529103132471298/CfEeXruP_normal.jpg"/>
    <hyperlink ref="V79" r:id="rId262" display="http://pbs.twimg.com/profile_images/1099007196296294402/3w1om-Ys_normal.png"/>
    <hyperlink ref="V80" r:id="rId263" display="http://pbs.twimg.com/profile_images/894441396383367168/93iNUrdN_normal.jpg"/>
    <hyperlink ref="V81" r:id="rId264" display="http://pbs.twimg.com/profile_images/981719108940156934/TmLaWhvD_normal.jpg"/>
    <hyperlink ref="V82" r:id="rId265" display="http://pbs.twimg.com/profile_images/1091413415845740544/XJoaFpFA_normal.jpg"/>
    <hyperlink ref="V83" r:id="rId266" display="http://pbs.twimg.com/profile_images/937907132292198401/rOEzy6XS_normal.jpg"/>
    <hyperlink ref="V84" r:id="rId267" display="https://pbs.twimg.com/media/D1LMtIXWoAA_g1v.jpg"/>
    <hyperlink ref="V85" r:id="rId268" display="https://pbs.twimg.com/media/D1YgNIIWoAEIM91.jpg"/>
    <hyperlink ref="V86" r:id="rId269" display="https://pbs.twimg.com/media/D1ZJ_Q6VYAACeIQ.jpg"/>
    <hyperlink ref="V87" r:id="rId270" display="https://pbs.twimg.com/media/D1ZJ_Q6VYAACeIQ.jpg"/>
    <hyperlink ref="V88" r:id="rId271" display="http://pbs.twimg.com/profile_images/1084904802927169536/Dl5Jygnw_normal.jpg"/>
    <hyperlink ref="V89" r:id="rId272" display="http://pbs.twimg.com/profile_images/868821017698996226/AysqqxQ4_normal.jpg"/>
    <hyperlink ref="V90" r:id="rId273" display="http://pbs.twimg.com/profile_images/897944455369457664/0ylZiSou_normal.jpg"/>
    <hyperlink ref="V91" r:id="rId274" display="http://pbs.twimg.com/profile_images/882752322375254016/iLejfM_c_normal.jpg"/>
    <hyperlink ref="V92" r:id="rId275" display="http://pbs.twimg.com/profile_images/928011309773340672/bQN71F7O_normal.jpg"/>
    <hyperlink ref="V93" r:id="rId276" display="https://pbs.twimg.com/media/D1ZJ_Q6VYAACeIQ.jpg"/>
    <hyperlink ref="V94" r:id="rId277" display="http://pbs.twimg.com/profile_images/895576930396889088/j7m_w7S0_normal.jpg"/>
    <hyperlink ref="V95" r:id="rId278" display="http://pbs.twimg.com/profile_images/960260640882483202/ZUjSTWrr_normal.jpg"/>
    <hyperlink ref="V96" r:id="rId279" display="https://pbs.twimg.com/ext_tw_video_thumb/1105256215687430144/pu/img/SNKNt68zSTVcPDDo.jpg"/>
    <hyperlink ref="V97" r:id="rId280" display="https://pbs.twimg.com/tweet_video_thumb/D1aoHhrWsAEP_zD.jpg"/>
    <hyperlink ref="V98" r:id="rId281" display="https://pbs.twimg.com/ext_tw_video_thumb/1105256215687430144/pu/img/SNKNt68zSTVcPDDo.jpg"/>
    <hyperlink ref="V99" r:id="rId282" display="https://pbs.twimg.com/tweet_video_thumb/D1apf_YXQAINuVN.jpg"/>
    <hyperlink ref="V100" r:id="rId283" display="https://pbs.twimg.com/ext_tw_video_thumb/1105256215687430144/pu/img/SNKNt68zSTVcPDDo.jpg"/>
    <hyperlink ref="V101" r:id="rId284" display="https://pbs.twimg.com/ext_tw_video_thumb/1104841525626724352/pu/img/i_h-acnDXtP-UhI7.jpg"/>
    <hyperlink ref="V102" r:id="rId285" display="http://pbs.twimg.com/profile_images/735000459199406080/5LEidwW__normal.jpg"/>
    <hyperlink ref="V103" r:id="rId286" display="http://pbs.twimg.com/profile_images/735000459199406080/5LEidwW__normal.jpg"/>
    <hyperlink ref="V104" r:id="rId287" display="http://pbs.twimg.com/profile_images/735000459199406080/5LEidwW__normal.jpg"/>
    <hyperlink ref="V105" r:id="rId288" display="https://pbs.twimg.com/media/D0_SjTsUcAEjjBj.jpg"/>
    <hyperlink ref="V106" r:id="rId289" display="http://pbs.twimg.com/profile_images/798189717594329089/QkT7O_cj_normal.png"/>
    <hyperlink ref="V107" r:id="rId290" display="https://pbs.twimg.com/media/D1ZJ_Q6VYAACeIQ.jpg"/>
    <hyperlink ref="V108" r:id="rId291" display="https://pbs.twimg.com/media/D1eW0pVVYAAxRx5.jpg"/>
    <hyperlink ref="V109" r:id="rId292" display="http://pbs.twimg.com/profile_images/702949969041313792/FCUKMnuk_normal.jpg"/>
    <hyperlink ref="V110" r:id="rId293" display="http://pbs.twimg.com/profile_images/702949969041313792/FCUKMnuk_normal.jpg"/>
    <hyperlink ref="V111" r:id="rId294" display="http://pbs.twimg.com/profile_images/583326508854353921/mufmJige_normal.png"/>
    <hyperlink ref="V112" r:id="rId295" display="http://pbs.twimg.com/profile_images/1040600421381791744/bgAZIHlf_normal.jpg"/>
    <hyperlink ref="V113" r:id="rId296" display="https://pbs.twimg.com/media/D1evWcFV4AE_eW1.jpg"/>
    <hyperlink ref="V114" r:id="rId297" display="http://pbs.twimg.com/profile_images/1072918035722207232/Jn0mZDdu_normal.jpg"/>
    <hyperlink ref="V115" r:id="rId298" display="http://pbs.twimg.com/profile_images/1052520921175642113/1-MUTq82_normal.jpg"/>
    <hyperlink ref="V116" r:id="rId299" display="https://pbs.twimg.com/media/D0uFX-uWkAATVN6.jpg"/>
    <hyperlink ref="V117" r:id="rId300" display="https://pbs.twimg.com/media/D06-Q-pX0AE5MGu.jpg"/>
    <hyperlink ref="V118" r:id="rId301" display="http://pbs.twimg.com/profile_images/872524036164567040/HkibyOxu_normal.jpg"/>
    <hyperlink ref="V119" r:id="rId302" display="http://pbs.twimg.com/profile_images/872524036164567040/HkibyOxu_normal.jpg"/>
    <hyperlink ref="V120" r:id="rId303" display="http://pbs.twimg.com/profile_images/1093952293714755592/3D09cK9I_normal.jpg"/>
    <hyperlink ref="V121" r:id="rId304" display="http://pbs.twimg.com/profile_images/1104764566792269824/4pXyKzs9_normal.jpg"/>
    <hyperlink ref="V122" r:id="rId305" display="http://pbs.twimg.com/profile_images/1447580654/countyaz.com_normal.jpg"/>
    <hyperlink ref="V123" r:id="rId306" display="http://pbs.twimg.com/profile_images/1447580654/countyaz.com_normal.jpg"/>
    <hyperlink ref="V124" r:id="rId307" display="http://pbs.twimg.com/profile_images/1447580654/countyaz.com_normal.jpg"/>
    <hyperlink ref="V125" r:id="rId308" display="http://pbs.twimg.com/profile_images/1447580654/countyaz.com_normal.jpg"/>
    <hyperlink ref="V126" r:id="rId309" display="http://pbs.twimg.com/profile_images/1103043422305349632/vudJpxur_normal.png"/>
    <hyperlink ref="V127" r:id="rId310" display="http://pbs.twimg.com/profile_images/658824759656910848/7nM7p4t-_normal.jpg"/>
    <hyperlink ref="V128" r:id="rId311" display="https://pbs.twimg.com/media/D1jqQSrWoAA1XnL.jpg"/>
    <hyperlink ref="V129" r:id="rId312" display="http://pbs.twimg.com/profile_images/921138063132082176/K15_cMsk_normal.jpg"/>
    <hyperlink ref="V130" r:id="rId313" display="https://pbs.twimg.com/media/D1kcvkrU8AAdT6_.jpg"/>
    <hyperlink ref="V131" r:id="rId314" display="http://pbs.twimg.com/profile_images/664588942788964352/Mca-5U3Z_normal.jpg"/>
    <hyperlink ref="V132" r:id="rId315" display="http://pbs.twimg.com/profile_images/664588942788964352/Mca-5U3Z_normal.jpg"/>
    <hyperlink ref="V133" r:id="rId316" display="http://pbs.twimg.com/profile_images/775856087132024832/Y3Lg8oSl_normal.jpg"/>
    <hyperlink ref="V134" r:id="rId317" display="http://pbs.twimg.com/profile_images/1085977906843574274/x-iEHEu__normal.jpg"/>
    <hyperlink ref="V135" r:id="rId318" display="http://pbs.twimg.com/profile_images/1057709303711248384/6ynCMoTN_normal.jpg"/>
    <hyperlink ref="V136" r:id="rId319" display="https://pbs.twimg.com/ext_tw_video_thumb/1106262618925420544/pu/img/rTTV3ozbUARmF85n.jpg"/>
    <hyperlink ref="V137" r:id="rId320" display="http://pbs.twimg.com/profile_images/3556444039/5f7ec2eff1fee2f4b8be0189e025d8e0_normal.jpeg"/>
    <hyperlink ref="V138" r:id="rId321" display="http://pbs.twimg.com/profile_images/378800000727217962/e8305edb078946efeabb862f95f81041_normal.jpeg"/>
    <hyperlink ref="V139" r:id="rId322" display="https://pbs.twimg.com/media/D1JUculVsAAAwlz.jpg"/>
    <hyperlink ref="V140" r:id="rId323" display="https://pbs.twimg.com/tweet_video_thumb/D0_yYZAW0AwBNBD.jpg"/>
    <hyperlink ref="V141" r:id="rId324" display="https://pbs.twimg.com/media/D1ZJ_Q6VYAACeIQ.jpg"/>
    <hyperlink ref="V142" r:id="rId325" display="https://pbs.twimg.com/media/D1padPfU8AAdU-n.jpg"/>
    <hyperlink ref="V143" r:id="rId326" display="https://pbs.twimg.com/media/D1YNFa5U8AARM4q.jpg"/>
    <hyperlink ref="V144" r:id="rId327" display="http://pbs.twimg.com/profile_images/1099039980851265539/Cq8COp4o_normal.png"/>
    <hyperlink ref="V145" r:id="rId328" display="https://pbs.twimg.com/media/D0Co69qXQAM1qHh.jpg"/>
    <hyperlink ref="V146" r:id="rId329" display="https://pbs.twimg.com/media/D0yq1jbX0AIM5UC.jpg"/>
    <hyperlink ref="V147" r:id="rId330" display="https://pbs.twimg.com/media/D1BQDFHX0AEJKQ7.jpg"/>
    <hyperlink ref="V148" r:id="rId331" display="https://pbs.twimg.com/media/D1GebvuWkAA8cwd.jpg"/>
    <hyperlink ref="V149" r:id="rId332" display="http://pbs.twimg.com/profile_images/1099039980851265539/Cq8COp4o_normal.png"/>
    <hyperlink ref="V150" r:id="rId333" display="http://pbs.twimg.com/profile_images/1099039980851265539/Cq8COp4o_normal.png"/>
    <hyperlink ref="V151" r:id="rId334" display="https://pbs.twimg.com/media/D1qWQBnX0AMYSpg.jpg"/>
    <hyperlink ref="V152" r:id="rId335" display="http://pbs.twimg.com/profile_images/958062367811682304/fEQuCtvp_normal.jpg"/>
    <hyperlink ref="V153" r:id="rId336" display="http://pbs.twimg.com/profile_images/900178500899840000/47hcSDIq_normal.jpg"/>
    <hyperlink ref="V154" r:id="rId337" display="http://pbs.twimg.com/profile_images/1053385884123521026/ERCL7T7x_normal.jpg"/>
    <hyperlink ref="V155" r:id="rId338" display="http://pbs.twimg.com/profile_images/1082099322173382657/-_3wPBUd_normal.jpg"/>
    <hyperlink ref="V156" r:id="rId339" display="https://pbs.twimg.com/media/D02fpd-V4AAvmOi.jpg"/>
    <hyperlink ref="V157" r:id="rId340" display="http://pbs.twimg.com/profile_images/949287361266925574/Homcdv7B_normal.jpg"/>
    <hyperlink ref="V158" r:id="rId341" display="https://pbs.twimg.com/media/D1ojhIBU8AA4AYX.jpg"/>
    <hyperlink ref="V159" r:id="rId342" display="http://pbs.twimg.com/profile_images/1079007966009778176/IOZM1HyT_normal.jpg"/>
    <hyperlink ref="V160" r:id="rId343" display="https://pbs.twimg.com/media/D02fpd-V4AAvmOi.jpg"/>
    <hyperlink ref="V161" r:id="rId344" display="https://pbs.twimg.com/media/D1ts9RqU4AEYZal.jpg"/>
    <hyperlink ref="V162" r:id="rId345" display="http://pbs.twimg.com/profile_images/1071589871905472512/5Bq4KLbm_normal.jpg"/>
    <hyperlink ref="V163" r:id="rId346" display="https://pbs.twimg.com/media/D007uHcVsAA1Uxg.jpg"/>
    <hyperlink ref="V164" r:id="rId347" display="https://pbs.twimg.com/media/D007uHcVsAA1Uxg.jpg"/>
    <hyperlink ref="V165" r:id="rId348" display="https://pbs.twimg.com/media/D009nlTVsAAr4Dm.jpg"/>
    <hyperlink ref="V166" r:id="rId349" display="https://pbs.twimg.com/media/D0_SjTsUcAEjjBj.jpg"/>
    <hyperlink ref="V167" r:id="rId350" display="https://pbs.twimg.com/media/D07fc1oU0AAQql7.png"/>
    <hyperlink ref="V168" r:id="rId351" display="http://pbs.twimg.com/profile_images/801097160024436736/bJiR_r4o_normal.jpg"/>
    <hyperlink ref="V169" r:id="rId352" display="https://pbs.twimg.com/tweet_video_thumb/D0_yYZAW0AwBNBD.jpg"/>
    <hyperlink ref="V170" r:id="rId353" display="https://pbs.twimg.com/tweet_video_thumb/D0_yYZAW0AwBNBD.jpg"/>
    <hyperlink ref="V171" r:id="rId354" display="https://pbs.twimg.com/media/D1JRM6tVAAAYqDK.jpg"/>
    <hyperlink ref="V172" r:id="rId355" display="http://pbs.twimg.com/profile_images/539446104442417152/BUiZ7nHM_normal.jpeg"/>
    <hyperlink ref="V173" r:id="rId356" display="https://pbs.twimg.com/media/D1JUculVsAAAwlz.jpg"/>
    <hyperlink ref="V174" r:id="rId357" display="http://pbs.twimg.com/profile_images/1059937005549899777/6pTXI10w_normal.jpg"/>
    <hyperlink ref="V175" r:id="rId358" display="https://pbs.twimg.com/media/D1JeJ1cVYAAvMHf.jpg"/>
    <hyperlink ref="V176" r:id="rId359" display="https://pbs.twimg.com/media/D1ZjHUmVsAA8Eql.jpg"/>
    <hyperlink ref="V177" r:id="rId360" display="https://pbs.twimg.com/media/D1apq7BW0AAiR__.png"/>
    <hyperlink ref="V178" r:id="rId361" display="http://pbs.twimg.com/profile_images/801097160024436736/bJiR_r4o_normal.jpg"/>
    <hyperlink ref="V179" r:id="rId362" display="http://pbs.twimg.com/profile_images/682250309511467008/O3NnmlxV_normal.png"/>
    <hyperlink ref="V180" r:id="rId363" display="http://pbs.twimg.com/profile_images/801097160024436736/bJiR_r4o_normal.jpg"/>
    <hyperlink ref="V181" r:id="rId364" display="https://pbs.twimg.com/media/D0_a1xiUwAANXqn.jpg"/>
    <hyperlink ref="V182" r:id="rId365" display="https://pbs.twimg.com/media/D1akSqMU0AAhk8u.jpg"/>
    <hyperlink ref="V183" r:id="rId366" display="http://pbs.twimg.com/profile_images/801097160024436736/bJiR_r4o_normal.jpg"/>
    <hyperlink ref="V184" r:id="rId367" display="http://pbs.twimg.com/profile_images/801097160024436736/bJiR_r4o_normal.jpg"/>
    <hyperlink ref="V185" r:id="rId368" display="https://pbs.twimg.com/media/D1o0jrKUcAAYdTm.jpg"/>
    <hyperlink ref="V186" r:id="rId369" display="https://pbs.twimg.com/media/D1padPfU8AAdU-n.jpg"/>
    <hyperlink ref="V187" r:id="rId370" display="https://pbs.twimg.com/media/D1padPfU8AAdU-n.jpg"/>
    <hyperlink ref="V188" r:id="rId371" display="http://pbs.twimg.com/profile_images/801097160024436736/bJiR_r4o_normal.jpg"/>
    <hyperlink ref="V189" r:id="rId372" display="http://pbs.twimg.com/profile_images/801097160024436736/bJiR_r4o_normal.jpg"/>
    <hyperlink ref="V190" r:id="rId373" display="https://pbs.twimg.com/media/D1ts9RqU4AEYZal.jpg"/>
    <hyperlink ref="V191" r:id="rId374" display="https://pbs.twimg.com/media/D02fpd-V4AAvmOi.jpg"/>
    <hyperlink ref="V192" r:id="rId375" display="http://pbs.twimg.com/profile_images/801097160024436736/bJiR_r4o_normal.jpg"/>
    <hyperlink ref="V193" r:id="rId376" display="https://pbs.twimg.com/media/D1ZJ_Q6VYAACeIQ.jpg"/>
    <hyperlink ref="V194" r:id="rId377" display="http://pbs.twimg.com/profile_images/801097160024436736/bJiR_r4o_normal.jpg"/>
    <hyperlink ref="V195" r:id="rId378" display="https://pbs.twimg.com/media/D1oh_9bU8AAGl4N.jpg"/>
    <hyperlink ref="V196" r:id="rId379" display="https://pbs.twimg.com/media/D1ojhIBU8AA4AYX.jpg"/>
    <hyperlink ref="V197" r:id="rId380" display="https://pbs.twimg.com/media/D1u8i6mUkAAxJ4P.jpg"/>
    <hyperlink ref="V198" r:id="rId381" display="https://pbs.twimg.com/media/D1vEalKUgAA44ws.jpg"/>
    <hyperlink ref="X3" r:id="rId382" display="https://twitter.com/#!/fettkeven/status/1101644457257119744"/>
    <hyperlink ref="X4" r:id="rId383" display="https://twitter.com/#!/11thoffebruary/status/1102068913242865671"/>
    <hyperlink ref="X5" r:id="rId384" display="https://twitter.com/#!/wildlingtravels/status/1102121923696316417"/>
    <hyperlink ref="X6" r:id="rId385" display="https://twitter.com/#!/travelsuncorked/status/1101888729428312064"/>
    <hyperlink ref="X7" r:id="rId386" display="https://twitter.com/#!/travelsuncorked/status/1102257420846465026"/>
    <hyperlink ref="X8" r:id="rId387" display="https://twitter.com/#!/loganbinggeli/status/1102360126663479296"/>
    <hyperlink ref="X9" r:id="rId388" display="https://twitter.com/#!/lethumanismring/status/1102407786468642816"/>
    <hyperlink ref="X10" r:id="rId389" display="https://twitter.com/#!/bear8photo/status/1102430357004021761"/>
    <hyperlink ref="X11" r:id="rId390" display="https://twitter.com/#!/samstravblog/status/1102373194806317056"/>
    <hyperlink ref="X12" r:id="rId391" display="https://twitter.com/#!/samstravblog/status/1102524090638917632"/>
    <hyperlink ref="X13" r:id="rId392" display="https://twitter.com/#!/alexjivani/status/1102651036345532417"/>
    <hyperlink ref="X14" r:id="rId393" display="https://twitter.com/#!/tarma_designs/status/1102662512422649856"/>
    <hyperlink ref="X15" r:id="rId394" display="https://twitter.com/#!/sedonaquail/status/1102914177872457728"/>
    <hyperlink ref="X16" r:id="rId395" display="https://twitter.com/#!/sedonaquail/status/1102915945897517058"/>
    <hyperlink ref="X17" r:id="rId396" display="https://twitter.com/#!/eamcintire/status/1102924448787648513"/>
    <hyperlink ref="X18" r:id="rId397" display="https://twitter.com/#!/eamcintire/status/1102924468853194754"/>
    <hyperlink ref="X19" r:id="rId398" display="https://twitter.com/#!/sedonasunflower/status/1102926314162380800"/>
    <hyperlink ref="X20" r:id="rId399" display="https://twitter.com/#!/sedonasunflower/status/1102926341987491840"/>
    <hyperlink ref="X21" r:id="rId400" display="https://twitter.com/#!/gcseca/status/1102974828938752001"/>
    <hyperlink ref="X22" r:id="rId401" display="https://twitter.com/#!/yourpremierteam/status/1103022669803356160"/>
    <hyperlink ref="X23" r:id="rId402" display="https://twitter.com/#!/yourcausesorg/status/1103268804199632896"/>
    <hyperlink ref="X24" r:id="rId403" display="https://twitter.com/#!/drjeffreyp/status/1103369059964346368"/>
    <hyperlink ref="X25" r:id="rId404" display="https://twitter.com/#!/jeffreynyc/status/1103369714275823616"/>
    <hyperlink ref="X26" r:id="rId405" display="https://twitter.com/#!/rebecca17005954/status/1102726615769919489"/>
    <hyperlink ref="X27" r:id="rId406" display="https://twitter.com/#!/rebecca17005954/status/1103379933559050240"/>
    <hyperlink ref="X28" r:id="rId407" display="https://twitter.com/#!/clevelandchick/status/1103390672084557824"/>
    <hyperlink ref="X29" r:id="rId408" display="https://twitter.com/#!/korsyoung/status/1103443387514970115"/>
    <hyperlink ref="X30" r:id="rId409" display="https://twitter.com/#!/eatpraycoffee/status/1103509757875216385"/>
    <hyperlink ref="X31" r:id="rId410" display="https://twitter.com/#!/kaitlynrosemore/status/1102769879168491520"/>
    <hyperlink ref="X32" r:id="rId411" display="https://twitter.com/#!/kaitlynrosemore/status/1103514839295520768"/>
    <hyperlink ref="X33" r:id="rId412" display="https://twitter.com/#!/azgandtcoops/status/1103688773018226688"/>
    <hyperlink ref="X34" r:id="rId413" display="https://twitter.com/#!/denimo9/status/1103986843664728065"/>
    <hyperlink ref="X35" r:id="rId414" display="https://twitter.com/#!/glennnelson357/status/1104034546742222849"/>
    <hyperlink ref="X36" r:id="rId415" display="https://twitter.com/#!/joe_vernier/status/1104043793223802880"/>
    <hyperlink ref="X37" r:id="rId416" display="https://twitter.com/#!/staskosgirl/status/1103337052899344385"/>
    <hyperlink ref="X38" r:id="rId417" display="https://twitter.com/#!/staskosgirl/status/1103370033697312775"/>
    <hyperlink ref="X39" r:id="rId418" display="https://twitter.com/#!/staskosgirl/status/1103370681708888064"/>
    <hyperlink ref="X40" r:id="rId419" display="https://twitter.com/#!/staskosgirl/status/1104045186806628352"/>
    <hyperlink ref="X41" r:id="rId420" display="https://twitter.com/#!/tajody/status/1104076832444506113"/>
    <hyperlink ref="X42" r:id="rId421" display="https://twitter.com/#!/tajody/status/1104077994719535104"/>
    <hyperlink ref="X43" r:id="rId422" display="https://twitter.com/#!/spiritcoachtalk/status/1104102489866100738"/>
    <hyperlink ref="X44" r:id="rId423" display="https://twitter.com/#!/sedonadotbiz/status/1104151353759281152"/>
    <hyperlink ref="X45" r:id="rId424" display="https://twitter.com/#!/earthwindstonew/status/1102312501725736960"/>
    <hyperlink ref="X46" r:id="rId425" display="https://twitter.com/#!/earthwindstonew/status/1102317196070567936"/>
    <hyperlink ref="X47" r:id="rId426" display="https://twitter.com/#!/dsoltesz/status/1102378879300325376"/>
    <hyperlink ref="X48" r:id="rId427" display="https://twitter.com/#!/dsoltesz/status/1102606260686381057"/>
    <hyperlink ref="X49" r:id="rId428" display="https://twitter.com/#!/dsoltesz/status/1104156846141640704"/>
    <hyperlink ref="X50" r:id="rId429" display="https://twitter.com/#!/harleybird2004/status/1104164168725225472"/>
    <hyperlink ref="X51" r:id="rId430" display="https://twitter.com/#!/golsoncharles/status/1104198501586460672"/>
    <hyperlink ref="X52" r:id="rId431" display="https://twitter.com/#!/llcoola60/status/1104198821779714048"/>
    <hyperlink ref="X53" r:id="rId432" display="https://twitter.com/#!/myvirtualvaca/status/1101124782635003904"/>
    <hyperlink ref="X54" r:id="rId433" display="https://twitter.com/#!/myvirtualvaca/status/1104224221465473026"/>
    <hyperlink ref="X55" r:id="rId434" display="https://twitter.com/#!/perciva97445687/status/1104287975616143360"/>
    <hyperlink ref="X56" r:id="rId435" display="https://twitter.com/#!/goldfinches12/status/1104335896726458369"/>
    <hyperlink ref="X57" r:id="rId436" display="https://twitter.com/#!/tomfulop/status/1104336243381268480"/>
    <hyperlink ref="X58" r:id="rId437" display="https://twitter.com/#!/kaka_meyer/status/1104349257413414917"/>
    <hyperlink ref="X59" r:id="rId438" display="https://twitter.com/#!/ar6skhfncpy6uoj/status/1104351994238496768"/>
    <hyperlink ref="X60" r:id="rId439" display="https://twitter.com/#!/rik_ace/status/1104371768788172801"/>
    <hyperlink ref="X61" r:id="rId440" display="https://twitter.com/#!/jansylor/status/1104387046301417472"/>
    <hyperlink ref="X62" r:id="rId441" display="https://twitter.com/#!/countrylarry/status/1104397265471336448"/>
    <hyperlink ref="X63" r:id="rId442" display="https://twitter.com/#!/waynepollard13/status/1104539069655277570"/>
    <hyperlink ref="X64" r:id="rId443" display="https://twitter.com/#!/henckelmh/status/1104560267399057409"/>
    <hyperlink ref="X65" r:id="rId444" display="https://twitter.com/#!/pearldolphin/status/1104476090674769921"/>
    <hyperlink ref="X66" r:id="rId445" display="https://twitter.com/#!/pearldolphin/status/1104477358696751104"/>
    <hyperlink ref="X67" r:id="rId446" display="https://twitter.com/#!/pearldolphin/status/1104560357933105152"/>
    <hyperlink ref="X68" r:id="rId447" display="https://twitter.com/#!/pearldolphin/status/1104560949782970368"/>
    <hyperlink ref="X69" r:id="rId448" display="https://twitter.com/#!/oakcreekgrill/status/1104569509057384450"/>
    <hyperlink ref="X70" r:id="rId449" display="https://twitter.com/#!/tangledfood/status/1102238492816535553"/>
    <hyperlink ref="X71" r:id="rId450" display="https://twitter.com/#!/tangledfood/status/1104417851711111168"/>
    <hyperlink ref="X72" r:id="rId451" display="https://twitter.com/#!/smtownplussize/status/1104146274562031616"/>
    <hyperlink ref="X73" r:id="rId452" display="https://twitter.com/#!/smtownplussize/status/1104570989394956288"/>
    <hyperlink ref="X74" r:id="rId453" display="https://twitter.com/#!/roamingtimes/status/1104572992535715840"/>
    <hyperlink ref="X75" r:id="rId454" display="https://twitter.com/#!/enchantmentaz/status/1104061953440473089"/>
    <hyperlink ref="X76" r:id="rId455" display="https://twitter.com/#!/realzenjen/status/1104575395054051328"/>
    <hyperlink ref="X77" r:id="rId456" display="https://twitter.com/#!/loveart/status/1104233435478908929"/>
    <hyperlink ref="X78" r:id="rId457" display="https://twitter.com/#!/stormhour/status/1104236743929270272"/>
    <hyperlink ref="X79" r:id="rId458" display="https://twitter.com/#!/earthandclouds/status/1104328579746271232"/>
    <hyperlink ref="X80" r:id="rId459" display="https://twitter.com/#!/auyumihoshi/status/1104611555159683072"/>
    <hyperlink ref="X81" r:id="rId460" display="https://twitter.com/#!/buddywriterdude/status/1104842356099072002"/>
    <hyperlink ref="X82" r:id="rId461" display="https://twitter.com/#!/palmsprgscards/status/1104903866049474560"/>
    <hyperlink ref="X83" r:id="rId462" display="https://twitter.com/#!/charlesrhusted/status/1104975111528964103"/>
    <hyperlink ref="X84" r:id="rId463" display="https://twitter.com/#!/pursuingx/status/1104169936887468034"/>
    <hyperlink ref="X85" r:id="rId464" display="https://twitter.com/#!/pursuingx/status/1105106171059490817"/>
    <hyperlink ref="X86" r:id="rId465" display="https://twitter.com/#!/hikingshack/status/1105155052983902215"/>
    <hyperlink ref="X87" r:id="rId466" display="https://twitter.com/#!/robdiaz503/status/1105156921714106385"/>
    <hyperlink ref="X88" r:id="rId467" display="https://twitter.com/#!/myrockmixtapes/status/1105158123533275137"/>
    <hyperlink ref="X89" r:id="rId468" display="https://twitter.com/#!/k_sneids/status/1105172430635651072"/>
    <hyperlink ref="X90" r:id="rId469" display="https://twitter.com/#!/azwonders/status/1105188935234273280"/>
    <hyperlink ref="X91" r:id="rId470" display="https://twitter.com/#!/jessica1pacheco/status/1105197170427191298"/>
    <hyperlink ref="X92" r:id="rId471" display="https://twitter.com/#!/askchefdennis/status/1102068586921820160"/>
    <hyperlink ref="X93" r:id="rId472" display="https://twitter.com/#!/askchefdennis/status/1105203491600039938"/>
    <hyperlink ref="X94" r:id="rId473" display="https://twitter.com/#!/folkingasholes/status/1105209664856383489"/>
    <hyperlink ref="X95" r:id="rId474" display="https://twitter.com/#!/bigdoftn/status/1105147286235996163"/>
    <hyperlink ref="X96" r:id="rId475" display="https://twitter.com/#!/courtneyknorris/status/1105256618290307075"/>
    <hyperlink ref="X97" r:id="rId476" display="https://twitter.com/#!/cubfansince76/status/1105255612861042689"/>
    <hyperlink ref="X98" r:id="rId477" display="https://twitter.com/#!/cubfansince76/status/1105256744975060993"/>
    <hyperlink ref="X99" r:id="rId478" display="https://twitter.com/#!/cubfansince76/status/1105257131488538625"/>
    <hyperlink ref="X100" r:id="rId479" display="https://twitter.com/#!/nitenurse2/status/1105260383412019200"/>
    <hyperlink ref="X101" r:id="rId480" display="https://twitter.com/#!/courtneyknorris/status/1104841587178127360"/>
    <hyperlink ref="X102" r:id="rId481" display="https://twitter.com/#!/govpdfs/status/1102353712390066176"/>
    <hyperlink ref="X103" r:id="rId482" display="https://twitter.com/#!/govpdfs/status/1105249858951303168"/>
    <hyperlink ref="X104" r:id="rId483" display="https://twitter.com/#!/govpdfs/status/1105264929496580096"/>
    <hyperlink ref="X105" r:id="rId484" display="https://twitter.com/#!/gryphons_bane/status/1103337631042027531"/>
    <hyperlink ref="X106" r:id="rId485" display="https://twitter.com/#!/gryphons_bane/status/1105446562996473858"/>
    <hyperlink ref="X107" r:id="rId486" display="https://twitter.com/#!/gryphons_bane/status/1105447313596510208"/>
    <hyperlink ref="X108" r:id="rId487" display="https://twitter.com/#!/coconinonf/status/1105518115541049344"/>
    <hyperlink ref="X109" r:id="rId488" display="https://twitter.com/#!/sedonafd/status/1102631509360562179"/>
    <hyperlink ref="X110" r:id="rId489" display="https://twitter.com/#!/sedonafd/status/1104150943824793602"/>
    <hyperlink ref="X111" r:id="rId490" display="https://twitter.com/#!/kazmnews/status/1105526531802058752"/>
    <hyperlink ref="X112" r:id="rId491" display="https://twitter.com/#!/gtfoaz/status/1105542399688728576"/>
    <hyperlink ref="X113" r:id="rId492" display="https://twitter.com/#!/see_happiness/status/1105545041391411200"/>
    <hyperlink ref="X114" r:id="rId493" display="https://twitter.com/#!/theq1029/status/1105581310448275456"/>
    <hyperlink ref="X115" r:id="rId494" display="https://twitter.com/#!/nuttynuske1/status/1105631837597167617"/>
    <hyperlink ref="X116" r:id="rId495" display="https://twitter.com/#!/arabella_hotel/status/1102121183883997184"/>
    <hyperlink ref="X117" r:id="rId496" display="https://twitter.com/#!/arabella_hotel/status/1103028160965292033"/>
    <hyperlink ref="X118" r:id="rId497" display="https://twitter.com/#!/arabella_hotel/status/1105245773434929153"/>
    <hyperlink ref="X119" r:id="rId498" display="https://twitter.com/#!/arabella_hotel/status/1105642889802072065"/>
    <hyperlink ref="X120" r:id="rId499" display="https://twitter.com/#!/natasha90950333/status/1105685275966091264"/>
    <hyperlink ref="X121" r:id="rId500" display="https://twitter.com/#!/granbalsandworl/status/1105752453973229568"/>
    <hyperlink ref="X122" r:id="rId501" display="https://twitter.com/#!/_sedonaaz/status/1101633529451081728"/>
    <hyperlink ref="X123" r:id="rId502" display="https://twitter.com/#!/_sedonaaz/status/1102947178773970945"/>
    <hyperlink ref="X124" r:id="rId503" display="https://twitter.com/#!/_sedonaaz/status/1104744020201426948"/>
    <hyperlink ref="X125" r:id="rId504" display="https://twitter.com/#!/_sedonaaz/status/1105831184020525056"/>
    <hyperlink ref="X126" r:id="rId505" display="https://twitter.com/#!/fredwilliams/status/1105879440842780673"/>
    <hyperlink ref="X127" r:id="rId506" display="https://twitter.com/#!/ytravelblog/status/1105843115892473857"/>
    <hyperlink ref="X128" r:id="rId507" display="https://twitter.com/#!/ytravelblog/status/1105891285657927680"/>
    <hyperlink ref="X129" r:id="rId508" display="https://twitter.com/#!/vividlyminded/status/1105928545195323393"/>
    <hyperlink ref="X130" r:id="rId509" display="https://twitter.com/#!/apexwolves/status/1105946997419184128"/>
    <hyperlink ref="X131" r:id="rId510" display="https://twitter.com/#!/marcmcgaugh1975/status/1105949535178772480"/>
    <hyperlink ref="X132" r:id="rId511" display="https://twitter.com/#!/marcmcgaugh1975/status/1105949458263691264"/>
    <hyperlink ref="X133" r:id="rId512" display="https://twitter.com/#!/spankisauraus/status/1106002828374401024"/>
    <hyperlink ref="X134" r:id="rId513" display="https://twitter.com/#!/brenesmarlen/status/1106065410770661377"/>
    <hyperlink ref="X135" r:id="rId514" display="https://twitter.com/#!/adventurepromag/status/1106200994587774976"/>
    <hyperlink ref="X136" r:id="rId515" display="https://twitter.com/#!/mmmckerch/status/1106262943426117632"/>
    <hyperlink ref="X137" r:id="rId516" display="https://twitter.com/#!/irondogodin/status/1106279818512027648"/>
    <hyperlink ref="X138" r:id="rId517" display="https://twitter.com/#!/hfarquahr/status/1106288609588469760"/>
    <hyperlink ref="X139" r:id="rId518" display="https://twitter.com/#!/ghtj40s/status/1104059949737340928"/>
    <hyperlink ref="X140" r:id="rId519" display="https://twitter.com/#!/ghtj40s/status/1104060604594118657"/>
    <hyperlink ref="X141" r:id="rId520" display="https://twitter.com/#!/ghtj40s/status/1105169160655392770"/>
    <hyperlink ref="X142" r:id="rId521" display="https://twitter.com/#!/ghtj40s/status/1106297465873944576"/>
    <hyperlink ref="X143" r:id="rId522" display="https://twitter.com/#!/supergstrom/status/1105085152525340672"/>
    <hyperlink ref="X144" r:id="rId523" display="https://twitter.com/#!/ilovesedonavr/status/1105096300167606272"/>
    <hyperlink ref="X145" r:id="rId524" display="https://twitter.com/#!/ilovesedonavr/status/1099064045108449281"/>
    <hyperlink ref="X146" r:id="rId525" display="https://twitter.com/#!/ilovesedonavr/status/1102443852156334080"/>
    <hyperlink ref="X147" r:id="rId526" display="https://twitter.com/#!/ilovesedonavr/status/1103469935244791808"/>
    <hyperlink ref="X148" r:id="rId527" display="https://twitter.com/#!/ilovesedonavr/status/1103837587310034951"/>
    <hyperlink ref="X149" r:id="rId528" display="https://twitter.com/#!/ilovesedonavr/status/1104907037232807938"/>
    <hyperlink ref="X150" r:id="rId529" display="https://twitter.com/#!/ilovesedonavr/status/1105623770927153153"/>
    <hyperlink ref="X151" r:id="rId530" display="https://twitter.com/#!/ilovesedonavr/status/1106361881109950464"/>
    <hyperlink ref="X152" r:id="rId531" display="https://twitter.com/#!/bookdirect/status/1106376783941779456"/>
    <hyperlink ref="X153" r:id="rId532" display="https://twitter.com/#!/eileenmarie819/status/1106385385507053568"/>
    <hyperlink ref="X154" r:id="rId533" display="https://twitter.com/#!/jhartman1422/status/1106380946050293765"/>
    <hyperlink ref="X155" r:id="rId534" display="https://twitter.com/#!/theanchoredblog/status/1106407751318716416"/>
    <hyperlink ref="X156" r:id="rId535" display="https://twitter.com/#!/innofsedona/status/1102912613564837889"/>
    <hyperlink ref="X157" r:id="rId536" display="https://twitter.com/#!/innofsedona/status/1102912845275062272"/>
    <hyperlink ref="X158" r:id="rId537" display="https://twitter.com/#!/innofsedona/status/1106536337870483456"/>
    <hyperlink ref="X159" r:id="rId538" display="https://twitter.com/#!/ronfeir/status/1102967870349172737"/>
    <hyperlink ref="X160" r:id="rId539" display="https://twitter.com/#!/ronfeir/status/1102967897289195521"/>
    <hyperlink ref="X161" r:id="rId540" display="https://twitter.com/#!/ronfeir/status/1106603453835415552"/>
    <hyperlink ref="X162" r:id="rId541" display="https://twitter.com/#!/desertartistry/status/1106633644821479424"/>
    <hyperlink ref="X163" r:id="rId542" display="https://twitter.com/#!/adambanton/status/1102603151310376960"/>
    <hyperlink ref="X164" r:id="rId543" display="https://twitter.com/#!/sedonaaz/status/1102604462101680130"/>
    <hyperlink ref="X165" r:id="rId544" display="https://twitter.com/#!/sedonaaz/status/1102605730027233282"/>
    <hyperlink ref="X166" r:id="rId545" display="https://twitter.com/#!/sedonaaz/status/1103331968471584769"/>
    <hyperlink ref="X167" r:id="rId546" display="https://twitter.com/#!/arizonatourism/status/1103064812701941760"/>
    <hyperlink ref="X168" r:id="rId547" display="https://twitter.com/#!/sedonaaz/status/1103364637792264192"/>
    <hyperlink ref="X169" r:id="rId548" display="https://twitter.com/#!/bluerosepat/status/1103366952288964609"/>
    <hyperlink ref="X170" r:id="rId549" display="https://twitter.com/#!/sedonaaz/status/1104033230192144384"/>
    <hyperlink ref="X171" r:id="rId550" display="https://twitter.com/#!/sedonaaz/status/1104034217950756866"/>
    <hyperlink ref="X172" r:id="rId551" display="https://twitter.com/#!/unplannedcookin/status/1105868849063309314"/>
    <hyperlink ref="X173" r:id="rId552" display="https://twitter.com/#!/sedonaaz/status/1104040416460984320"/>
    <hyperlink ref="X174" r:id="rId553" display="https://twitter.com/#!/enchantmentaz/status/1104062355011444736"/>
    <hyperlink ref="X175" r:id="rId554" display="https://twitter.com/#!/sedonaaz/status/1104048470954979330"/>
    <hyperlink ref="X176" r:id="rId555" display="https://twitter.com/#!/sedonaaz/status/1105179855363104768"/>
    <hyperlink ref="X177" r:id="rId556" display="https://twitter.com/#!/orchardsinn/status/1105257316071469061"/>
    <hyperlink ref="X178" r:id="rId557" display="https://twitter.com/#!/sedonaaz/status/1106232405885517824"/>
    <hyperlink ref="X179" r:id="rId558" display="https://twitter.com/#!/sedonachamber/status/1106232078545244161"/>
    <hyperlink ref="X180" r:id="rId559" display="https://twitter.com/#!/sedonaaz/status/1106232644721770496"/>
    <hyperlink ref="X181" r:id="rId560" display="https://twitter.com/#!/sedonachamber/status/1103341420788670464"/>
    <hyperlink ref="X182" r:id="rId561" display="https://twitter.com/#!/sedonachamber/status/1105251407794335744"/>
    <hyperlink ref="X183" r:id="rId562" display="https://twitter.com/#!/sedonaaz/status/1103359966792966144"/>
    <hyperlink ref="X184" r:id="rId563" display="https://twitter.com/#!/sedonaaz/status/1106232664082665472"/>
    <hyperlink ref="X185" r:id="rId564" display="https://twitter.com/#!/dailyblender/status/1106255035560685568"/>
    <hyperlink ref="X186" r:id="rId565" display="https://twitter.com/#!/dailyblender/status/1106346850502639616"/>
    <hyperlink ref="X187" r:id="rId566" display="https://twitter.com/#!/sedonaaz/status/1106296192076374016"/>
    <hyperlink ref="X188" r:id="rId567" display="https://twitter.com/#!/sedonaaz/status/1106657607186419712"/>
    <hyperlink ref="X189" r:id="rId568" display="https://twitter.com/#!/sedonaaz/status/1101620070822768640"/>
    <hyperlink ref="X190" r:id="rId569" display="https://twitter.com/#!/sedonaaz/status/1106598004104941569"/>
    <hyperlink ref="X191" r:id="rId570" display="https://twitter.com/#!/sedonaaz/status/1102713099969159169"/>
    <hyperlink ref="X192" r:id="rId571" display="https://twitter.com/#!/sedonaaz/status/1103365291487092736"/>
    <hyperlink ref="X193" r:id="rId572" display="https://twitter.com/#!/sedonaaz/status/1105152131332399116"/>
    <hyperlink ref="X194" r:id="rId573" display="https://twitter.com/#!/sedonaaz/status/1105927745119371264"/>
    <hyperlink ref="X195" r:id="rId574" display="https://twitter.com/#!/sedonaaz/status/1106234052632150016"/>
    <hyperlink ref="X196" r:id="rId575" display="https://twitter.com/#!/sedonaaz/status/1106235764256333831"/>
    <hyperlink ref="X197" r:id="rId576" display="https://twitter.com/#!/sedonaaz/status/1106685550486970368"/>
    <hyperlink ref="X198" r:id="rId577" display="https://twitter.com/#!/sedonaaz/status/1106694182624649216"/>
    <hyperlink ref="AZ6" r:id="rId578" display="https://api.twitter.com/1.1/geo/id/07d9c9ae80083001.json"/>
    <hyperlink ref="AZ7" r:id="rId579" display="https://api.twitter.com/1.1/geo/id/29f35f3726f9a043.json"/>
    <hyperlink ref="AZ10" r:id="rId580" display="https://api.twitter.com/1.1/geo/id/29f35f3726f9a043.json"/>
    <hyperlink ref="AZ31" r:id="rId581" display="https://api.twitter.com/1.1/geo/id/0101d0b229668acc.json"/>
    <hyperlink ref="AZ32" r:id="rId582" display="https://api.twitter.com/1.1/geo/id/29f35f3726f9a043.json"/>
    <hyperlink ref="AZ45" r:id="rId583" display="https://api.twitter.com/1.1/geo/id/29f35f3726f9a043.json"/>
    <hyperlink ref="AZ77" r:id="rId584" display="https://api.twitter.com/1.1/geo/id/07d9df928ec87000.json"/>
    <hyperlink ref="AZ122" r:id="rId585" display="https://api.twitter.com/1.1/geo/id/a612c69b44b2e5da.json"/>
    <hyperlink ref="AZ123" r:id="rId586" display="https://api.twitter.com/1.1/geo/id/a612c69b44b2e5da.json"/>
    <hyperlink ref="AZ124" r:id="rId587" display="https://api.twitter.com/1.1/geo/id/a612c69b44b2e5da.json"/>
    <hyperlink ref="AZ125" r:id="rId588" display="https://api.twitter.com/1.1/geo/id/a612c69b44b2e5da.json"/>
  </hyperlinks>
  <printOptions/>
  <pageMargins left="0.7" right="0.7" top="0.75" bottom="0.75" header="0.3" footer="0.3"/>
  <pageSetup horizontalDpi="600" verticalDpi="600" orientation="portrait" r:id="rId592"/>
  <legacyDrawing r:id="rId590"/>
  <tableParts>
    <tablePart r:id="rId59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3529</v>
      </c>
      <c r="B1" s="13" t="s">
        <v>34</v>
      </c>
    </row>
    <row r="2" spans="1:2" ht="15">
      <c r="A2" s="114" t="s">
        <v>321</v>
      </c>
      <c r="B2" s="78">
        <v>16490.533333</v>
      </c>
    </row>
    <row r="3" spans="1:2" ht="15">
      <c r="A3" s="114" t="s">
        <v>227</v>
      </c>
      <c r="B3" s="78">
        <v>3036</v>
      </c>
    </row>
    <row r="4" spans="1:2" ht="15">
      <c r="A4" s="114" t="s">
        <v>312</v>
      </c>
      <c r="B4" s="78">
        <v>1817</v>
      </c>
    </row>
    <row r="5" spans="1:2" ht="15">
      <c r="A5" s="114" t="s">
        <v>302</v>
      </c>
      <c r="B5" s="78">
        <v>1372.466667</v>
      </c>
    </row>
    <row r="6" spans="1:2" ht="15">
      <c r="A6" s="114" t="s">
        <v>288</v>
      </c>
      <c r="B6" s="78">
        <v>867.4</v>
      </c>
    </row>
    <row r="7" spans="1:2" ht="15">
      <c r="A7" s="114" t="s">
        <v>303</v>
      </c>
      <c r="B7" s="78">
        <v>586.466667</v>
      </c>
    </row>
    <row r="8" spans="1:2" ht="15">
      <c r="A8" s="114" t="s">
        <v>233</v>
      </c>
      <c r="B8" s="78">
        <v>526</v>
      </c>
    </row>
    <row r="9" spans="1:2" ht="15">
      <c r="A9" s="114" t="s">
        <v>259</v>
      </c>
      <c r="B9" s="78">
        <v>526</v>
      </c>
    </row>
    <row r="10" spans="1:2" ht="15">
      <c r="A10" s="114" t="s">
        <v>276</v>
      </c>
      <c r="B10" s="78">
        <v>349.333333</v>
      </c>
    </row>
    <row r="11" spans="1:2" ht="15">
      <c r="A11" s="114" t="s">
        <v>281</v>
      </c>
      <c r="B11" s="78">
        <v>349.333333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3531</v>
      </c>
      <c r="B25" t="s">
        <v>3530</v>
      </c>
    </row>
    <row r="26" spans="1:2" ht="15">
      <c r="A26" s="125" t="s">
        <v>3533</v>
      </c>
      <c r="B26" s="3"/>
    </row>
    <row r="27" spans="1:2" ht="15">
      <c r="A27" s="126" t="s">
        <v>3534</v>
      </c>
      <c r="B27" s="3"/>
    </row>
    <row r="28" spans="1:2" ht="15">
      <c r="A28" s="127" t="s">
        <v>3535</v>
      </c>
      <c r="B28" s="3"/>
    </row>
    <row r="29" spans="1:2" ht="15">
      <c r="A29" s="128" t="s">
        <v>3536</v>
      </c>
      <c r="B29" s="3">
        <v>1</v>
      </c>
    </row>
    <row r="30" spans="1:2" ht="15">
      <c r="A30" s="127" t="s">
        <v>3537</v>
      </c>
      <c r="B30" s="3"/>
    </row>
    <row r="31" spans="1:2" ht="15">
      <c r="A31" s="128" t="s">
        <v>3538</v>
      </c>
      <c r="B31" s="3">
        <v>1</v>
      </c>
    </row>
    <row r="32" spans="1:2" ht="15">
      <c r="A32" s="126" t="s">
        <v>3539</v>
      </c>
      <c r="B32" s="3"/>
    </row>
    <row r="33" spans="1:2" ht="15">
      <c r="A33" s="127" t="s">
        <v>3540</v>
      </c>
      <c r="B33" s="3"/>
    </row>
    <row r="34" spans="1:2" ht="15">
      <c r="A34" s="128" t="s">
        <v>3541</v>
      </c>
      <c r="B34" s="3">
        <v>1</v>
      </c>
    </row>
    <row r="35" spans="1:2" ht="15">
      <c r="A35" s="127" t="s">
        <v>3542</v>
      </c>
      <c r="B35" s="3"/>
    </row>
    <row r="36" spans="1:2" ht="15">
      <c r="A36" s="128" t="s">
        <v>3543</v>
      </c>
      <c r="B36" s="3">
        <v>2</v>
      </c>
    </row>
    <row r="37" spans="1:2" ht="15">
      <c r="A37" s="128" t="s">
        <v>3544</v>
      </c>
      <c r="B37" s="3">
        <v>1</v>
      </c>
    </row>
    <row r="38" spans="1:2" ht="15">
      <c r="A38" s="127" t="s">
        <v>3545</v>
      </c>
      <c r="B38" s="3"/>
    </row>
    <row r="39" spans="1:2" ht="15">
      <c r="A39" s="128" t="s">
        <v>3546</v>
      </c>
      <c r="B39" s="3">
        <v>2</v>
      </c>
    </row>
    <row r="40" spans="1:2" ht="15">
      <c r="A40" s="128" t="s">
        <v>3547</v>
      </c>
      <c r="B40" s="3">
        <v>2</v>
      </c>
    </row>
    <row r="41" spans="1:2" ht="15">
      <c r="A41" s="128" t="s">
        <v>3544</v>
      </c>
      <c r="B41" s="3">
        <v>1</v>
      </c>
    </row>
    <row r="42" spans="1:2" ht="15">
      <c r="A42" s="128" t="s">
        <v>3548</v>
      </c>
      <c r="B42" s="3">
        <v>1</v>
      </c>
    </row>
    <row r="43" spans="1:2" ht="15">
      <c r="A43" s="128" t="s">
        <v>3549</v>
      </c>
      <c r="B43" s="3">
        <v>1</v>
      </c>
    </row>
    <row r="44" spans="1:2" ht="15">
      <c r="A44" s="128" t="s">
        <v>3536</v>
      </c>
      <c r="B44" s="3">
        <v>1</v>
      </c>
    </row>
    <row r="45" spans="1:2" ht="15">
      <c r="A45" s="128" t="s">
        <v>3541</v>
      </c>
      <c r="B45" s="3">
        <v>1</v>
      </c>
    </row>
    <row r="46" spans="1:2" ht="15">
      <c r="A46" s="127" t="s">
        <v>3550</v>
      </c>
      <c r="B46" s="3"/>
    </row>
    <row r="47" spans="1:2" ht="15">
      <c r="A47" s="128" t="s">
        <v>3543</v>
      </c>
      <c r="B47" s="3">
        <v>1</v>
      </c>
    </row>
    <row r="48" spans="1:2" ht="15">
      <c r="A48" s="128" t="s">
        <v>3551</v>
      </c>
      <c r="B48" s="3">
        <v>2</v>
      </c>
    </row>
    <row r="49" spans="1:2" ht="15">
      <c r="A49" s="128" t="s">
        <v>3552</v>
      </c>
      <c r="B49" s="3">
        <v>1</v>
      </c>
    </row>
    <row r="50" spans="1:2" ht="15">
      <c r="A50" s="128" t="s">
        <v>3546</v>
      </c>
      <c r="B50" s="3">
        <v>1</v>
      </c>
    </row>
    <row r="51" spans="1:2" ht="15">
      <c r="A51" s="128" t="s">
        <v>3553</v>
      </c>
      <c r="B51" s="3">
        <v>1</v>
      </c>
    </row>
    <row r="52" spans="1:2" ht="15">
      <c r="A52" s="128" t="s">
        <v>3554</v>
      </c>
      <c r="B52" s="3">
        <v>1</v>
      </c>
    </row>
    <row r="53" spans="1:2" ht="15">
      <c r="A53" s="128" t="s">
        <v>3544</v>
      </c>
      <c r="B53" s="3">
        <v>4</v>
      </c>
    </row>
    <row r="54" spans="1:2" ht="15">
      <c r="A54" s="128" t="s">
        <v>3555</v>
      </c>
      <c r="B54" s="3">
        <v>1</v>
      </c>
    </row>
    <row r="55" spans="1:2" ht="15">
      <c r="A55" s="128" t="s">
        <v>3556</v>
      </c>
      <c r="B55" s="3">
        <v>1</v>
      </c>
    </row>
    <row r="56" spans="1:2" ht="15">
      <c r="A56" s="128" t="s">
        <v>3549</v>
      </c>
      <c r="B56" s="3">
        <v>1</v>
      </c>
    </row>
    <row r="57" spans="1:2" ht="15">
      <c r="A57" s="128" t="s">
        <v>3541</v>
      </c>
      <c r="B57" s="3">
        <v>1</v>
      </c>
    </row>
    <row r="58" spans="1:2" ht="15">
      <c r="A58" s="127" t="s">
        <v>3557</v>
      </c>
      <c r="B58" s="3"/>
    </row>
    <row r="59" spans="1:2" ht="15">
      <c r="A59" s="128" t="s">
        <v>3543</v>
      </c>
      <c r="B59" s="3">
        <v>1</v>
      </c>
    </row>
    <row r="60" spans="1:2" ht="15">
      <c r="A60" s="128" t="s">
        <v>3552</v>
      </c>
      <c r="B60" s="3">
        <v>1</v>
      </c>
    </row>
    <row r="61" spans="1:2" ht="15">
      <c r="A61" s="128" t="s">
        <v>3558</v>
      </c>
      <c r="B61" s="3">
        <v>4</v>
      </c>
    </row>
    <row r="62" spans="1:2" ht="15">
      <c r="A62" s="128" t="s">
        <v>3559</v>
      </c>
      <c r="B62" s="3">
        <v>4</v>
      </c>
    </row>
    <row r="63" spans="1:2" ht="15">
      <c r="A63" s="128" t="s">
        <v>3560</v>
      </c>
      <c r="B63" s="3">
        <v>1</v>
      </c>
    </row>
    <row r="64" spans="1:2" ht="15">
      <c r="A64" s="128" t="s">
        <v>3544</v>
      </c>
      <c r="B64" s="3">
        <v>3</v>
      </c>
    </row>
    <row r="65" spans="1:2" ht="15">
      <c r="A65" s="128" t="s">
        <v>3549</v>
      </c>
      <c r="B65" s="3">
        <v>2</v>
      </c>
    </row>
    <row r="66" spans="1:2" ht="15">
      <c r="A66" s="128" t="s">
        <v>3561</v>
      </c>
      <c r="B66" s="3">
        <v>1</v>
      </c>
    </row>
    <row r="67" spans="1:2" ht="15">
      <c r="A67" s="127" t="s">
        <v>3562</v>
      </c>
      <c r="B67" s="3"/>
    </row>
    <row r="68" spans="1:2" ht="15">
      <c r="A68" s="128" t="s">
        <v>3558</v>
      </c>
      <c r="B68" s="3">
        <v>1</v>
      </c>
    </row>
    <row r="69" spans="1:2" ht="15">
      <c r="A69" s="128" t="s">
        <v>3544</v>
      </c>
      <c r="B69" s="3">
        <v>3</v>
      </c>
    </row>
    <row r="70" spans="1:2" ht="15">
      <c r="A70" s="128" t="s">
        <v>3548</v>
      </c>
      <c r="B70" s="3">
        <v>1</v>
      </c>
    </row>
    <row r="71" spans="1:2" ht="15">
      <c r="A71" s="128" t="s">
        <v>3555</v>
      </c>
      <c r="B71" s="3">
        <v>5</v>
      </c>
    </row>
    <row r="72" spans="1:2" ht="15">
      <c r="A72" s="128" t="s">
        <v>3556</v>
      </c>
      <c r="B72" s="3">
        <v>4</v>
      </c>
    </row>
    <row r="73" spans="1:2" ht="15">
      <c r="A73" s="128" t="s">
        <v>3549</v>
      </c>
      <c r="B73" s="3">
        <v>1</v>
      </c>
    </row>
    <row r="74" spans="1:2" ht="15">
      <c r="A74" s="128" t="s">
        <v>3541</v>
      </c>
      <c r="B74" s="3">
        <v>1</v>
      </c>
    </row>
    <row r="75" spans="1:2" ht="15">
      <c r="A75" s="127" t="s">
        <v>3563</v>
      </c>
      <c r="B75" s="3"/>
    </row>
    <row r="76" spans="1:2" ht="15">
      <c r="A76" s="128" t="s">
        <v>3551</v>
      </c>
      <c r="B76" s="3">
        <v>1</v>
      </c>
    </row>
    <row r="77" spans="1:2" ht="15">
      <c r="A77" s="128" t="s">
        <v>3546</v>
      </c>
      <c r="B77" s="3">
        <v>2</v>
      </c>
    </row>
    <row r="78" spans="1:2" ht="15">
      <c r="A78" s="128" t="s">
        <v>3544</v>
      </c>
      <c r="B78" s="3">
        <v>1</v>
      </c>
    </row>
    <row r="79" spans="1:2" ht="15">
      <c r="A79" s="127" t="s">
        <v>3564</v>
      </c>
      <c r="B79" s="3"/>
    </row>
    <row r="80" spans="1:2" ht="15">
      <c r="A80" s="128" t="s">
        <v>3551</v>
      </c>
      <c r="B80" s="3">
        <v>1</v>
      </c>
    </row>
    <row r="81" spans="1:2" ht="15">
      <c r="A81" s="128" t="s">
        <v>3554</v>
      </c>
      <c r="B81" s="3">
        <v>1</v>
      </c>
    </row>
    <row r="82" spans="1:2" ht="15">
      <c r="A82" s="128" t="s">
        <v>3538</v>
      </c>
      <c r="B82" s="3">
        <v>1</v>
      </c>
    </row>
    <row r="83" spans="1:2" ht="15">
      <c r="A83" s="128" t="s">
        <v>3560</v>
      </c>
      <c r="B83" s="3">
        <v>6</v>
      </c>
    </row>
    <row r="84" spans="1:2" ht="15">
      <c r="A84" s="128" t="s">
        <v>3544</v>
      </c>
      <c r="B84" s="3">
        <v>4</v>
      </c>
    </row>
    <row r="85" spans="1:2" ht="15">
      <c r="A85" s="128" t="s">
        <v>3548</v>
      </c>
      <c r="B85" s="3">
        <v>2</v>
      </c>
    </row>
    <row r="86" spans="1:2" ht="15">
      <c r="A86" s="128" t="s">
        <v>3556</v>
      </c>
      <c r="B86" s="3">
        <v>1</v>
      </c>
    </row>
    <row r="87" spans="1:2" ht="15">
      <c r="A87" s="128" t="s">
        <v>3561</v>
      </c>
      <c r="B87" s="3">
        <v>3</v>
      </c>
    </row>
    <row r="88" spans="1:2" ht="15">
      <c r="A88" s="128" t="s">
        <v>3541</v>
      </c>
      <c r="B88" s="3">
        <v>2</v>
      </c>
    </row>
    <row r="89" spans="1:2" ht="15">
      <c r="A89" s="127" t="s">
        <v>3565</v>
      </c>
      <c r="B89" s="3"/>
    </row>
    <row r="90" spans="1:2" ht="15">
      <c r="A90" s="128" t="s">
        <v>3543</v>
      </c>
      <c r="B90" s="3">
        <v>1</v>
      </c>
    </row>
    <row r="91" spans="1:2" ht="15">
      <c r="A91" s="128" t="s">
        <v>3551</v>
      </c>
      <c r="B91" s="3">
        <v>2</v>
      </c>
    </row>
    <row r="92" spans="1:2" ht="15">
      <c r="A92" s="128" t="s">
        <v>3552</v>
      </c>
      <c r="B92" s="3">
        <v>1</v>
      </c>
    </row>
    <row r="93" spans="1:2" ht="15">
      <c r="A93" s="128" t="s">
        <v>3546</v>
      </c>
      <c r="B93" s="3">
        <v>2</v>
      </c>
    </row>
    <row r="94" spans="1:2" ht="15">
      <c r="A94" s="128" t="s">
        <v>3566</v>
      </c>
      <c r="B94" s="3">
        <v>1</v>
      </c>
    </row>
    <row r="95" spans="1:2" ht="15">
      <c r="A95" s="128" t="s">
        <v>3567</v>
      </c>
      <c r="B95" s="3">
        <v>2</v>
      </c>
    </row>
    <row r="96" spans="1:2" ht="15">
      <c r="A96" s="128" t="s">
        <v>3554</v>
      </c>
      <c r="B96" s="3">
        <v>2</v>
      </c>
    </row>
    <row r="97" spans="1:2" ht="15">
      <c r="A97" s="128" t="s">
        <v>3558</v>
      </c>
      <c r="B97" s="3">
        <v>1</v>
      </c>
    </row>
    <row r="98" spans="1:2" ht="15">
      <c r="A98" s="128" t="s">
        <v>3559</v>
      </c>
      <c r="B98" s="3">
        <v>1</v>
      </c>
    </row>
    <row r="99" spans="1:2" ht="15">
      <c r="A99" s="128" t="s">
        <v>3538</v>
      </c>
      <c r="B99" s="3">
        <v>1</v>
      </c>
    </row>
    <row r="100" spans="1:2" ht="15">
      <c r="A100" s="128" t="s">
        <v>3560</v>
      </c>
      <c r="B100" s="3">
        <v>1</v>
      </c>
    </row>
    <row r="101" spans="1:2" ht="15">
      <c r="A101" s="128" t="s">
        <v>3544</v>
      </c>
      <c r="B101" s="3">
        <v>1</v>
      </c>
    </row>
    <row r="102" spans="1:2" ht="15">
      <c r="A102" s="128" t="s">
        <v>3549</v>
      </c>
      <c r="B102" s="3">
        <v>2</v>
      </c>
    </row>
    <row r="103" spans="1:2" ht="15">
      <c r="A103" s="127" t="s">
        <v>3568</v>
      </c>
      <c r="B103" s="3"/>
    </row>
    <row r="104" spans="1:2" ht="15">
      <c r="A104" s="128" t="s">
        <v>3543</v>
      </c>
      <c r="B104" s="3">
        <v>1</v>
      </c>
    </row>
    <row r="105" spans="1:2" ht="15">
      <c r="A105" s="128" t="s">
        <v>3551</v>
      </c>
      <c r="B105" s="3">
        <v>3</v>
      </c>
    </row>
    <row r="106" spans="1:2" ht="15">
      <c r="A106" s="128" t="s">
        <v>3569</v>
      </c>
      <c r="B106" s="3">
        <v>4</v>
      </c>
    </row>
    <row r="107" spans="1:2" ht="15">
      <c r="A107" s="128" t="s">
        <v>3553</v>
      </c>
      <c r="B107" s="3">
        <v>1</v>
      </c>
    </row>
    <row r="108" spans="1:2" ht="15">
      <c r="A108" s="128" t="s">
        <v>3538</v>
      </c>
      <c r="B108" s="3">
        <v>1</v>
      </c>
    </row>
    <row r="109" spans="1:2" ht="15">
      <c r="A109" s="128" t="s">
        <v>3549</v>
      </c>
      <c r="B109" s="3">
        <v>2</v>
      </c>
    </row>
    <row r="110" spans="1:2" ht="15">
      <c r="A110" s="127" t="s">
        <v>3570</v>
      </c>
      <c r="B110" s="3"/>
    </row>
    <row r="111" spans="1:2" ht="15">
      <c r="A111" s="128" t="s">
        <v>3543</v>
      </c>
      <c r="B111" s="3">
        <v>2</v>
      </c>
    </row>
    <row r="112" spans="1:2" ht="15">
      <c r="A112" s="128" t="s">
        <v>3553</v>
      </c>
      <c r="B112" s="3">
        <v>1</v>
      </c>
    </row>
    <row r="113" spans="1:2" ht="15">
      <c r="A113" s="128" t="s">
        <v>3558</v>
      </c>
      <c r="B113" s="3">
        <v>1</v>
      </c>
    </row>
    <row r="114" spans="1:2" ht="15">
      <c r="A114" s="128" t="s">
        <v>3559</v>
      </c>
      <c r="B114" s="3">
        <v>1</v>
      </c>
    </row>
    <row r="115" spans="1:2" ht="15">
      <c r="A115" s="128" t="s">
        <v>3538</v>
      </c>
      <c r="B115" s="3">
        <v>1</v>
      </c>
    </row>
    <row r="116" spans="1:2" ht="15">
      <c r="A116" s="128" t="s">
        <v>3544</v>
      </c>
      <c r="B116" s="3">
        <v>1</v>
      </c>
    </row>
    <row r="117" spans="1:2" ht="15">
      <c r="A117" s="128" t="s">
        <v>3548</v>
      </c>
      <c r="B117" s="3">
        <v>4</v>
      </c>
    </row>
    <row r="118" spans="1:2" ht="15">
      <c r="A118" s="128" t="s">
        <v>3555</v>
      </c>
      <c r="B118" s="3">
        <v>3</v>
      </c>
    </row>
    <row r="119" spans="1:2" ht="15">
      <c r="A119" s="128" t="s">
        <v>3556</v>
      </c>
      <c r="B119" s="3">
        <v>1</v>
      </c>
    </row>
    <row r="120" spans="1:2" ht="15">
      <c r="A120" s="128" t="s">
        <v>3549</v>
      </c>
      <c r="B120" s="3">
        <v>3</v>
      </c>
    </row>
    <row r="121" spans="1:2" ht="15">
      <c r="A121" s="128" t="s">
        <v>3541</v>
      </c>
      <c r="B121" s="3">
        <v>6</v>
      </c>
    </row>
    <row r="122" spans="1:2" ht="15">
      <c r="A122" s="127" t="s">
        <v>3571</v>
      </c>
      <c r="B122" s="3"/>
    </row>
    <row r="123" spans="1:2" ht="15">
      <c r="A123" s="128" t="s">
        <v>3543</v>
      </c>
      <c r="B123" s="3">
        <v>4</v>
      </c>
    </row>
    <row r="124" spans="1:2" ht="15">
      <c r="A124" s="128" t="s">
        <v>3558</v>
      </c>
      <c r="B124" s="3">
        <v>2</v>
      </c>
    </row>
    <row r="125" spans="1:2" ht="15">
      <c r="A125" s="128" t="s">
        <v>3548</v>
      </c>
      <c r="B125" s="3">
        <v>2</v>
      </c>
    </row>
    <row r="126" spans="1:2" ht="15">
      <c r="A126" s="128" t="s">
        <v>3555</v>
      </c>
      <c r="B126" s="3">
        <v>1</v>
      </c>
    </row>
    <row r="127" spans="1:2" ht="15">
      <c r="A127" s="128" t="s">
        <v>3556</v>
      </c>
      <c r="B127" s="3">
        <v>1</v>
      </c>
    </row>
    <row r="128" spans="1:2" ht="15">
      <c r="A128" s="128" t="s">
        <v>3536</v>
      </c>
      <c r="B128" s="3">
        <v>1</v>
      </c>
    </row>
    <row r="129" spans="1:2" ht="15">
      <c r="A129" s="127" t="s">
        <v>3572</v>
      </c>
      <c r="B129" s="3"/>
    </row>
    <row r="130" spans="1:2" ht="15">
      <c r="A130" s="128" t="s">
        <v>3543</v>
      </c>
      <c r="B130" s="3">
        <v>2</v>
      </c>
    </row>
    <row r="131" spans="1:2" ht="15">
      <c r="A131" s="128" t="s">
        <v>3551</v>
      </c>
      <c r="B131" s="3">
        <v>1</v>
      </c>
    </row>
    <row r="132" spans="1:2" ht="15">
      <c r="A132" s="128" t="s">
        <v>3546</v>
      </c>
      <c r="B132" s="3">
        <v>1</v>
      </c>
    </row>
    <row r="133" spans="1:2" ht="15">
      <c r="A133" s="128" t="s">
        <v>3547</v>
      </c>
      <c r="B133" s="3">
        <v>1</v>
      </c>
    </row>
    <row r="134" spans="1:2" ht="15">
      <c r="A134" s="128" t="s">
        <v>3538</v>
      </c>
      <c r="B134" s="3">
        <v>2</v>
      </c>
    </row>
    <row r="135" spans="1:2" ht="15">
      <c r="A135" s="128" t="s">
        <v>3544</v>
      </c>
      <c r="B135" s="3">
        <v>1</v>
      </c>
    </row>
    <row r="136" spans="1:2" ht="15">
      <c r="A136" s="128" t="s">
        <v>3548</v>
      </c>
      <c r="B136" s="3">
        <v>1</v>
      </c>
    </row>
    <row r="137" spans="1:2" ht="15">
      <c r="A137" s="128" t="s">
        <v>3555</v>
      </c>
      <c r="B137" s="3">
        <v>1</v>
      </c>
    </row>
    <row r="138" spans="1:2" ht="15">
      <c r="A138" s="128" t="s">
        <v>3549</v>
      </c>
      <c r="B138" s="3">
        <v>2</v>
      </c>
    </row>
    <row r="139" spans="1:2" ht="15">
      <c r="A139" s="128" t="s">
        <v>3536</v>
      </c>
      <c r="B139" s="3">
        <v>3</v>
      </c>
    </row>
    <row r="140" spans="1:2" ht="15">
      <c r="A140" s="127" t="s">
        <v>3573</v>
      </c>
      <c r="B140" s="3"/>
    </row>
    <row r="141" spans="1:2" ht="15">
      <c r="A141" s="128" t="s">
        <v>3551</v>
      </c>
      <c r="B141" s="3">
        <v>1</v>
      </c>
    </row>
    <row r="142" spans="1:2" ht="15">
      <c r="A142" s="128" t="s">
        <v>3553</v>
      </c>
      <c r="B142" s="3">
        <v>1</v>
      </c>
    </row>
    <row r="143" spans="1:2" ht="15">
      <c r="A143" s="128" t="s">
        <v>3538</v>
      </c>
      <c r="B143" s="3">
        <v>1</v>
      </c>
    </row>
    <row r="144" spans="1:2" ht="15">
      <c r="A144" s="128" t="s">
        <v>3544</v>
      </c>
      <c r="B144" s="3">
        <v>6</v>
      </c>
    </row>
    <row r="145" spans="1:2" ht="15">
      <c r="A145" s="128" t="s">
        <v>3555</v>
      </c>
      <c r="B145" s="3">
        <v>2</v>
      </c>
    </row>
    <row r="146" spans="1:2" ht="15">
      <c r="A146" s="128" t="s">
        <v>3556</v>
      </c>
      <c r="B146" s="3">
        <v>1</v>
      </c>
    </row>
    <row r="147" spans="1:2" ht="15">
      <c r="A147" s="128" t="s">
        <v>3549</v>
      </c>
      <c r="B147" s="3">
        <v>3</v>
      </c>
    </row>
    <row r="148" spans="1:2" ht="15">
      <c r="A148" s="127" t="s">
        <v>3574</v>
      </c>
      <c r="B148" s="3"/>
    </row>
    <row r="149" spans="1:2" ht="15">
      <c r="A149" s="128" t="s">
        <v>3543</v>
      </c>
      <c r="B149" s="3">
        <v>1</v>
      </c>
    </row>
    <row r="150" spans="1:2" ht="15">
      <c r="A150" s="128" t="s">
        <v>3551</v>
      </c>
      <c r="B150" s="3">
        <v>1</v>
      </c>
    </row>
    <row r="151" spans="1:2" ht="15">
      <c r="A151" s="128" t="s">
        <v>3569</v>
      </c>
      <c r="B151" s="3">
        <v>3</v>
      </c>
    </row>
    <row r="152" spans="1:2" ht="15">
      <c r="A152" s="128" t="s">
        <v>3546</v>
      </c>
      <c r="B152" s="3">
        <v>1</v>
      </c>
    </row>
    <row r="153" spans="1:2" ht="15">
      <c r="A153" s="128" t="s">
        <v>3558</v>
      </c>
      <c r="B153" s="3">
        <v>1</v>
      </c>
    </row>
    <row r="154" spans="1:2" ht="15">
      <c r="A154" s="128" t="s">
        <v>3544</v>
      </c>
      <c r="B154" s="3">
        <v>1</v>
      </c>
    </row>
    <row r="155" spans="1:2" ht="15">
      <c r="A155" s="128" t="s">
        <v>3548</v>
      </c>
      <c r="B155" s="3">
        <v>1</v>
      </c>
    </row>
    <row r="156" spans="1:2" ht="15">
      <c r="A156" s="128" t="s">
        <v>3556</v>
      </c>
      <c r="B156" s="3">
        <v>1</v>
      </c>
    </row>
    <row r="157" spans="1:2" ht="15">
      <c r="A157" s="128" t="s">
        <v>3549</v>
      </c>
      <c r="B157" s="3">
        <v>1</v>
      </c>
    </row>
    <row r="158" spans="1:2" ht="15">
      <c r="A158" s="128" t="s">
        <v>3561</v>
      </c>
      <c r="B158" s="3">
        <v>1</v>
      </c>
    </row>
    <row r="159" spans="1:2" ht="15">
      <c r="A159" s="128" t="s">
        <v>3541</v>
      </c>
      <c r="B159" s="3">
        <v>1</v>
      </c>
    </row>
    <row r="160" spans="1:2" ht="15">
      <c r="A160" s="125" t="s">
        <v>3532</v>
      </c>
      <c r="B160" s="3">
        <v>196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1315</v>
      </c>
      <c r="AE2" s="13" t="s">
        <v>1316</v>
      </c>
      <c r="AF2" s="13" t="s">
        <v>1317</v>
      </c>
      <c r="AG2" s="13" t="s">
        <v>1318</v>
      </c>
      <c r="AH2" s="13" t="s">
        <v>1319</v>
      </c>
      <c r="AI2" s="13" t="s">
        <v>1320</v>
      </c>
      <c r="AJ2" s="13" t="s">
        <v>1321</v>
      </c>
      <c r="AK2" s="13" t="s">
        <v>1322</v>
      </c>
      <c r="AL2" s="13" t="s">
        <v>1323</v>
      </c>
      <c r="AM2" s="13" t="s">
        <v>1324</v>
      </c>
      <c r="AN2" s="13" t="s">
        <v>1325</v>
      </c>
      <c r="AO2" s="13" t="s">
        <v>1326</v>
      </c>
      <c r="AP2" s="13" t="s">
        <v>1327</v>
      </c>
      <c r="AQ2" s="13" t="s">
        <v>1328</v>
      </c>
      <c r="AR2" s="13" t="s">
        <v>1329</v>
      </c>
      <c r="AS2" s="13" t="s">
        <v>192</v>
      </c>
      <c r="AT2" s="13" t="s">
        <v>1330</v>
      </c>
      <c r="AU2" s="13" t="s">
        <v>1331</v>
      </c>
      <c r="AV2" s="13" t="s">
        <v>1332</v>
      </c>
      <c r="AW2" s="13" t="s">
        <v>1333</v>
      </c>
      <c r="AX2" s="13" t="s">
        <v>1334</v>
      </c>
      <c r="AY2" s="13" t="s">
        <v>1335</v>
      </c>
      <c r="AZ2" s="13" t="s">
        <v>2607</v>
      </c>
      <c r="BA2" s="119" t="s">
        <v>2975</v>
      </c>
      <c r="BB2" s="119" t="s">
        <v>2991</v>
      </c>
      <c r="BC2" s="119" t="s">
        <v>2993</v>
      </c>
      <c r="BD2" s="119" t="s">
        <v>3003</v>
      </c>
      <c r="BE2" s="119" t="s">
        <v>3006</v>
      </c>
      <c r="BF2" s="119" t="s">
        <v>3015</v>
      </c>
      <c r="BG2" s="119" t="s">
        <v>3021</v>
      </c>
      <c r="BH2" s="119" t="s">
        <v>3111</v>
      </c>
      <c r="BI2" s="119" t="s">
        <v>3130</v>
      </c>
      <c r="BJ2" s="119" t="s">
        <v>3218</v>
      </c>
      <c r="BK2" s="119" t="s">
        <v>3517</v>
      </c>
      <c r="BL2" s="119" t="s">
        <v>3518</v>
      </c>
      <c r="BM2" s="119" t="s">
        <v>3519</v>
      </c>
      <c r="BN2" s="119" t="s">
        <v>3520</v>
      </c>
      <c r="BO2" s="119" t="s">
        <v>3521</v>
      </c>
      <c r="BP2" s="119" t="s">
        <v>3522</v>
      </c>
      <c r="BQ2" s="119" t="s">
        <v>3523</v>
      </c>
      <c r="BR2" s="119" t="s">
        <v>3524</v>
      </c>
      <c r="BS2" s="119" t="s">
        <v>3526</v>
      </c>
      <c r="BT2" s="3"/>
      <c r="BU2" s="3"/>
    </row>
    <row r="3" spans="1:73" ht="15" customHeight="1">
      <c r="A3" s="64" t="s">
        <v>212</v>
      </c>
      <c r="B3" s="65"/>
      <c r="C3" s="65" t="s">
        <v>64</v>
      </c>
      <c r="D3" s="66">
        <v>165.16667160910143</v>
      </c>
      <c r="E3" s="68"/>
      <c r="F3" s="100" t="s">
        <v>748</v>
      </c>
      <c r="G3" s="65"/>
      <c r="H3" s="69" t="s">
        <v>212</v>
      </c>
      <c r="I3" s="70"/>
      <c r="J3" s="70"/>
      <c r="K3" s="69" t="s">
        <v>2360</v>
      </c>
      <c r="L3" s="73">
        <v>17.976042820870482</v>
      </c>
      <c r="M3" s="74">
        <v>5757.8232421875</v>
      </c>
      <c r="N3" s="74">
        <v>5590.1474609375</v>
      </c>
      <c r="O3" s="75"/>
      <c r="P3" s="76"/>
      <c r="Q3" s="76"/>
      <c r="R3" s="48"/>
      <c r="S3" s="48">
        <v>0</v>
      </c>
      <c r="T3" s="48">
        <v>9</v>
      </c>
      <c r="U3" s="49">
        <v>28</v>
      </c>
      <c r="V3" s="49">
        <v>0.076923</v>
      </c>
      <c r="W3" s="49">
        <v>0</v>
      </c>
      <c r="X3" s="49">
        <v>2.577739</v>
      </c>
      <c r="Y3" s="49">
        <v>0.1111111111111111</v>
      </c>
      <c r="Z3" s="49">
        <v>0</v>
      </c>
      <c r="AA3" s="71">
        <v>3</v>
      </c>
      <c r="AB3" s="71"/>
      <c r="AC3" s="72"/>
      <c r="AD3" s="78" t="s">
        <v>1336</v>
      </c>
      <c r="AE3" s="78">
        <v>8563</v>
      </c>
      <c r="AF3" s="78">
        <v>8028</v>
      </c>
      <c r="AG3" s="78">
        <v>253109</v>
      </c>
      <c r="AH3" s="78">
        <v>174057</v>
      </c>
      <c r="AI3" s="78"/>
      <c r="AJ3" s="78" t="s">
        <v>1509</v>
      </c>
      <c r="AK3" s="78"/>
      <c r="AL3" s="78"/>
      <c r="AM3" s="78"/>
      <c r="AN3" s="80">
        <v>42612.849340277775</v>
      </c>
      <c r="AO3" s="83" t="s">
        <v>1909</v>
      </c>
      <c r="AP3" s="78" t="b">
        <v>0</v>
      </c>
      <c r="AQ3" s="78" t="b">
        <v>0</v>
      </c>
      <c r="AR3" s="78" t="b">
        <v>1</v>
      </c>
      <c r="AS3" s="78" t="s">
        <v>368</v>
      </c>
      <c r="AT3" s="78">
        <v>153</v>
      </c>
      <c r="AU3" s="83" t="s">
        <v>2068</v>
      </c>
      <c r="AV3" s="78" t="b">
        <v>0</v>
      </c>
      <c r="AW3" s="78" t="s">
        <v>2183</v>
      </c>
      <c r="AX3" s="83" t="s">
        <v>2184</v>
      </c>
      <c r="AY3" s="78" t="s">
        <v>66</v>
      </c>
      <c r="AZ3" s="78" t="str">
        <f>REPLACE(INDEX(GroupVertices[Group],MATCH(Vertices[[#This Row],[Vertex]],GroupVertices[Vertex],0)),1,1,"")</f>
        <v>6</v>
      </c>
      <c r="BA3" s="48"/>
      <c r="BB3" s="48"/>
      <c r="BC3" s="48"/>
      <c r="BD3" s="48"/>
      <c r="BE3" s="48"/>
      <c r="BF3" s="48"/>
      <c r="BG3" s="120" t="s">
        <v>3022</v>
      </c>
      <c r="BH3" s="120" t="s">
        <v>3022</v>
      </c>
      <c r="BI3" s="120" t="s">
        <v>3131</v>
      </c>
      <c r="BJ3" s="120" t="s">
        <v>3131</v>
      </c>
      <c r="BK3" s="120">
        <v>0</v>
      </c>
      <c r="BL3" s="123">
        <v>0</v>
      </c>
      <c r="BM3" s="120">
        <v>0</v>
      </c>
      <c r="BN3" s="123">
        <v>0</v>
      </c>
      <c r="BO3" s="120">
        <v>0</v>
      </c>
      <c r="BP3" s="123">
        <v>0</v>
      </c>
      <c r="BQ3" s="120">
        <v>10</v>
      </c>
      <c r="BR3" s="123">
        <v>100</v>
      </c>
      <c r="BS3" s="120">
        <v>10</v>
      </c>
      <c r="BT3" s="3"/>
      <c r="BU3" s="3"/>
    </row>
    <row r="4" spans="1:76" ht="15">
      <c r="A4" s="64" t="s">
        <v>328</v>
      </c>
      <c r="B4" s="65"/>
      <c r="C4" s="65" t="s">
        <v>64</v>
      </c>
      <c r="D4" s="66">
        <v>170.45471341174388</v>
      </c>
      <c r="E4" s="68"/>
      <c r="F4" s="100" t="s">
        <v>2092</v>
      </c>
      <c r="G4" s="65"/>
      <c r="H4" s="69" t="s">
        <v>328</v>
      </c>
      <c r="I4" s="70"/>
      <c r="J4" s="70"/>
      <c r="K4" s="69" t="s">
        <v>2361</v>
      </c>
      <c r="L4" s="73">
        <v>1</v>
      </c>
      <c r="M4" s="74">
        <v>5819.34619140625</v>
      </c>
      <c r="N4" s="74">
        <v>4005.62646484375</v>
      </c>
      <c r="O4" s="75"/>
      <c r="P4" s="76"/>
      <c r="Q4" s="76"/>
      <c r="R4" s="86"/>
      <c r="S4" s="48">
        <v>2</v>
      </c>
      <c r="T4" s="48">
        <v>0</v>
      </c>
      <c r="U4" s="49">
        <v>0</v>
      </c>
      <c r="V4" s="49">
        <v>0.05</v>
      </c>
      <c r="W4" s="49">
        <v>0</v>
      </c>
      <c r="X4" s="49">
        <v>0.64118</v>
      </c>
      <c r="Y4" s="49">
        <v>0.5</v>
      </c>
      <c r="Z4" s="49">
        <v>0</v>
      </c>
      <c r="AA4" s="71">
        <v>4</v>
      </c>
      <c r="AB4" s="71"/>
      <c r="AC4" s="72"/>
      <c r="AD4" s="78" t="s">
        <v>1337</v>
      </c>
      <c r="AE4" s="78">
        <v>10661</v>
      </c>
      <c r="AF4" s="78">
        <v>21434</v>
      </c>
      <c r="AG4" s="78">
        <v>5559</v>
      </c>
      <c r="AH4" s="78">
        <v>22568</v>
      </c>
      <c r="AI4" s="78"/>
      <c r="AJ4" s="78" t="s">
        <v>1510</v>
      </c>
      <c r="AK4" s="78" t="s">
        <v>1676</v>
      </c>
      <c r="AL4" s="83" t="s">
        <v>1787</v>
      </c>
      <c r="AM4" s="78"/>
      <c r="AN4" s="80">
        <v>42493.39815972222</v>
      </c>
      <c r="AO4" s="83" t="s">
        <v>1910</v>
      </c>
      <c r="AP4" s="78" t="b">
        <v>0</v>
      </c>
      <c r="AQ4" s="78" t="b">
        <v>0</v>
      </c>
      <c r="AR4" s="78" t="b">
        <v>0</v>
      </c>
      <c r="AS4" s="78" t="s">
        <v>368</v>
      </c>
      <c r="AT4" s="78">
        <v>255</v>
      </c>
      <c r="AU4" s="83" t="s">
        <v>2068</v>
      </c>
      <c r="AV4" s="78" t="b">
        <v>0</v>
      </c>
      <c r="AW4" s="78" t="s">
        <v>2183</v>
      </c>
      <c r="AX4" s="83" t="s">
        <v>2185</v>
      </c>
      <c r="AY4" s="78" t="s">
        <v>65</v>
      </c>
      <c r="AZ4" s="78" t="str">
        <f>REPLACE(INDEX(GroupVertices[Group],MATCH(Vertices[[#This Row],[Vertex]],GroupVertices[Vertex],0)),1,1,"")</f>
        <v>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329</v>
      </c>
      <c r="B5" s="65"/>
      <c r="C5" s="65" t="s">
        <v>64</v>
      </c>
      <c r="D5" s="66">
        <v>168.65521716352256</v>
      </c>
      <c r="E5" s="68"/>
      <c r="F5" s="100" t="s">
        <v>2093</v>
      </c>
      <c r="G5" s="65"/>
      <c r="H5" s="69" t="s">
        <v>329</v>
      </c>
      <c r="I5" s="70"/>
      <c r="J5" s="70"/>
      <c r="K5" s="69" t="s">
        <v>2362</v>
      </c>
      <c r="L5" s="73">
        <v>1</v>
      </c>
      <c r="M5" s="74">
        <v>6541.4580078125</v>
      </c>
      <c r="N5" s="74">
        <v>4768.32080078125</v>
      </c>
      <c r="O5" s="75"/>
      <c r="P5" s="76"/>
      <c r="Q5" s="76"/>
      <c r="R5" s="86"/>
      <c r="S5" s="48">
        <v>2</v>
      </c>
      <c r="T5" s="48">
        <v>0</v>
      </c>
      <c r="U5" s="49">
        <v>0</v>
      </c>
      <c r="V5" s="49">
        <v>0.05</v>
      </c>
      <c r="W5" s="49">
        <v>0</v>
      </c>
      <c r="X5" s="49">
        <v>0.64118</v>
      </c>
      <c r="Y5" s="49">
        <v>0.5</v>
      </c>
      <c r="Z5" s="49">
        <v>0</v>
      </c>
      <c r="AA5" s="71">
        <v>5</v>
      </c>
      <c r="AB5" s="71"/>
      <c r="AC5" s="72"/>
      <c r="AD5" s="78" t="s">
        <v>1338</v>
      </c>
      <c r="AE5" s="78">
        <v>5082</v>
      </c>
      <c r="AF5" s="78">
        <v>16872</v>
      </c>
      <c r="AG5" s="78">
        <v>25207</v>
      </c>
      <c r="AH5" s="78">
        <v>120439</v>
      </c>
      <c r="AI5" s="78"/>
      <c r="AJ5" s="78" t="s">
        <v>1511</v>
      </c>
      <c r="AK5" s="78" t="s">
        <v>1677</v>
      </c>
      <c r="AL5" s="83" t="s">
        <v>1788</v>
      </c>
      <c r="AM5" s="78"/>
      <c r="AN5" s="80">
        <v>42427.44861111111</v>
      </c>
      <c r="AO5" s="83" t="s">
        <v>1911</v>
      </c>
      <c r="AP5" s="78" t="b">
        <v>0</v>
      </c>
      <c r="AQ5" s="78" t="b">
        <v>0</v>
      </c>
      <c r="AR5" s="78" t="b">
        <v>1</v>
      </c>
      <c r="AS5" s="78" t="s">
        <v>368</v>
      </c>
      <c r="AT5" s="78">
        <v>337</v>
      </c>
      <c r="AU5" s="83" t="s">
        <v>2068</v>
      </c>
      <c r="AV5" s="78" t="b">
        <v>0</v>
      </c>
      <c r="AW5" s="78" t="s">
        <v>2183</v>
      </c>
      <c r="AX5" s="83" t="s">
        <v>2186</v>
      </c>
      <c r="AY5" s="78" t="s">
        <v>65</v>
      </c>
      <c r="AZ5" s="78" t="str">
        <f>REPLACE(INDEX(GroupVertices[Group],MATCH(Vertices[[#This Row],[Vertex]],GroupVertices[Vertex],0)),1,1,"")</f>
        <v>6</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330</v>
      </c>
      <c r="B6" s="65"/>
      <c r="C6" s="65" t="s">
        <v>64</v>
      </c>
      <c r="D6" s="66">
        <v>162.63546436998783</v>
      </c>
      <c r="E6" s="68"/>
      <c r="F6" s="100" t="s">
        <v>2094</v>
      </c>
      <c r="G6" s="65"/>
      <c r="H6" s="69" t="s">
        <v>330</v>
      </c>
      <c r="I6" s="70"/>
      <c r="J6" s="70"/>
      <c r="K6" s="69" t="s">
        <v>2363</v>
      </c>
      <c r="L6" s="73">
        <v>1</v>
      </c>
      <c r="M6" s="74">
        <v>6272.912109375</v>
      </c>
      <c r="N6" s="74">
        <v>6393.59765625</v>
      </c>
      <c r="O6" s="75"/>
      <c r="P6" s="76"/>
      <c r="Q6" s="76"/>
      <c r="R6" s="86"/>
      <c r="S6" s="48">
        <v>2</v>
      </c>
      <c r="T6" s="48">
        <v>0</v>
      </c>
      <c r="U6" s="49">
        <v>0</v>
      </c>
      <c r="V6" s="49">
        <v>0.05</v>
      </c>
      <c r="W6" s="49">
        <v>0</v>
      </c>
      <c r="X6" s="49">
        <v>0.64118</v>
      </c>
      <c r="Y6" s="49">
        <v>0.5</v>
      </c>
      <c r="Z6" s="49">
        <v>0</v>
      </c>
      <c r="AA6" s="71">
        <v>6</v>
      </c>
      <c r="AB6" s="71"/>
      <c r="AC6" s="72"/>
      <c r="AD6" s="78" t="s">
        <v>1339</v>
      </c>
      <c r="AE6" s="78">
        <v>676</v>
      </c>
      <c r="AF6" s="78">
        <v>1611</v>
      </c>
      <c r="AG6" s="78">
        <v>10079</v>
      </c>
      <c r="AH6" s="78">
        <v>61584</v>
      </c>
      <c r="AI6" s="78"/>
      <c r="AJ6" s="78" t="s">
        <v>1512</v>
      </c>
      <c r="AK6" s="78" t="s">
        <v>1678</v>
      </c>
      <c r="AL6" s="78"/>
      <c r="AM6" s="78"/>
      <c r="AN6" s="80">
        <v>41421.987650462965</v>
      </c>
      <c r="AO6" s="83" t="s">
        <v>1912</v>
      </c>
      <c r="AP6" s="78" t="b">
        <v>1</v>
      </c>
      <c r="AQ6" s="78" t="b">
        <v>0</v>
      </c>
      <c r="AR6" s="78" t="b">
        <v>0</v>
      </c>
      <c r="AS6" s="78" t="s">
        <v>368</v>
      </c>
      <c r="AT6" s="78">
        <v>14</v>
      </c>
      <c r="AU6" s="83" t="s">
        <v>2068</v>
      </c>
      <c r="AV6" s="78" t="b">
        <v>0</v>
      </c>
      <c r="AW6" s="78" t="s">
        <v>2183</v>
      </c>
      <c r="AX6" s="83" t="s">
        <v>2187</v>
      </c>
      <c r="AY6" s="78" t="s">
        <v>65</v>
      </c>
      <c r="AZ6" s="78" t="str">
        <f>REPLACE(INDEX(GroupVertices[Group],MATCH(Vertices[[#This Row],[Vertex]],GroupVertices[Vertex],0)),1,1,"")</f>
        <v>6</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331</v>
      </c>
      <c r="B7" s="65"/>
      <c r="C7" s="65" t="s">
        <v>64</v>
      </c>
      <c r="D7" s="66">
        <v>169.41138426300532</v>
      </c>
      <c r="E7" s="68"/>
      <c r="F7" s="100" t="s">
        <v>2095</v>
      </c>
      <c r="G7" s="65"/>
      <c r="H7" s="69" t="s">
        <v>331</v>
      </c>
      <c r="I7" s="70"/>
      <c r="J7" s="70"/>
      <c r="K7" s="69" t="s">
        <v>2364</v>
      </c>
      <c r="L7" s="73">
        <v>1</v>
      </c>
      <c r="M7" s="74">
        <v>5044.71875</v>
      </c>
      <c r="N7" s="74">
        <v>4596.05517578125</v>
      </c>
      <c r="O7" s="75"/>
      <c r="P7" s="76"/>
      <c r="Q7" s="76"/>
      <c r="R7" s="86"/>
      <c r="S7" s="48">
        <v>2</v>
      </c>
      <c r="T7" s="48">
        <v>0</v>
      </c>
      <c r="U7" s="49">
        <v>0</v>
      </c>
      <c r="V7" s="49">
        <v>0.05</v>
      </c>
      <c r="W7" s="49">
        <v>0</v>
      </c>
      <c r="X7" s="49">
        <v>0.64118</v>
      </c>
      <c r="Y7" s="49">
        <v>0.5</v>
      </c>
      <c r="Z7" s="49">
        <v>0</v>
      </c>
      <c r="AA7" s="71">
        <v>7</v>
      </c>
      <c r="AB7" s="71"/>
      <c r="AC7" s="72"/>
      <c r="AD7" s="78" t="s">
        <v>1340</v>
      </c>
      <c r="AE7" s="78">
        <v>5263</v>
      </c>
      <c r="AF7" s="78">
        <v>18789</v>
      </c>
      <c r="AG7" s="78">
        <v>32528</v>
      </c>
      <c r="AH7" s="78">
        <v>95713</v>
      </c>
      <c r="AI7" s="78"/>
      <c r="AJ7" s="78" t="s">
        <v>1513</v>
      </c>
      <c r="AK7" s="78"/>
      <c r="AL7" s="83" t="s">
        <v>1789</v>
      </c>
      <c r="AM7" s="78"/>
      <c r="AN7" s="80">
        <v>42871.74915509259</v>
      </c>
      <c r="AO7" s="83" t="s">
        <v>1913</v>
      </c>
      <c r="AP7" s="78" t="b">
        <v>0</v>
      </c>
      <c r="AQ7" s="78" t="b">
        <v>0</v>
      </c>
      <c r="AR7" s="78" t="b">
        <v>1</v>
      </c>
      <c r="AS7" s="78" t="s">
        <v>368</v>
      </c>
      <c r="AT7" s="78">
        <v>158</v>
      </c>
      <c r="AU7" s="83" t="s">
        <v>2068</v>
      </c>
      <c r="AV7" s="78" t="b">
        <v>0</v>
      </c>
      <c r="AW7" s="78" t="s">
        <v>2183</v>
      </c>
      <c r="AX7" s="83" t="s">
        <v>2188</v>
      </c>
      <c r="AY7" s="78" t="s">
        <v>65</v>
      </c>
      <c r="AZ7" s="78" t="str">
        <f>REPLACE(INDEX(GroupVertices[Group],MATCH(Vertices[[#This Row],[Vertex]],GroupVertices[Vertex],0)),1,1,"")</f>
        <v>6</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332</v>
      </c>
      <c r="B8" s="65"/>
      <c r="C8" s="65" t="s">
        <v>64</v>
      </c>
      <c r="D8" s="66">
        <v>168.8425825115947</v>
      </c>
      <c r="E8" s="68"/>
      <c r="F8" s="100" t="s">
        <v>2096</v>
      </c>
      <c r="G8" s="65"/>
      <c r="H8" s="69" t="s">
        <v>332</v>
      </c>
      <c r="I8" s="70"/>
      <c r="J8" s="70"/>
      <c r="K8" s="69" t="s">
        <v>2365</v>
      </c>
      <c r="L8" s="73">
        <v>1</v>
      </c>
      <c r="M8" s="74">
        <v>5715.4072265625</v>
      </c>
      <c r="N8" s="74">
        <v>6681.6845703125</v>
      </c>
      <c r="O8" s="75"/>
      <c r="P8" s="76"/>
      <c r="Q8" s="76"/>
      <c r="R8" s="86"/>
      <c r="S8" s="48">
        <v>2</v>
      </c>
      <c r="T8" s="48">
        <v>0</v>
      </c>
      <c r="U8" s="49">
        <v>0</v>
      </c>
      <c r="V8" s="49">
        <v>0.05</v>
      </c>
      <c r="W8" s="49">
        <v>0</v>
      </c>
      <c r="X8" s="49">
        <v>0.64118</v>
      </c>
      <c r="Y8" s="49">
        <v>0.5</v>
      </c>
      <c r="Z8" s="49">
        <v>0</v>
      </c>
      <c r="AA8" s="71">
        <v>8</v>
      </c>
      <c r="AB8" s="71"/>
      <c r="AC8" s="72"/>
      <c r="AD8" s="78" t="s">
        <v>1341</v>
      </c>
      <c r="AE8" s="78">
        <v>6826</v>
      </c>
      <c r="AF8" s="78">
        <v>17347</v>
      </c>
      <c r="AG8" s="78">
        <v>21825</v>
      </c>
      <c r="AH8" s="78">
        <v>89607</v>
      </c>
      <c r="AI8" s="78"/>
      <c r="AJ8" s="78" t="s">
        <v>1514</v>
      </c>
      <c r="AK8" s="78" t="s">
        <v>1679</v>
      </c>
      <c r="AL8" s="83" t="s">
        <v>1790</v>
      </c>
      <c r="AM8" s="78"/>
      <c r="AN8" s="80">
        <v>42401.8569212963</v>
      </c>
      <c r="AO8" s="83" t="s">
        <v>1914</v>
      </c>
      <c r="AP8" s="78" t="b">
        <v>1</v>
      </c>
      <c r="AQ8" s="78" t="b">
        <v>0</v>
      </c>
      <c r="AR8" s="78" t="b">
        <v>1</v>
      </c>
      <c r="AS8" s="78" t="s">
        <v>368</v>
      </c>
      <c r="AT8" s="78">
        <v>98</v>
      </c>
      <c r="AU8" s="78"/>
      <c r="AV8" s="78" t="b">
        <v>0</v>
      </c>
      <c r="AW8" s="78" t="s">
        <v>2183</v>
      </c>
      <c r="AX8" s="83" t="s">
        <v>2189</v>
      </c>
      <c r="AY8" s="78" t="s">
        <v>65</v>
      </c>
      <c r="AZ8" s="78" t="str">
        <f>REPLACE(INDEX(GroupVertices[Group],MATCH(Vertices[[#This Row],[Vertex]],GroupVertices[Vertex],0)),1,1,"")</f>
        <v>6</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333</v>
      </c>
      <c r="B9" s="65"/>
      <c r="C9" s="65" t="s">
        <v>64</v>
      </c>
      <c r="D9" s="66">
        <v>163.42121547179775</v>
      </c>
      <c r="E9" s="68"/>
      <c r="F9" s="100" t="s">
        <v>2097</v>
      </c>
      <c r="G9" s="65"/>
      <c r="H9" s="69" t="s">
        <v>333</v>
      </c>
      <c r="I9" s="70"/>
      <c r="J9" s="70"/>
      <c r="K9" s="69" t="s">
        <v>2366</v>
      </c>
      <c r="L9" s="73">
        <v>1</v>
      </c>
      <c r="M9" s="74">
        <v>5185.20068359375</v>
      </c>
      <c r="N9" s="74">
        <v>6268.3798828125</v>
      </c>
      <c r="O9" s="75"/>
      <c r="P9" s="76"/>
      <c r="Q9" s="76"/>
      <c r="R9" s="86"/>
      <c r="S9" s="48">
        <v>2</v>
      </c>
      <c r="T9" s="48">
        <v>0</v>
      </c>
      <c r="U9" s="49">
        <v>0</v>
      </c>
      <c r="V9" s="49">
        <v>0.05</v>
      </c>
      <c r="W9" s="49">
        <v>0</v>
      </c>
      <c r="X9" s="49">
        <v>0.64118</v>
      </c>
      <c r="Y9" s="49">
        <v>0.5</v>
      </c>
      <c r="Z9" s="49">
        <v>0</v>
      </c>
      <c r="AA9" s="71">
        <v>9</v>
      </c>
      <c r="AB9" s="71"/>
      <c r="AC9" s="72"/>
      <c r="AD9" s="78" t="s">
        <v>1342</v>
      </c>
      <c r="AE9" s="78">
        <v>943</v>
      </c>
      <c r="AF9" s="78">
        <v>3603</v>
      </c>
      <c r="AG9" s="78">
        <v>8097</v>
      </c>
      <c r="AH9" s="78">
        <v>20638</v>
      </c>
      <c r="AI9" s="78"/>
      <c r="AJ9" s="78" t="s">
        <v>1515</v>
      </c>
      <c r="AK9" s="78"/>
      <c r="AL9" s="83" t="s">
        <v>1791</v>
      </c>
      <c r="AM9" s="78"/>
      <c r="AN9" s="80">
        <v>43365.77694444444</v>
      </c>
      <c r="AO9" s="83" t="s">
        <v>1915</v>
      </c>
      <c r="AP9" s="78" t="b">
        <v>1</v>
      </c>
      <c r="AQ9" s="78" t="b">
        <v>0</v>
      </c>
      <c r="AR9" s="78" t="b">
        <v>1</v>
      </c>
      <c r="AS9" s="78" t="s">
        <v>368</v>
      </c>
      <c r="AT9" s="78">
        <v>43</v>
      </c>
      <c r="AU9" s="78"/>
      <c r="AV9" s="78" t="b">
        <v>0</v>
      </c>
      <c r="AW9" s="78" t="s">
        <v>2183</v>
      </c>
      <c r="AX9" s="83" t="s">
        <v>2190</v>
      </c>
      <c r="AY9" s="78" t="s">
        <v>65</v>
      </c>
      <c r="AZ9" s="78" t="str">
        <f>REPLACE(INDEX(GroupVertices[Group],MATCH(Vertices[[#This Row],[Vertex]],GroupVertices[Vertex],0)),1,1,"")</f>
        <v>6</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334</v>
      </c>
      <c r="B10" s="65"/>
      <c r="C10" s="65" t="s">
        <v>64</v>
      </c>
      <c r="D10" s="66">
        <v>166.38395469152383</v>
      </c>
      <c r="E10" s="68"/>
      <c r="F10" s="100" t="s">
        <v>2098</v>
      </c>
      <c r="G10" s="65"/>
      <c r="H10" s="69" t="s">
        <v>334</v>
      </c>
      <c r="I10" s="70"/>
      <c r="J10" s="70"/>
      <c r="K10" s="69" t="s">
        <v>2367</v>
      </c>
      <c r="L10" s="73">
        <v>1</v>
      </c>
      <c r="M10" s="74">
        <v>4931.28076171875</v>
      </c>
      <c r="N10" s="74">
        <v>5446.86474609375</v>
      </c>
      <c r="O10" s="75"/>
      <c r="P10" s="76"/>
      <c r="Q10" s="76"/>
      <c r="R10" s="86"/>
      <c r="S10" s="48">
        <v>2</v>
      </c>
      <c r="T10" s="48">
        <v>0</v>
      </c>
      <c r="U10" s="49">
        <v>0</v>
      </c>
      <c r="V10" s="49">
        <v>0.05</v>
      </c>
      <c r="W10" s="49">
        <v>0</v>
      </c>
      <c r="X10" s="49">
        <v>0.64118</v>
      </c>
      <c r="Y10" s="49">
        <v>0.5</v>
      </c>
      <c r="Z10" s="49">
        <v>0</v>
      </c>
      <c r="AA10" s="71">
        <v>10</v>
      </c>
      <c r="AB10" s="71"/>
      <c r="AC10" s="72"/>
      <c r="AD10" s="78" t="s">
        <v>1343</v>
      </c>
      <c r="AE10" s="78">
        <v>9649</v>
      </c>
      <c r="AF10" s="78">
        <v>11114</v>
      </c>
      <c r="AG10" s="78">
        <v>17846</v>
      </c>
      <c r="AH10" s="78">
        <v>71695</v>
      </c>
      <c r="AI10" s="78"/>
      <c r="AJ10" s="78" t="s">
        <v>1516</v>
      </c>
      <c r="AK10" s="78" t="s">
        <v>1680</v>
      </c>
      <c r="AL10" s="83" t="s">
        <v>1792</v>
      </c>
      <c r="AM10" s="78"/>
      <c r="AN10" s="80">
        <v>43218.57140046296</v>
      </c>
      <c r="AO10" s="83" t="s">
        <v>1916</v>
      </c>
      <c r="AP10" s="78" t="b">
        <v>0</v>
      </c>
      <c r="AQ10" s="78" t="b">
        <v>0</v>
      </c>
      <c r="AR10" s="78" t="b">
        <v>1</v>
      </c>
      <c r="AS10" s="78" t="s">
        <v>368</v>
      </c>
      <c r="AT10" s="78">
        <v>67</v>
      </c>
      <c r="AU10" s="83" t="s">
        <v>2068</v>
      </c>
      <c r="AV10" s="78" t="b">
        <v>0</v>
      </c>
      <c r="AW10" s="78" t="s">
        <v>2183</v>
      </c>
      <c r="AX10" s="83" t="s">
        <v>2191</v>
      </c>
      <c r="AY10" s="78" t="s">
        <v>65</v>
      </c>
      <c r="AZ10" s="78" t="str">
        <f>REPLACE(INDEX(GroupVertices[Group],MATCH(Vertices[[#This Row],[Vertex]],GroupVertices[Vertex],0)),1,1,"")</f>
        <v>6</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335</v>
      </c>
      <c r="B11" s="65"/>
      <c r="C11" s="65" t="s">
        <v>64</v>
      </c>
      <c r="D11" s="66">
        <v>171.0854443413594</v>
      </c>
      <c r="E11" s="68"/>
      <c r="F11" s="100" t="s">
        <v>2099</v>
      </c>
      <c r="G11" s="65"/>
      <c r="H11" s="69" t="s">
        <v>335</v>
      </c>
      <c r="I11" s="70"/>
      <c r="J11" s="70"/>
      <c r="K11" s="69" t="s">
        <v>2368</v>
      </c>
      <c r="L11" s="73">
        <v>1</v>
      </c>
      <c r="M11" s="74">
        <v>6588.03515625</v>
      </c>
      <c r="N11" s="74">
        <v>5637.525390625</v>
      </c>
      <c r="O11" s="75"/>
      <c r="P11" s="76"/>
      <c r="Q11" s="76"/>
      <c r="R11" s="86"/>
      <c r="S11" s="48">
        <v>2</v>
      </c>
      <c r="T11" s="48">
        <v>0</v>
      </c>
      <c r="U11" s="49">
        <v>0</v>
      </c>
      <c r="V11" s="49">
        <v>0.05</v>
      </c>
      <c r="W11" s="49">
        <v>0</v>
      </c>
      <c r="X11" s="49">
        <v>0.64118</v>
      </c>
      <c r="Y11" s="49">
        <v>0.5</v>
      </c>
      <c r="Z11" s="49">
        <v>0</v>
      </c>
      <c r="AA11" s="71">
        <v>11</v>
      </c>
      <c r="AB11" s="71"/>
      <c r="AC11" s="72"/>
      <c r="AD11" s="78" t="s">
        <v>1344</v>
      </c>
      <c r="AE11" s="78">
        <v>19678</v>
      </c>
      <c r="AF11" s="78">
        <v>23033</v>
      </c>
      <c r="AG11" s="78">
        <v>76365</v>
      </c>
      <c r="AH11" s="78">
        <v>92704</v>
      </c>
      <c r="AI11" s="78"/>
      <c r="AJ11" s="78" t="s">
        <v>1517</v>
      </c>
      <c r="AK11" s="78" t="s">
        <v>1298</v>
      </c>
      <c r="AL11" s="78"/>
      <c r="AM11" s="78"/>
      <c r="AN11" s="80">
        <v>41385.19773148148</v>
      </c>
      <c r="AO11" s="83" t="s">
        <v>1917</v>
      </c>
      <c r="AP11" s="78" t="b">
        <v>1</v>
      </c>
      <c r="AQ11" s="78" t="b">
        <v>0</v>
      </c>
      <c r="AR11" s="78" t="b">
        <v>1</v>
      </c>
      <c r="AS11" s="78" t="s">
        <v>368</v>
      </c>
      <c r="AT11" s="78">
        <v>772</v>
      </c>
      <c r="AU11" s="83" t="s">
        <v>2068</v>
      </c>
      <c r="AV11" s="78" t="b">
        <v>0</v>
      </c>
      <c r="AW11" s="78" t="s">
        <v>2183</v>
      </c>
      <c r="AX11" s="83" t="s">
        <v>2192</v>
      </c>
      <c r="AY11" s="78" t="s">
        <v>65</v>
      </c>
      <c r="AZ11" s="78" t="str">
        <f>REPLACE(INDEX(GroupVertices[Group],MATCH(Vertices[[#This Row],[Vertex]],GroupVertices[Vertex],0)),1,1,"")</f>
        <v>6</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248</v>
      </c>
      <c r="B12" s="65"/>
      <c r="C12" s="65" t="s">
        <v>64</v>
      </c>
      <c r="D12" s="66">
        <v>170.36596140476234</v>
      </c>
      <c r="E12" s="68"/>
      <c r="F12" s="100" t="s">
        <v>774</v>
      </c>
      <c r="G12" s="65"/>
      <c r="H12" s="69" t="s">
        <v>248</v>
      </c>
      <c r="I12" s="70"/>
      <c r="J12" s="70"/>
      <c r="K12" s="69" t="s">
        <v>2369</v>
      </c>
      <c r="L12" s="73">
        <v>41.01495807776613</v>
      </c>
      <c r="M12" s="74">
        <v>5780.10546875</v>
      </c>
      <c r="N12" s="74">
        <v>5015.9169921875</v>
      </c>
      <c r="O12" s="75"/>
      <c r="P12" s="76"/>
      <c r="Q12" s="76"/>
      <c r="R12" s="86"/>
      <c r="S12" s="48">
        <v>2</v>
      </c>
      <c r="T12" s="48">
        <v>11</v>
      </c>
      <c r="U12" s="49">
        <v>66</v>
      </c>
      <c r="V12" s="49">
        <v>0.090909</v>
      </c>
      <c r="W12" s="49">
        <v>0</v>
      </c>
      <c r="X12" s="49">
        <v>3.497328</v>
      </c>
      <c r="Y12" s="49">
        <v>0.07272727272727272</v>
      </c>
      <c r="Z12" s="49">
        <v>0</v>
      </c>
      <c r="AA12" s="71">
        <v>12</v>
      </c>
      <c r="AB12" s="71"/>
      <c r="AC12" s="72"/>
      <c r="AD12" s="78" t="s">
        <v>1345</v>
      </c>
      <c r="AE12" s="78">
        <v>6257</v>
      </c>
      <c r="AF12" s="78">
        <v>21209</v>
      </c>
      <c r="AG12" s="78">
        <v>45786</v>
      </c>
      <c r="AH12" s="78">
        <v>97351</v>
      </c>
      <c r="AI12" s="78"/>
      <c r="AJ12" s="78" t="s">
        <v>1518</v>
      </c>
      <c r="AK12" s="78" t="s">
        <v>1681</v>
      </c>
      <c r="AL12" s="83" t="s">
        <v>1793</v>
      </c>
      <c r="AM12" s="78"/>
      <c r="AN12" s="80">
        <v>42231.70710648148</v>
      </c>
      <c r="AO12" s="83" t="s">
        <v>1918</v>
      </c>
      <c r="AP12" s="78" t="b">
        <v>0</v>
      </c>
      <c r="AQ12" s="78" t="b">
        <v>0</v>
      </c>
      <c r="AR12" s="78" t="b">
        <v>0</v>
      </c>
      <c r="AS12" s="78" t="s">
        <v>368</v>
      </c>
      <c r="AT12" s="78">
        <v>310</v>
      </c>
      <c r="AU12" s="83" t="s">
        <v>2068</v>
      </c>
      <c r="AV12" s="78" t="b">
        <v>0</v>
      </c>
      <c r="AW12" s="78" t="s">
        <v>2183</v>
      </c>
      <c r="AX12" s="83" t="s">
        <v>2193</v>
      </c>
      <c r="AY12" s="78" t="s">
        <v>66</v>
      </c>
      <c r="AZ12" s="78" t="str">
        <f>REPLACE(INDEX(GroupVertices[Group],MATCH(Vertices[[#This Row],[Vertex]],GroupVertices[Vertex],0)),1,1,"")</f>
        <v>6</v>
      </c>
      <c r="BA12" s="48" t="s">
        <v>560</v>
      </c>
      <c r="BB12" s="48" t="s">
        <v>560</v>
      </c>
      <c r="BC12" s="48" t="s">
        <v>606</v>
      </c>
      <c r="BD12" s="48" t="s">
        <v>606</v>
      </c>
      <c r="BE12" s="48" t="s">
        <v>2707</v>
      </c>
      <c r="BF12" s="48" t="s">
        <v>3016</v>
      </c>
      <c r="BG12" s="120" t="s">
        <v>3023</v>
      </c>
      <c r="BH12" s="120" t="s">
        <v>3023</v>
      </c>
      <c r="BI12" s="120" t="s">
        <v>3132</v>
      </c>
      <c r="BJ12" s="120" t="s">
        <v>3132</v>
      </c>
      <c r="BK12" s="120">
        <v>4</v>
      </c>
      <c r="BL12" s="123">
        <v>5.633802816901408</v>
      </c>
      <c r="BM12" s="120">
        <v>1</v>
      </c>
      <c r="BN12" s="123">
        <v>1.408450704225352</v>
      </c>
      <c r="BO12" s="120">
        <v>0</v>
      </c>
      <c r="BP12" s="123">
        <v>0</v>
      </c>
      <c r="BQ12" s="120">
        <v>66</v>
      </c>
      <c r="BR12" s="123">
        <v>92.95774647887323</v>
      </c>
      <c r="BS12" s="120">
        <v>71</v>
      </c>
      <c r="BT12" s="2"/>
      <c r="BU12" s="3"/>
      <c r="BV12" s="3"/>
      <c r="BW12" s="3"/>
      <c r="BX12" s="3"/>
    </row>
    <row r="13" spans="1:76" ht="15">
      <c r="A13" s="64" t="s">
        <v>213</v>
      </c>
      <c r="B13" s="65"/>
      <c r="C13" s="65" t="s">
        <v>64</v>
      </c>
      <c r="D13" s="66">
        <v>166.2403736668959</v>
      </c>
      <c r="E13" s="68"/>
      <c r="F13" s="100" t="s">
        <v>749</v>
      </c>
      <c r="G13" s="65"/>
      <c r="H13" s="69" t="s">
        <v>213</v>
      </c>
      <c r="I13" s="70"/>
      <c r="J13" s="70"/>
      <c r="K13" s="69" t="s">
        <v>2370</v>
      </c>
      <c r="L13" s="73">
        <v>1</v>
      </c>
      <c r="M13" s="74">
        <v>2192.854248046875</v>
      </c>
      <c r="N13" s="74">
        <v>5452.69482421875</v>
      </c>
      <c r="O13" s="75"/>
      <c r="P13" s="76"/>
      <c r="Q13" s="76"/>
      <c r="R13" s="86"/>
      <c r="S13" s="48">
        <v>0</v>
      </c>
      <c r="T13" s="48">
        <v>1</v>
      </c>
      <c r="U13" s="49">
        <v>0</v>
      </c>
      <c r="V13" s="49">
        <v>0.003185</v>
      </c>
      <c r="W13" s="49">
        <v>0.006466</v>
      </c>
      <c r="X13" s="49">
        <v>0.369872</v>
      </c>
      <c r="Y13" s="49">
        <v>0</v>
      </c>
      <c r="Z13" s="49">
        <v>0</v>
      </c>
      <c r="AA13" s="71">
        <v>13</v>
      </c>
      <c r="AB13" s="71"/>
      <c r="AC13" s="72"/>
      <c r="AD13" s="78" t="s">
        <v>1346</v>
      </c>
      <c r="AE13" s="78">
        <v>11110</v>
      </c>
      <c r="AF13" s="78">
        <v>10750</v>
      </c>
      <c r="AG13" s="78">
        <v>2350</v>
      </c>
      <c r="AH13" s="78">
        <v>957</v>
      </c>
      <c r="AI13" s="78"/>
      <c r="AJ13" s="78" t="s">
        <v>1519</v>
      </c>
      <c r="AK13" s="78" t="s">
        <v>1682</v>
      </c>
      <c r="AL13" s="78"/>
      <c r="AM13" s="78"/>
      <c r="AN13" s="80">
        <v>41672.042592592596</v>
      </c>
      <c r="AO13" s="83" t="s">
        <v>1919</v>
      </c>
      <c r="AP13" s="78" t="b">
        <v>0</v>
      </c>
      <c r="AQ13" s="78" t="b">
        <v>0</v>
      </c>
      <c r="AR13" s="78" t="b">
        <v>0</v>
      </c>
      <c r="AS13" s="78" t="s">
        <v>368</v>
      </c>
      <c r="AT13" s="78">
        <v>85</v>
      </c>
      <c r="AU13" s="83" t="s">
        <v>2068</v>
      </c>
      <c r="AV13" s="78" t="b">
        <v>0</v>
      </c>
      <c r="AW13" s="78" t="s">
        <v>2183</v>
      </c>
      <c r="AX13" s="83" t="s">
        <v>2194</v>
      </c>
      <c r="AY13" s="78" t="s">
        <v>66</v>
      </c>
      <c r="AZ13" s="78" t="str">
        <f>REPLACE(INDEX(GroupVertices[Group],MATCH(Vertices[[#This Row],[Vertex]],GroupVertices[Vertex],0)),1,1,"")</f>
        <v>1</v>
      </c>
      <c r="BA13" s="48"/>
      <c r="BB13" s="48"/>
      <c r="BC13" s="48"/>
      <c r="BD13" s="48"/>
      <c r="BE13" s="48"/>
      <c r="BF13" s="48"/>
      <c r="BG13" s="120" t="s">
        <v>3024</v>
      </c>
      <c r="BH13" s="120" t="s">
        <v>3024</v>
      </c>
      <c r="BI13" s="120" t="s">
        <v>3133</v>
      </c>
      <c r="BJ13" s="120" t="s">
        <v>3133</v>
      </c>
      <c r="BK13" s="120">
        <v>2</v>
      </c>
      <c r="BL13" s="123">
        <v>7.142857142857143</v>
      </c>
      <c r="BM13" s="120">
        <v>0</v>
      </c>
      <c r="BN13" s="123">
        <v>0</v>
      </c>
      <c r="BO13" s="120">
        <v>0</v>
      </c>
      <c r="BP13" s="123">
        <v>0</v>
      </c>
      <c r="BQ13" s="120">
        <v>26</v>
      </c>
      <c r="BR13" s="123">
        <v>92.85714285714286</v>
      </c>
      <c r="BS13" s="120">
        <v>28</v>
      </c>
      <c r="BT13" s="2"/>
      <c r="BU13" s="3"/>
      <c r="BV13" s="3"/>
      <c r="BW13" s="3"/>
      <c r="BX13" s="3"/>
    </row>
    <row r="14" spans="1:76" ht="15">
      <c r="A14" s="64" t="s">
        <v>321</v>
      </c>
      <c r="B14" s="65"/>
      <c r="C14" s="65" t="s">
        <v>64</v>
      </c>
      <c r="D14" s="66">
        <v>167.07069799887879</v>
      </c>
      <c r="E14" s="68"/>
      <c r="F14" s="100" t="s">
        <v>830</v>
      </c>
      <c r="G14" s="65"/>
      <c r="H14" s="69" t="s">
        <v>321</v>
      </c>
      <c r="I14" s="70"/>
      <c r="J14" s="70"/>
      <c r="K14" s="69" t="s">
        <v>2371</v>
      </c>
      <c r="L14" s="73">
        <v>9999</v>
      </c>
      <c r="M14" s="74">
        <v>1538.4652099609375</v>
      </c>
      <c r="N14" s="74">
        <v>4741.04541015625</v>
      </c>
      <c r="O14" s="75"/>
      <c r="P14" s="76"/>
      <c r="Q14" s="76"/>
      <c r="R14" s="86"/>
      <c r="S14" s="48">
        <v>75</v>
      </c>
      <c r="T14" s="48">
        <v>18</v>
      </c>
      <c r="U14" s="49">
        <v>16490.533333</v>
      </c>
      <c r="V14" s="49">
        <v>0.005495</v>
      </c>
      <c r="W14" s="49">
        <v>0.077774</v>
      </c>
      <c r="X14" s="49">
        <v>22.245865</v>
      </c>
      <c r="Y14" s="49">
        <v>0.013025210084033614</v>
      </c>
      <c r="Z14" s="49">
        <v>0.07058823529411765</v>
      </c>
      <c r="AA14" s="71">
        <v>14</v>
      </c>
      <c r="AB14" s="71"/>
      <c r="AC14" s="72"/>
      <c r="AD14" s="78" t="s">
        <v>1347</v>
      </c>
      <c r="AE14" s="78">
        <v>7273</v>
      </c>
      <c r="AF14" s="78">
        <v>12855</v>
      </c>
      <c r="AG14" s="78">
        <v>4422</v>
      </c>
      <c r="AH14" s="78">
        <v>2826</v>
      </c>
      <c r="AI14" s="78"/>
      <c r="AJ14" s="78" t="s">
        <v>1520</v>
      </c>
      <c r="AK14" s="78" t="s">
        <v>1683</v>
      </c>
      <c r="AL14" s="83" t="s">
        <v>1794</v>
      </c>
      <c r="AM14" s="78"/>
      <c r="AN14" s="80">
        <v>39757.76693287037</v>
      </c>
      <c r="AO14" s="83" t="s">
        <v>1920</v>
      </c>
      <c r="AP14" s="78" t="b">
        <v>0</v>
      </c>
      <c r="AQ14" s="78" t="b">
        <v>0</v>
      </c>
      <c r="AR14" s="78" t="b">
        <v>1</v>
      </c>
      <c r="AS14" s="78" t="s">
        <v>368</v>
      </c>
      <c r="AT14" s="78">
        <v>314</v>
      </c>
      <c r="AU14" s="83" t="s">
        <v>2068</v>
      </c>
      <c r="AV14" s="78" t="b">
        <v>0</v>
      </c>
      <c r="AW14" s="78" t="s">
        <v>2183</v>
      </c>
      <c r="AX14" s="83" t="s">
        <v>2195</v>
      </c>
      <c r="AY14" s="78" t="s">
        <v>66</v>
      </c>
      <c r="AZ14" s="78" t="str">
        <f>REPLACE(INDEX(GroupVertices[Group],MATCH(Vertices[[#This Row],[Vertex]],GroupVertices[Vertex],0)),1,1,"")</f>
        <v>1</v>
      </c>
      <c r="BA14" s="48" t="s">
        <v>2976</v>
      </c>
      <c r="BB14" s="48" t="s">
        <v>2976</v>
      </c>
      <c r="BC14" s="48" t="s">
        <v>2994</v>
      </c>
      <c r="BD14" s="48" t="s">
        <v>2994</v>
      </c>
      <c r="BE14" s="48" t="s">
        <v>3007</v>
      </c>
      <c r="BF14" s="48" t="s">
        <v>3007</v>
      </c>
      <c r="BG14" s="120" t="s">
        <v>3025</v>
      </c>
      <c r="BH14" s="120" t="s">
        <v>3112</v>
      </c>
      <c r="BI14" s="120" t="s">
        <v>3134</v>
      </c>
      <c r="BJ14" s="120" t="s">
        <v>3219</v>
      </c>
      <c r="BK14" s="120">
        <v>19</v>
      </c>
      <c r="BL14" s="123">
        <v>5.039787798408488</v>
      </c>
      <c r="BM14" s="120">
        <v>2</v>
      </c>
      <c r="BN14" s="123">
        <v>0.5305039787798409</v>
      </c>
      <c r="BO14" s="120">
        <v>0</v>
      </c>
      <c r="BP14" s="123">
        <v>0</v>
      </c>
      <c r="BQ14" s="120">
        <v>356</v>
      </c>
      <c r="BR14" s="123">
        <v>94.42970822281167</v>
      </c>
      <c r="BS14" s="120">
        <v>377</v>
      </c>
      <c r="BT14" s="2"/>
      <c r="BU14" s="3"/>
      <c r="BV14" s="3"/>
      <c r="BW14" s="3"/>
      <c r="BX14" s="3"/>
    </row>
    <row r="15" spans="1:76" ht="15">
      <c r="A15" s="64" t="s">
        <v>214</v>
      </c>
      <c r="B15" s="65"/>
      <c r="C15" s="65" t="s">
        <v>64</v>
      </c>
      <c r="D15" s="66">
        <v>162.43626542098482</v>
      </c>
      <c r="E15" s="68"/>
      <c r="F15" s="100" t="s">
        <v>750</v>
      </c>
      <c r="G15" s="65"/>
      <c r="H15" s="69" t="s">
        <v>214</v>
      </c>
      <c r="I15" s="70"/>
      <c r="J15" s="70"/>
      <c r="K15" s="69" t="s">
        <v>2372</v>
      </c>
      <c r="L15" s="73">
        <v>1</v>
      </c>
      <c r="M15" s="74">
        <v>8624.8681640625</v>
      </c>
      <c r="N15" s="74">
        <v>2926.177978515625</v>
      </c>
      <c r="O15" s="75"/>
      <c r="P15" s="76"/>
      <c r="Q15" s="76"/>
      <c r="R15" s="86"/>
      <c r="S15" s="48">
        <v>0</v>
      </c>
      <c r="T15" s="48">
        <v>1</v>
      </c>
      <c r="U15" s="49">
        <v>0</v>
      </c>
      <c r="V15" s="49">
        <v>1</v>
      </c>
      <c r="W15" s="49">
        <v>0</v>
      </c>
      <c r="X15" s="49">
        <v>0.701752</v>
      </c>
      <c r="Y15" s="49">
        <v>0</v>
      </c>
      <c r="Z15" s="49">
        <v>0</v>
      </c>
      <c r="AA15" s="71">
        <v>15</v>
      </c>
      <c r="AB15" s="71"/>
      <c r="AC15" s="72"/>
      <c r="AD15" s="78" t="s">
        <v>1348</v>
      </c>
      <c r="AE15" s="78">
        <v>114</v>
      </c>
      <c r="AF15" s="78">
        <v>1106</v>
      </c>
      <c r="AG15" s="78">
        <v>34273</v>
      </c>
      <c r="AH15" s="78">
        <v>1</v>
      </c>
      <c r="AI15" s="78"/>
      <c r="AJ15" s="78" t="s">
        <v>1521</v>
      </c>
      <c r="AK15" s="78" t="s">
        <v>1684</v>
      </c>
      <c r="AL15" s="83" t="s">
        <v>1795</v>
      </c>
      <c r="AM15" s="78"/>
      <c r="AN15" s="80">
        <v>42996.86383101852</v>
      </c>
      <c r="AO15" s="83" t="s">
        <v>1921</v>
      </c>
      <c r="AP15" s="78" t="b">
        <v>1</v>
      </c>
      <c r="AQ15" s="78" t="b">
        <v>0</v>
      </c>
      <c r="AR15" s="78" t="b">
        <v>0</v>
      </c>
      <c r="AS15" s="78" t="s">
        <v>368</v>
      </c>
      <c r="AT15" s="78">
        <v>76</v>
      </c>
      <c r="AU15" s="78"/>
      <c r="AV15" s="78" t="b">
        <v>0</v>
      </c>
      <c r="AW15" s="78" t="s">
        <v>2183</v>
      </c>
      <c r="AX15" s="83" t="s">
        <v>2196</v>
      </c>
      <c r="AY15" s="78" t="s">
        <v>66</v>
      </c>
      <c r="AZ15" s="78" t="str">
        <f>REPLACE(INDEX(GroupVertices[Group],MATCH(Vertices[[#This Row],[Vertex]],GroupVertices[Vertex],0)),1,1,"")</f>
        <v>20</v>
      </c>
      <c r="BA15" s="48"/>
      <c r="BB15" s="48"/>
      <c r="BC15" s="48"/>
      <c r="BD15" s="48"/>
      <c r="BE15" s="48" t="s">
        <v>641</v>
      </c>
      <c r="BF15" s="48" t="s">
        <v>641</v>
      </c>
      <c r="BG15" s="120" t="s">
        <v>3026</v>
      </c>
      <c r="BH15" s="120" t="s">
        <v>3026</v>
      </c>
      <c r="BI15" s="120" t="s">
        <v>3135</v>
      </c>
      <c r="BJ15" s="120" t="s">
        <v>3135</v>
      </c>
      <c r="BK15" s="120">
        <v>2</v>
      </c>
      <c r="BL15" s="123">
        <v>8.695652173913043</v>
      </c>
      <c r="BM15" s="120">
        <v>0</v>
      </c>
      <c r="BN15" s="123">
        <v>0</v>
      </c>
      <c r="BO15" s="120">
        <v>0</v>
      </c>
      <c r="BP15" s="123">
        <v>0</v>
      </c>
      <c r="BQ15" s="120">
        <v>21</v>
      </c>
      <c r="BR15" s="123">
        <v>91.30434782608695</v>
      </c>
      <c r="BS15" s="120">
        <v>23</v>
      </c>
      <c r="BT15" s="2"/>
      <c r="BU15" s="3"/>
      <c r="BV15" s="3"/>
      <c r="BW15" s="3"/>
      <c r="BX15" s="3"/>
    </row>
    <row r="16" spans="1:76" ht="15">
      <c r="A16" s="64" t="s">
        <v>295</v>
      </c>
      <c r="B16" s="65"/>
      <c r="C16" s="65" t="s">
        <v>64</v>
      </c>
      <c r="D16" s="66">
        <v>162.61534724840536</v>
      </c>
      <c r="E16" s="68"/>
      <c r="F16" s="100" t="s">
        <v>809</v>
      </c>
      <c r="G16" s="65"/>
      <c r="H16" s="69" t="s">
        <v>295</v>
      </c>
      <c r="I16" s="70"/>
      <c r="J16" s="70"/>
      <c r="K16" s="69" t="s">
        <v>2373</v>
      </c>
      <c r="L16" s="73">
        <v>1</v>
      </c>
      <c r="M16" s="74">
        <v>8624.8681640625</v>
      </c>
      <c r="N16" s="74">
        <v>2473.281982421875</v>
      </c>
      <c r="O16" s="75"/>
      <c r="P16" s="76"/>
      <c r="Q16" s="76"/>
      <c r="R16" s="86"/>
      <c r="S16" s="48">
        <v>2</v>
      </c>
      <c r="T16" s="48">
        <v>1</v>
      </c>
      <c r="U16" s="49">
        <v>0</v>
      </c>
      <c r="V16" s="49">
        <v>1</v>
      </c>
      <c r="W16" s="49">
        <v>0</v>
      </c>
      <c r="X16" s="49">
        <v>1.298241</v>
      </c>
      <c r="Y16" s="49">
        <v>0</v>
      </c>
      <c r="Z16" s="49">
        <v>0</v>
      </c>
      <c r="AA16" s="71">
        <v>16</v>
      </c>
      <c r="AB16" s="71"/>
      <c r="AC16" s="72"/>
      <c r="AD16" s="78" t="s">
        <v>1349</v>
      </c>
      <c r="AE16" s="78">
        <v>97</v>
      </c>
      <c r="AF16" s="78">
        <v>1560</v>
      </c>
      <c r="AG16" s="78">
        <v>943</v>
      </c>
      <c r="AH16" s="78">
        <v>127</v>
      </c>
      <c r="AI16" s="78"/>
      <c r="AJ16" s="78" t="s">
        <v>1522</v>
      </c>
      <c r="AK16" s="78" t="s">
        <v>1295</v>
      </c>
      <c r="AL16" s="83" t="s">
        <v>1796</v>
      </c>
      <c r="AM16" s="78"/>
      <c r="AN16" s="80">
        <v>42270.92582175926</v>
      </c>
      <c r="AO16" s="83" t="s">
        <v>1922</v>
      </c>
      <c r="AP16" s="78" t="b">
        <v>0</v>
      </c>
      <c r="AQ16" s="78" t="b">
        <v>0</v>
      </c>
      <c r="AR16" s="78" t="b">
        <v>0</v>
      </c>
      <c r="AS16" s="78" t="s">
        <v>368</v>
      </c>
      <c r="AT16" s="78">
        <v>32</v>
      </c>
      <c r="AU16" s="83" t="s">
        <v>2069</v>
      </c>
      <c r="AV16" s="78" t="b">
        <v>0</v>
      </c>
      <c r="AW16" s="78" t="s">
        <v>2183</v>
      </c>
      <c r="AX16" s="83" t="s">
        <v>2197</v>
      </c>
      <c r="AY16" s="78" t="s">
        <v>66</v>
      </c>
      <c r="AZ16" s="78" t="str">
        <f>REPLACE(INDEX(GroupVertices[Group],MATCH(Vertices[[#This Row],[Vertex]],GroupVertices[Vertex],0)),1,1,"")</f>
        <v>20</v>
      </c>
      <c r="BA16" s="48" t="s">
        <v>2977</v>
      </c>
      <c r="BB16" s="48" t="s">
        <v>2977</v>
      </c>
      <c r="BC16" s="48" t="s">
        <v>2665</v>
      </c>
      <c r="BD16" s="48" t="s">
        <v>3004</v>
      </c>
      <c r="BE16" s="48" t="s">
        <v>3008</v>
      </c>
      <c r="BF16" s="48" t="s">
        <v>3017</v>
      </c>
      <c r="BG16" s="120" t="s">
        <v>3027</v>
      </c>
      <c r="BH16" s="120" t="s">
        <v>3113</v>
      </c>
      <c r="BI16" s="120" t="s">
        <v>3136</v>
      </c>
      <c r="BJ16" s="120" t="s">
        <v>3136</v>
      </c>
      <c r="BK16" s="120">
        <v>9</v>
      </c>
      <c r="BL16" s="123">
        <v>8.737864077669903</v>
      </c>
      <c r="BM16" s="120">
        <v>1</v>
      </c>
      <c r="BN16" s="123">
        <v>0.970873786407767</v>
      </c>
      <c r="BO16" s="120">
        <v>0</v>
      </c>
      <c r="BP16" s="123">
        <v>0</v>
      </c>
      <c r="BQ16" s="120">
        <v>93</v>
      </c>
      <c r="BR16" s="123">
        <v>90.29126213592232</v>
      </c>
      <c r="BS16" s="120">
        <v>103</v>
      </c>
      <c r="BT16" s="2"/>
      <c r="BU16" s="3"/>
      <c r="BV16" s="3"/>
      <c r="BW16" s="3"/>
      <c r="BX16" s="3"/>
    </row>
    <row r="17" spans="1:76" ht="15">
      <c r="A17" s="64" t="s">
        <v>215</v>
      </c>
      <c r="B17" s="65"/>
      <c r="C17" s="65" t="s">
        <v>64</v>
      </c>
      <c r="D17" s="66">
        <v>163.5454682815719</v>
      </c>
      <c r="E17" s="68"/>
      <c r="F17" s="100" t="s">
        <v>751</v>
      </c>
      <c r="G17" s="65"/>
      <c r="H17" s="69" t="s">
        <v>215</v>
      </c>
      <c r="I17" s="70"/>
      <c r="J17" s="70"/>
      <c r="K17" s="69" t="s">
        <v>2374</v>
      </c>
      <c r="L17" s="73">
        <v>2.2125744872050346</v>
      </c>
      <c r="M17" s="74">
        <v>7101.30419921875</v>
      </c>
      <c r="N17" s="74">
        <v>615.6244506835938</v>
      </c>
      <c r="O17" s="75"/>
      <c r="P17" s="76"/>
      <c r="Q17" s="76"/>
      <c r="R17" s="86"/>
      <c r="S17" s="48">
        <v>1</v>
      </c>
      <c r="T17" s="48">
        <v>3</v>
      </c>
      <c r="U17" s="49">
        <v>2</v>
      </c>
      <c r="V17" s="49">
        <v>0.5</v>
      </c>
      <c r="W17" s="49">
        <v>0</v>
      </c>
      <c r="X17" s="49">
        <v>1.723399</v>
      </c>
      <c r="Y17" s="49">
        <v>0</v>
      </c>
      <c r="Z17" s="49">
        <v>0</v>
      </c>
      <c r="AA17" s="71">
        <v>17</v>
      </c>
      <c r="AB17" s="71"/>
      <c r="AC17" s="72"/>
      <c r="AD17" s="78" t="s">
        <v>1350</v>
      </c>
      <c r="AE17" s="78">
        <v>2010</v>
      </c>
      <c r="AF17" s="78">
        <v>3918</v>
      </c>
      <c r="AG17" s="78">
        <v>799</v>
      </c>
      <c r="AH17" s="78">
        <v>995</v>
      </c>
      <c r="AI17" s="78"/>
      <c r="AJ17" s="78" t="s">
        <v>1523</v>
      </c>
      <c r="AK17" s="78" t="s">
        <v>1685</v>
      </c>
      <c r="AL17" s="78"/>
      <c r="AM17" s="78"/>
      <c r="AN17" s="80">
        <v>42407.88861111111</v>
      </c>
      <c r="AO17" s="83" t="s">
        <v>1923</v>
      </c>
      <c r="AP17" s="78" t="b">
        <v>0</v>
      </c>
      <c r="AQ17" s="78" t="b">
        <v>0</v>
      </c>
      <c r="AR17" s="78" t="b">
        <v>1</v>
      </c>
      <c r="AS17" s="78" t="s">
        <v>368</v>
      </c>
      <c r="AT17" s="78">
        <v>75</v>
      </c>
      <c r="AU17" s="83" t="s">
        <v>2068</v>
      </c>
      <c r="AV17" s="78" t="b">
        <v>0</v>
      </c>
      <c r="AW17" s="78" t="s">
        <v>2183</v>
      </c>
      <c r="AX17" s="83" t="s">
        <v>2198</v>
      </c>
      <c r="AY17" s="78" t="s">
        <v>66</v>
      </c>
      <c r="AZ17" s="78" t="str">
        <f>REPLACE(INDEX(GroupVertices[Group],MATCH(Vertices[[#This Row],[Vertex]],GroupVertices[Vertex],0)),1,1,"")</f>
        <v>13</v>
      </c>
      <c r="BA17" s="48" t="s">
        <v>541</v>
      </c>
      <c r="BB17" s="48" t="s">
        <v>541</v>
      </c>
      <c r="BC17" s="48" t="s">
        <v>606</v>
      </c>
      <c r="BD17" s="48" t="s">
        <v>606</v>
      </c>
      <c r="BE17" s="48" t="s">
        <v>2708</v>
      </c>
      <c r="BF17" s="48" t="s">
        <v>3018</v>
      </c>
      <c r="BG17" s="120" t="s">
        <v>3028</v>
      </c>
      <c r="BH17" s="120" t="s">
        <v>3114</v>
      </c>
      <c r="BI17" s="120" t="s">
        <v>3137</v>
      </c>
      <c r="BJ17" s="120" t="s">
        <v>3137</v>
      </c>
      <c r="BK17" s="120">
        <v>2</v>
      </c>
      <c r="BL17" s="123">
        <v>4.761904761904762</v>
      </c>
      <c r="BM17" s="120">
        <v>0</v>
      </c>
      <c r="BN17" s="123">
        <v>0</v>
      </c>
      <c r="BO17" s="120">
        <v>0</v>
      </c>
      <c r="BP17" s="123">
        <v>0</v>
      </c>
      <c r="BQ17" s="120">
        <v>40</v>
      </c>
      <c r="BR17" s="123">
        <v>95.23809523809524</v>
      </c>
      <c r="BS17" s="120">
        <v>42</v>
      </c>
      <c r="BT17" s="2"/>
      <c r="BU17" s="3"/>
      <c r="BV17" s="3"/>
      <c r="BW17" s="3"/>
      <c r="BX17" s="3"/>
    </row>
    <row r="18" spans="1:76" ht="15">
      <c r="A18" s="64" t="s">
        <v>336</v>
      </c>
      <c r="B18" s="65"/>
      <c r="C18" s="65" t="s">
        <v>64</v>
      </c>
      <c r="D18" s="66">
        <v>162.207876923019</v>
      </c>
      <c r="E18" s="68"/>
      <c r="F18" s="100" t="s">
        <v>2100</v>
      </c>
      <c r="G18" s="65"/>
      <c r="H18" s="69" t="s">
        <v>336</v>
      </c>
      <c r="I18" s="70"/>
      <c r="J18" s="70"/>
      <c r="K18" s="69" t="s">
        <v>2375</v>
      </c>
      <c r="L18" s="73">
        <v>1</v>
      </c>
      <c r="M18" s="74">
        <v>7101.30419921875</v>
      </c>
      <c r="N18" s="74">
        <v>1666.500244140625</v>
      </c>
      <c r="O18" s="75"/>
      <c r="P18" s="76"/>
      <c r="Q18" s="76"/>
      <c r="R18" s="86"/>
      <c r="S18" s="48">
        <v>1</v>
      </c>
      <c r="T18" s="48">
        <v>0</v>
      </c>
      <c r="U18" s="49">
        <v>0</v>
      </c>
      <c r="V18" s="49">
        <v>0.333333</v>
      </c>
      <c r="W18" s="49">
        <v>0</v>
      </c>
      <c r="X18" s="49">
        <v>0.638296</v>
      </c>
      <c r="Y18" s="49">
        <v>0</v>
      </c>
      <c r="Z18" s="49">
        <v>0</v>
      </c>
      <c r="AA18" s="71">
        <v>18</v>
      </c>
      <c r="AB18" s="71"/>
      <c r="AC18" s="72"/>
      <c r="AD18" s="78" t="s">
        <v>1351</v>
      </c>
      <c r="AE18" s="78">
        <v>487</v>
      </c>
      <c r="AF18" s="78">
        <v>527</v>
      </c>
      <c r="AG18" s="78">
        <v>95</v>
      </c>
      <c r="AH18" s="78">
        <v>2</v>
      </c>
      <c r="AI18" s="78">
        <v>-28800</v>
      </c>
      <c r="AJ18" s="78" t="s">
        <v>1524</v>
      </c>
      <c r="AK18" s="78" t="s">
        <v>1686</v>
      </c>
      <c r="AL18" s="83" t="s">
        <v>1797</v>
      </c>
      <c r="AM18" s="78" t="s">
        <v>1906</v>
      </c>
      <c r="AN18" s="80">
        <v>40039.697905092595</v>
      </c>
      <c r="AO18" s="78"/>
      <c r="AP18" s="78" t="b">
        <v>0</v>
      </c>
      <c r="AQ18" s="78" t="b">
        <v>0</v>
      </c>
      <c r="AR18" s="78" t="b">
        <v>1</v>
      </c>
      <c r="AS18" s="78" t="s">
        <v>368</v>
      </c>
      <c r="AT18" s="78">
        <v>31</v>
      </c>
      <c r="AU18" s="83" t="s">
        <v>2070</v>
      </c>
      <c r="AV18" s="78" t="b">
        <v>0</v>
      </c>
      <c r="AW18" s="78" t="s">
        <v>2183</v>
      </c>
      <c r="AX18" s="83" t="s">
        <v>2199</v>
      </c>
      <c r="AY18" s="78" t="s">
        <v>65</v>
      </c>
      <c r="AZ18" s="78" t="str">
        <f>REPLACE(INDEX(GroupVertices[Group],MATCH(Vertices[[#This Row],[Vertex]],GroupVertices[Vertex],0)),1,1,"")</f>
        <v>13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337</v>
      </c>
      <c r="B19" s="65"/>
      <c r="C19" s="65" t="s">
        <v>64</v>
      </c>
      <c r="D19" s="66">
        <v>163.23542793718306</v>
      </c>
      <c r="E19" s="68"/>
      <c r="F19" s="100" t="s">
        <v>2101</v>
      </c>
      <c r="G19" s="65"/>
      <c r="H19" s="69" t="s">
        <v>337</v>
      </c>
      <c r="I19" s="70"/>
      <c r="J19" s="70"/>
      <c r="K19" s="69" t="s">
        <v>2376</v>
      </c>
      <c r="L19" s="73">
        <v>1</v>
      </c>
      <c r="M19" s="74">
        <v>7101.30419921875</v>
      </c>
      <c r="N19" s="74">
        <v>1141.0623779296875</v>
      </c>
      <c r="O19" s="75"/>
      <c r="P19" s="76"/>
      <c r="Q19" s="76"/>
      <c r="R19" s="86"/>
      <c r="S19" s="48">
        <v>1</v>
      </c>
      <c r="T19" s="48">
        <v>0</v>
      </c>
      <c r="U19" s="49">
        <v>0</v>
      </c>
      <c r="V19" s="49">
        <v>0.333333</v>
      </c>
      <c r="W19" s="49">
        <v>0</v>
      </c>
      <c r="X19" s="49">
        <v>0.638296</v>
      </c>
      <c r="Y19" s="49">
        <v>0</v>
      </c>
      <c r="Z19" s="49">
        <v>0</v>
      </c>
      <c r="AA19" s="71">
        <v>19</v>
      </c>
      <c r="AB19" s="71"/>
      <c r="AC19" s="72"/>
      <c r="AD19" s="78" t="s">
        <v>1352</v>
      </c>
      <c r="AE19" s="78">
        <v>140</v>
      </c>
      <c r="AF19" s="78">
        <v>3132</v>
      </c>
      <c r="AG19" s="78">
        <v>54</v>
      </c>
      <c r="AH19" s="78">
        <v>0</v>
      </c>
      <c r="AI19" s="78">
        <v>-25200</v>
      </c>
      <c r="AJ19" s="78" t="s">
        <v>1525</v>
      </c>
      <c r="AK19" s="78" t="s">
        <v>1480</v>
      </c>
      <c r="AL19" s="83" t="s">
        <v>1798</v>
      </c>
      <c r="AM19" s="78" t="s">
        <v>1906</v>
      </c>
      <c r="AN19" s="80">
        <v>39920.99476851852</v>
      </c>
      <c r="AO19" s="78"/>
      <c r="AP19" s="78" t="b">
        <v>0</v>
      </c>
      <c r="AQ19" s="78" t="b">
        <v>0</v>
      </c>
      <c r="AR19" s="78" t="b">
        <v>0</v>
      </c>
      <c r="AS19" s="78" t="s">
        <v>368</v>
      </c>
      <c r="AT19" s="78">
        <v>200</v>
      </c>
      <c r="AU19" s="83" t="s">
        <v>2071</v>
      </c>
      <c r="AV19" s="78" t="b">
        <v>0</v>
      </c>
      <c r="AW19" s="78" t="s">
        <v>2183</v>
      </c>
      <c r="AX19" s="83" t="s">
        <v>2200</v>
      </c>
      <c r="AY19" s="78" t="s">
        <v>65</v>
      </c>
      <c r="AZ19" s="78" t="str">
        <f>REPLACE(INDEX(GroupVertices[Group],MATCH(Vertices[[#This Row],[Vertex]],GroupVertices[Vertex],0)),1,1,"")</f>
        <v>13</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216</v>
      </c>
      <c r="B20" s="65"/>
      <c r="C20" s="65" t="s">
        <v>64</v>
      </c>
      <c r="D20" s="66">
        <v>164.7071334396192</v>
      </c>
      <c r="E20" s="68"/>
      <c r="F20" s="100" t="s">
        <v>2102</v>
      </c>
      <c r="G20" s="65"/>
      <c r="H20" s="69" t="s">
        <v>216</v>
      </c>
      <c r="I20" s="70"/>
      <c r="J20" s="70"/>
      <c r="K20" s="69" t="s">
        <v>2377</v>
      </c>
      <c r="L20" s="73">
        <v>161.05983231106453</v>
      </c>
      <c r="M20" s="74">
        <v>7858.212890625</v>
      </c>
      <c r="N20" s="74">
        <v>658.7576293945312</v>
      </c>
      <c r="O20" s="75"/>
      <c r="P20" s="76"/>
      <c r="Q20" s="76"/>
      <c r="R20" s="86"/>
      <c r="S20" s="48">
        <v>0</v>
      </c>
      <c r="T20" s="48">
        <v>2</v>
      </c>
      <c r="U20" s="49">
        <v>264</v>
      </c>
      <c r="V20" s="49">
        <v>0.003205</v>
      </c>
      <c r="W20" s="49">
        <v>0.006511</v>
      </c>
      <c r="X20" s="49">
        <v>0.778664</v>
      </c>
      <c r="Y20" s="49">
        <v>0</v>
      </c>
      <c r="Z20" s="49">
        <v>0</v>
      </c>
      <c r="AA20" s="71">
        <v>20</v>
      </c>
      <c r="AB20" s="71"/>
      <c r="AC20" s="72"/>
      <c r="AD20" s="78" t="s">
        <v>1353</v>
      </c>
      <c r="AE20" s="78">
        <v>406</v>
      </c>
      <c r="AF20" s="78">
        <v>6863</v>
      </c>
      <c r="AG20" s="78">
        <v>1774</v>
      </c>
      <c r="AH20" s="78">
        <v>1733</v>
      </c>
      <c r="AI20" s="78"/>
      <c r="AJ20" s="78" t="s">
        <v>1526</v>
      </c>
      <c r="AK20" s="78" t="s">
        <v>1687</v>
      </c>
      <c r="AL20" s="83" t="s">
        <v>1799</v>
      </c>
      <c r="AM20" s="78"/>
      <c r="AN20" s="80">
        <v>39904.66075231481</v>
      </c>
      <c r="AO20" s="83" t="s">
        <v>1924</v>
      </c>
      <c r="AP20" s="78" t="b">
        <v>1</v>
      </c>
      <c r="AQ20" s="78" t="b">
        <v>0</v>
      </c>
      <c r="AR20" s="78" t="b">
        <v>1</v>
      </c>
      <c r="AS20" s="78" t="s">
        <v>368</v>
      </c>
      <c r="AT20" s="78">
        <v>32</v>
      </c>
      <c r="AU20" s="83" t="s">
        <v>2068</v>
      </c>
      <c r="AV20" s="78" t="b">
        <v>0</v>
      </c>
      <c r="AW20" s="78" t="s">
        <v>2183</v>
      </c>
      <c r="AX20" s="83" t="s">
        <v>2201</v>
      </c>
      <c r="AY20" s="78" t="s">
        <v>66</v>
      </c>
      <c r="AZ20" s="78" t="str">
        <f>REPLACE(INDEX(GroupVertices[Group],MATCH(Vertices[[#This Row],[Vertex]],GroupVertices[Vertex],0)),1,1,"")</f>
        <v>19</v>
      </c>
      <c r="BA20" s="48"/>
      <c r="BB20" s="48"/>
      <c r="BC20" s="48"/>
      <c r="BD20" s="48"/>
      <c r="BE20" s="48" t="s">
        <v>338</v>
      </c>
      <c r="BF20" s="48" t="s">
        <v>338</v>
      </c>
      <c r="BG20" s="120" t="s">
        <v>3029</v>
      </c>
      <c r="BH20" s="120" t="s">
        <v>3029</v>
      </c>
      <c r="BI20" s="120" t="s">
        <v>3138</v>
      </c>
      <c r="BJ20" s="120" t="s">
        <v>3138</v>
      </c>
      <c r="BK20" s="120">
        <v>0</v>
      </c>
      <c r="BL20" s="123">
        <v>0</v>
      </c>
      <c r="BM20" s="120">
        <v>0</v>
      </c>
      <c r="BN20" s="123">
        <v>0</v>
      </c>
      <c r="BO20" s="120">
        <v>0</v>
      </c>
      <c r="BP20" s="123">
        <v>0</v>
      </c>
      <c r="BQ20" s="120">
        <v>4</v>
      </c>
      <c r="BR20" s="123">
        <v>100</v>
      </c>
      <c r="BS20" s="120">
        <v>4</v>
      </c>
      <c r="BT20" s="2"/>
      <c r="BU20" s="3"/>
      <c r="BV20" s="3"/>
      <c r="BW20" s="3"/>
      <c r="BX20" s="3"/>
    </row>
    <row r="21" spans="1:76" ht="15">
      <c r="A21" s="64" t="s">
        <v>338</v>
      </c>
      <c r="B21" s="65"/>
      <c r="C21" s="65" t="s">
        <v>64</v>
      </c>
      <c r="D21" s="66">
        <v>162.43902659453536</v>
      </c>
      <c r="E21" s="68"/>
      <c r="F21" s="100" t="s">
        <v>2103</v>
      </c>
      <c r="G21" s="65"/>
      <c r="H21" s="69" t="s">
        <v>338</v>
      </c>
      <c r="I21" s="70"/>
      <c r="J21" s="70"/>
      <c r="K21" s="69" t="s">
        <v>2378</v>
      </c>
      <c r="L21" s="73">
        <v>1</v>
      </c>
      <c r="M21" s="74">
        <v>7858.212890625</v>
      </c>
      <c r="N21" s="74">
        <v>1270.461181640625</v>
      </c>
      <c r="O21" s="75"/>
      <c r="P21" s="76"/>
      <c r="Q21" s="76"/>
      <c r="R21" s="86"/>
      <c r="S21" s="48">
        <v>1</v>
      </c>
      <c r="T21" s="48">
        <v>0</v>
      </c>
      <c r="U21" s="49">
        <v>0</v>
      </c>
      <c r="V21" s="49">
        <v>0.002252</v>
      </c>
      <c r="W21" s="49">
        <v>0.000541</v>
      </c>
      <c r="X21" s="49">
        <v>0.480932</v>
      </c>
      <c r="Y21" s="49">
        <v>0</v>
      </c>
      <c r="Z21" s="49">
        <v>0</v>
      </c>
      <c r="AA21" s="71">
        <v>21</v>
      </c>
      <c r="AB21" s="71"/>
      <c r="AC21" s="72"/>
      <c r="AD21" s="78" t="s">
        <v>1354</v>
      </c>
      <c r="AE21" s="78">
        <v>105</v>
      </c>
      <c r="AF21" s="78">
        <v>1113</v>
      </c>
      <c r="AG21" s="78">
        <v>799</v>
      </c>
      <c r="AH21" s="78">
        <v>344</v>
      </c>
      <c r="AI21" s="78">
        <v>-25200</v>
      </c>
      <c r="AJ21" s="78" t="s">
        <v>1527</v>
      </c>
      <c r="AK21" s="78"/>
      <c r="AL21" s="83" t="s">
        <v>1800</v>
      </c>
      <c r="AM21" s="78" t="s">
        <v>1906</v>
      </c>
      <c r="AN21" s="80">
        <v>39994.922951388886</v>
      </c>
      <c r="AO21" s="83" t="s">
        <v>1925</v>
      </c>
      <c r="AP21" s="78" t="b">
        <v>0</v>
      </c>
      <c r="AQ21" s="78" t="b">
        <v>0</v>
      </c>
      <c r="AR21" s="78" t="b">
        <v>0</v>
      </c>
      <c r="AS21" s="78" t="s">
        <v>368</v>
      </c>
      <c r="AT21" s="78">
        <v>0</v>
      </c>
      <c r="AU21" s="83" t="s">
        <v>2072</v>
      </c>
      <c r="AV21" s="78" t="b">
        <v>0</v>
      </c>
      <c r="AW21" s="78" t="s">
        <v>2183</v>
      </c>
      <c r="AX21" s="83" t="s">
        <v>2202</v>
      </c>
      <c r="AY21" s="78" t="s">
        <v>65</v>
      </c>
      <c r="AZ21" s="78" t="str">
        <f>REPLACE(INDEX(GroupVertices[Group],MATCH(Vertices[[#This Row],[Vertex]],GroupVertices[Vertex],0)),1,1,"")</f>
        <v>19</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217</v>
      </c>
      <c r="B22" s="65"/>
      <c r="C22" s="65" t="s">
        <v>64</v>
      </c>
      <c r="D22" s="66">
        <v>162.8677974015973</v>
      </c>
      <c r="E22" s="68"/>
      <c r="F22" s="100" t="s">
        <v>752</v>
      </c>
      <c r="G22" s="65"/>
      <c r="H22" s="69" t="s">
        <v>217</v>
      </c>
      <c r="I22" s="70"/>
      <c r="J22" s="70"/>
      <c r="K22" s="69" t="s">
        <v>2379</v>
      </c>
      <c r="L22" s="73">
        <v>1</v>
      </c>
      <c r="M22" s="74">
        <v>7858.212890625</v>
      </c>
      <c r="N22" s="74">
        <v>2235.070556640625</v>
      </c>
      <c r="O22" s="75"/>
      <c r="P22" s="76"/>
      <c r="Q22" s="76"/>
      <c r="R22" s="86"/>
      <c r="S22" s="48">
        <v>0</v>
      </c>
      <c r="T22" s="48">
        <v>1</v>
      </c>
      <c r="U22" s="49">
        <v>0</v>
      </c>
      <c r="V22" s="49">
        <v>1</v>
      </c>
      <c r="W22" s="49">
        <v>0</v>
      </c>
      <c r="X22" s="49">
        <v>0.999997</v>
      </c>
      <c r="Y22" s="49">
        <v>0</v>
      </c>
      <c r="Z22" s="49">
        <v>0</v>
      </c>
      <c r="AA22" s="71">
        <v>22</v>
      </c>
      <c r="AB22" s="71"/>
      <c r="AC22" s="72"/>
      <c r="AD22" s="78" t="s">
        <v>1355</v>
      </c>
      <c r="AE22" s="78">
        <v>1179</v>
      </c>
      <c r="AF22" s="78">
        <v>2200</v>
      </c>
      <c r="AG22" s="78">
        <v>964758</v>
      </c>
      <c r="AH22" s="78">
        <v>6217</v>
      </c>
      <c r="AI22" s="78"/>
      <c r="AJ22" s="78" t="s">
        <v>1528</v>
      </c>
      <c r="AK22" s="78" t="s">
        <v>1688</v>
      </c>
      <c r="AL22" s="83" t="s">
        <v>1801</v>
      </c>
      <c r="AM22" s="78"/>
      <c r="AN22" s="80">
        <v>40896.893125</v>
      </c>
      <c r="AO22" s="83" t="s">
        <v>1926</v>
      </c>
      <c r="AP22" s="78" t="b">
        <v>0</v>
      </c>
      <c r="AQ22" s="78" t="b">
        <v>0</v>
      </c>
      <c r="AR22" s="78" t="b">
        <v>1</v>
      </c>
      <c r="AS22" s="78" t="s">
        <v>368</v>
      </c>
      <c r="AT22" s="78">
        <v>1388</v>
      </c>
      <c r="AU22" s="83" t="s">
        <v>2073</v>
      </c>
      <c r="AV22" s="78" t="b">
        <v>0</v>
      </c>
      <c r="AW22" s="78" t="s">
        <v>2183</v>
      </c>
      <c r="AX22" s="83" t="s">
        <v>2203</v>
      </c>
      <c r="AY22" s="78" t="s">
        <v>66</v>
      </c>
      <c r="AZ22" s="78" t="str">
        <f>REPLACE(INDEX(GroupVertices[Group],MATCH(Vertices[[#This Row],[Vertex]],GroupVertices[Vertex],0)),1,1,"")</f>
        <v>18</v>
      </c>
      <c r="BA22" s="48" t="s">
        <v>542</v>
      </c>
      <c r="BB22" s="48" t="s">
        <v>542</v>
      </c>
      <c r="BC22" s="48" t="s">
        <v>607</v>
      </c>
      <c r="BD22" s="48" t="s">
        <v>607</v>
      </c>
      <c r="BE22" s="48" t="s">
        <v>644</v>
      </c>
      <c r="BF22" s="48" t="s">
        <v>644</v>
      </c>
      <c r="BG22" s="120" t="s">
        <v>3030</v>
      </c>
      <c r="BH22" s="120" t="s">
        <v>3030</v>
      </c>
      <c r="BI22" s="120" t="s">
        <v>3139</v>
      </c>
      <c r="BJ22" s="120" t="s">
        <v>3139</v>
      </c>
      <c r="BK22" s="120">
        <v>0</v>
      </c>
      <c r="BL22" s="123">
        <v>0</v>
      </c>
      <c r="BM22" s="120">
        <v>1</v>
      </c>
      <c r="BN22" s="123">
        <v>2.6315789473684212</v>
      </c>
      <c r="BO22" s="120">
        <v>0</v>
      </c>
      <c r="BP22" s="123">
        <v>0</v>
      </c>
      <c r="BQ22" s="120">
        <v>37</v>
      </c>
      <c r="BR22" s="123">
        <v>97.36842105263158</v>
      </c>
      <c r="BS22" s="120">
        <v>38</v>
      </c>
      <c r="BT22" s="2"/>
      <c r="BU22" s="3"/>
      <c r="BV22" s="3"/>
      <c r="BW22" s="3"/>
      <c r="BX22" s="3"/>
    </row>
    <row r="23" spans="1:76" ht="15">
      <c r="A23" s="64" t="s">
        <v>339</v>
      </c>
      <c r="B23" s="65"/>
      <c r="C23" s="65" t="s">
        <v>64</v>
      </c>
      <c r="D23" s="66">
        <v>786.1956262747362</v>
      </c>
      <c r="E23" s="68"/>
      <c r="F23" s="100" t="s">
        <v>2104</v>
      </c>
      <c r="G23" s="65"/>
      <c r="H23" s="69" t="s">
        <v>339</v>
      </c>
      <c r="I23" s="70"/>
      <c r="J23" s="70"/>
      <c r="K23" s="69" t="s">
        <v>2380</v>
      </c>
      <c r="L23" s="73">
        <v>1</v>
      </c>
      <c r="M23" s="74">
        <v>7858.212890625</v>
      </c>
      <c r="N23" s="74">
        <v>2846.774169921875</v>
      </c>
      <c r="O23" s="75"/>
      <c r="P23" s="76"/>
      <c r="Q23" s="76"/>
      <c r="R23" s="86"/>
      <c r="S23" s="48">
        <v>1</v>
      </c>
      <c r="T23" s="48">
        <v>0</v>
      </c>
      <c r="U23" s="49">
        <v>0</v>
      </c>
      <c r="V23" s="49">
        <v>1</v>
      </c>
      <c r="W23" s="49">
        <v>0</v>
      </c>
      <c r="X23" s="49">
        <v>0.999997</v>
      </c>
      <c r="Y23" s="49">
        <v>0</v>
      </c>
      <c r="Z23" s="49">
        <v>0</v>
      </c>
      <c r="AA23" s="71">
        <v>23</v>
      </c>
      <c r="AB23" s="71"/>
      <c r="AC23" s="72"/>
      <c r="AD23" s="78" t="s">
        <v>1356</v>
      </c>
      <c r="AE23" s="78">
        <v>5671</v>
      </c>
      <c r="AF23" s="78">
        <v>1582432</v>
      </c>
      <c r="AG23" s="78">
        <v>44612</v>
      </c>
      <c r="AH23" s="78">
        <v>19017</v>
      </c>
      <c r="AI23" s="78"/>
      <c r="AJ23" s="78" t="s">
        <v>1529</v>
      </c>
      <c r="AK23" s="78" t="s">
        <v>1689</v>
      </c>
      <c r="AL23" s="83" t="s">
        <v>1802</v>
      </c>
      <c r="AM23" s="78"/>
      <c r="AN23" s="80">
        <v>39490.68581018518</v>
      </c>
      <c r="AO23" s="83" t="s">
        <v>1927</v>
      </c>
      <c r="AP23" s="78" t="b">
        <v>0</v>
      </c>
      <c r="AQ23" s="78" t="b">
        <v>0</v>
      </c>
      <c r="AR23" s="78" t="b">
        <v>1</v>
      </c>
      <c r="AS23" s="78" t="s">
        <v>368</v>
      </c>
      <c r="AT23" s="78">
        <v>15248</v>
      </c>
      <c r="AU23" s="83" t="s">
        <v>2068</v>
      </c>
      <c r="AV23" s="78" t="b">
        <v>1</v>
      </c>
      <c r="AW23" s="78" t="s">
        <v>2183</v>
      </c>
      <c r="AX23" s="83" t="s">
        <v>2204</v>
      </c>
      <c r="AY23" s="78" t="s">
        <v>65</v>
      </c>
      <c r="AZ23" s="78" t="str">
        <f>REPLACE(INDEX(GroupVertices[Group],MATCH(Vertices[[#This Row],[Vertex]],GroupVertices[Vertex],0)),1,1,"")</f>
        <v>18</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218</v>
      </c>
      <c r="B24" s="65"/>
      <c r="C24" s="65" t="s">
        <v>64</v>
      </c>
      <c r="D24" s="66">
        <v>162.26388930075845</v>
      </c>
      <c r="E24" s="68"/>
      <c r="F24" s="100" t="s">
        <v>2105</v>
      </c>
      <c r="G24" s="65"/>
      <c r="H24" s="69" t="s">
        <v>218</v>
      </c>
      <c r="I24" s="70"/>
      <c r="J24" s="70"/>
      <c r="K24" s="69" t="s">
        <v>2381</v>
      </c>
      <c r="L24" s="73">
        <v>1</v>
      </c>
      <c r="M24" s="74">
        <v>4119.95849609375</v>
      </c>
      <c r="N24" s="74">
        <v>1976.27294921875</v>
      </c>
      <c r="O24" s="75"/>
      <c r="P24" s="76"/>
      <c r="Q24" s="76"/>
      <c r="R24" s="86"/>
      <c r="S24" s="48">
        <v>1</v>
      </c>
      <c r="T24" s="48">
        <v>1</v>
      </c>
      <c r="U24" s="49">
        <v>0</v>
      </c>
      <c r="V24" s="49">
        <v>0</v>
      </c>
      <c r="W24" s="49">
        <v>0</v>
      </c>
      <c r="X24" s="49">
        <v>0.999997</v>
      </c>
      <c r="Y24" s="49">
        <v>0</v>
      </c>
      <c r="Z24" s="49" t="s">
        <v>3528</v>
      </c>
      <c r="AA24" s="71">
        <v>24</v>
      </c>
      <c r="AB24" s="71"/>
      <c r="AC24" s="72"/>
      <c r="AD24" s="78" t="s">
        <v>1357</v>
      </c>
      <c r="AE24" s="78">
        <v>846</v>
      </c>
      <c r="AF24" s="78">
        <v>669</v>
      </c>
      <c r="AG24" s="78">
        <v>3950</v>
      </c>
      <c r="AH24" s="78">
        <v>165</v>
      </c>
      <c r="AI24" s="78"/>
      <c r="AJ24" s="78" t="s">
        <v>1530</v>
      </c>
      <c r="AK24" s="78" t="s">
        <v>1690</v>
      </c>
      <c r="AL24" s="83" t="s">
        <v>1803</v>
      </c>
      <c r="AM24" s="78"/>
      <c r="AN24" s="80">
        <v>41095.50429398148</v>
      </c>
      <c r="AO24" s="83" t="s">
        <v>1928</v>
      </c>
      <c r="AP24" s="78" t="b">
        <v>0</v>
      </c>
      <c r="AQ24" s="78" t="b">
        <v>0</v>
      </c>
      <c r="AR24" s="78" t="b">
        <v>1</v>
      </c>
      <c r="AS24" s="78" t="s">
        <v>368</v>
      </c>
      <c r="AT24" s="78">
        <v>100</v>
      </c>
      <c r="AU24" s="83" t="s">
        <v>2068</v>
      </c>
      <c r="AV24" s="78" t="b">
        <v>0</v>
      </c>
      <c r="AW24" s="78" t="s">
        <v>2183</v>
      </c>
      <c r="AX24" s="83" t="s">
        <v>2205</v>
      </c>
      <c r="AY24" s="78" t="s">
        <v>66</v>
      </c>
      <c r="AZ24" s="78" t="str">
        <f>REPLACE(INDEX(GroupVertices[Group],MATCH(Vertices[[#This Row],[Vertex]],GroupVertices[Vertex],0)),1,1,"")</f>
        <v>3</v>
      </c>
      <c r="BA24" s="48" t="s">
        <v>543</v>
      </c>
      <c r="BB24" s="48" t="s">
        <v>543</v>
      </c>
      <c r="BC24" s="48" t="s">
        <v>608</v>
      </c>
      <c r="BD24" s="48" t="s">
        <v>608</v>
      </c>
      <c r="BE24" s="48" t="s">
        <v>3009</v>
      </c>
      <c r="BF24" s="48" t="s">
        <v>3009</v>
      </c>
      <c r="BG24" s="120" t="s">
        <v>3031</v>
      </c>
      <c r="BH24" s="120" t="s">
        <v>3031</v>
      </c>
      <c r="BI24" s="120" t="s">
        <v>3140</v>
      </c>
      <c r="BJ24" s="120" t="s">
        <v>3140</v>
      </c>
      <c r="BK24" s="120">
        <v>0</v>
      </c>
      <c r="BL24" s="123">
        <v>0</v>
      </c>
      <c r="BM24" s="120">
        <v>1</v>
      </c>
      <c r="BN24" s="123">
        <v>5</v>
      </c>
      <c r="BO24" s="120">
        <v>0</v>
      </c>
      <c r="BP24" s="123">
        <v>0</v>
      </c>
      <c r="BQ24" s="120">
        <v>19</v>
      </c>
      <c r="BR24" s="123">
        <v>95</v>
      </c>
      <c r="BS24" s="120">
        <v>20</v>
      </c>
      <c r="BT24" s="2"/>
      <c r="BU24" s="3"/>
      <c r="BV24" s="3"/>
      <c r="BW24" s="3"/>
      <c r="BX24" s="3"/>
    </row>
    <row r="25" spans="1:76" ht="15">
      <c r="A25" s="64" t="s">
        <v>219</v>
      </c>
      <c r="B25" s="65"/>
      <c r="C25" s="65" t="s">
        <v>64</v>
      </c>
      <c r="D25" s="66">
        <v>164.9497222587021</v>
      </c>
      <c r="E25" s="68"/>
      <c r="F25" s="100" t="s">
        <v>2106</v>
      </c>
      <c r="G25" s="65"/>
      <c r="H25" s="69" t="s">
        <v>219</v>
      </c>
      <c r="I25" s="70"/>
      <c r="J25" s="70"/>
      <c r="K25" s="69" t="s">
        <v>2382</v>
      </c>
      <c r="L25" s="73">
        <v>1</v>
      </c>
      <c r="M25" s="74">
        <v>4530.8984375</v>
      </c>
      <c r="N25" s="74">
        <v>1976.27294921875</v>
      </c>
      <c r="O25" s="75"/>
      <c r="P25" s="76"/>
      <c r="Q25" s="76"/>
      <c r="R25" s="86"/>
      <c r="S25" s="48">
        <v>1</v>
      </c>
      <c r="T25" s="48">
        <v>1</v>
      </c>
      <c r="U25" s="49">
        <v>0</v>
      </c>
      <c r="V25" s="49">
        <v>0</v>
      </c>
      <c r="W25" s="49">
        <v>0</v>
      </c>
      <c r="X25" s="49">
        <v>0.999997</v>
      </c>
      <c r="Y25" s="49">
        <v>0</v>
      </c>
      <c r="Z25" s="49" t="s">
        <v>3528</v>
      </c>
      <c r="AA25" s="71">
        <v>25</v>
      </c>
      <c r="AB25" s="71"/>
      <c r="AC25" s="72"/>
      <c r="AD25" s="78" t="s">
        <v>1358</v>
      </c>
      <c r="AE25" s="78">
        <v>7831</v>
      </c>
      <c r="AF25" s="78">
        <v>7478</v>
      </c>
      <c r="AG25" s="78">
        <v>33174</v>
      </c>
      <c r="AH25" s="78">
        <v>14444</v>
      </c>
      <c r="AI25" s="78"/>
      <c r="AJ25" s="78" t="s">
        <v>1531</v>
      </c>
      <c r="AK25" s="78" t="s">
        <v>1691</v>
      </c>
      <c r="AL25" s="83" t="s">
        <v>1804</v>
      </c>
      <c r="AM25" s="78"/>
      <c r="AN25" s="80">
        <v>42133.65043981482</v>
      </c>
      <c r="AO25" s="83" t="s">
        <v>1929</v>
      </c>
      <c r="AP25" s="78" t="b">
        <v>0</v>
      </c>
      <c r="AQ25" s="78" t="b">
        <v>0</v>
      </c>
      <c r="AR25" s="78" t="b">
        <v>1</v>
      </c>
      <c r="AS25" s="78" t="s">
        <v>368</v>
      </c>
      <c r="AT25" s="78">
        <v>696</v>
      </c>
      <c r="AU25" s="83" t="s">
        <v>2074</v>
      </c>
      <c r="AV25" s="78" t="b">
        <v>0</v>
      </c>
      <c r="AW25" s="78" t="s">
        <v>2183</v>
      </c>
      <c r="AX25" s="83" t="s">
        <v>2206</v>
      </c>
      <c r="AY25" s="78" t="s">
        <v>66</v>
      </c>
      <c r="AZ25" s="78" t="str">
        <f>REPLACE(INDEX(GroupVertices[Group],MATCH(Vertices[[#This Row],[Vertex]],GroupVertices[Vertex],0)),1,1,"")</f>
        <v>3</v>
      </c>
      <c r="BA25" s="48" t="s">
        <v>2978</v>
      </c>
      <c r="BB25" s="48" t="s">
        <v>2978</v>
      </c>
      <c r="BC25" s="48" t="s">
        <v>2995</v>
      </c>
      <c r="BD25" s="48" t="s">
        <v>2995</v>
      </c>
      <c r="BE25" s="48" t="s">
        <v>3010</v>
      </c>
      <c r="BF25" s="48" t="s">
        <v>3010</v>
      </c>
      <c r="BG25" s="120" t="s">
        <v>3032</v>
      </c>
      <c r="BH25" s="120" t="s">
        <v>3032</v>
      </c>
      <c r="BI25" s="120" t="s">
        <v>3141</v>
      </c>
      <c r="BJ25" s="120" t="s">
        <v>3141</v>
      </c>
      <c r="BK25" s="120">
        <v>4</v>
      </c>
      <c r="BL25" s="123">
        <v>5.882352941176471</v>
      </c>
      <c r="BM25" s="120">
        <v>0</v>
      </c>
      <c r="BN25" s="123">
        <v>0</v>
      </c>
      <c r="BO25" s="120">
        <v>0</v>
      </c>
      <c r="BP25" s="123">
        <v>0</v>
      </c>
      <c r="BQ25" s="120">
        <v>64</v>
      </c>
      <c r="BR25" s="123">
        <v>94.11764705882354</v>
      </c>
      <c r="BS25" s="120">
        <v>68</v>
      </c>
      <c r="BT25" s="2"/>
      <c r="BU25" s="3"/>
      <c r="BV25" s="3"/>
      <c r="BW25" s="3"/>
      <c r="BX25" s="3"/>
    </row>
    <row r="26" spans="1:76" ht="15">
      <c r="A26" s="64" t="s">
        <v>220</v>
      </c>
      <c r="B26" s="65"/>
      <c r="C26" s="65" t="s">
        <v>64</v>
      </c>
      <c r="D26" s="66">
        <v>162.18302636106415</v>
      </c>
      <c r="E26" s="68"/>
      <c r="F26" s="100" t="s">
        <v>753</v>
      </c>
      <c r="G26" s="65"/>
      <c r="H26" s="69" t="s">
        <v>220</v>
      </c>
      <c r="I26" s="70"/>
      <c r="J26" s="70"/>
      <c r="K26" s="69" t="s">
        <v>2383</v>
      </c>
      <c r="L26" s="73">
        <v>1</v>
      </c>
      <c r="M26" s="74">
        <v>1930.4586181640625</v>
      </c>
      <c r="N26" s="74">
        <v>6870.11962890625</v>
      </c>
      <c r="O26" s="75"/>
      <c r="P26" s="76"/>
      <c r="Q26" s="76"/>
      <c r="R26" s="86"/>
      <c r="S26" s="48">
        <v>0</v>
      </c>
      <c r="T26" s="48">
        <v>2</v>
      </c>
      <c r="U26" s="49">
        <v>0</v>
      </c>
      <c r="V26" s="49">
        <v>0.003195</v>
      </c>
      <c r="W26" s="49">
        <v>0.007053</v>
      </c>
      <c r="X26" s="49">
        <v>0.643255</v>
      </c>
      <c r="Y26" s="49">
        <v>0.5</v>
      </c>
      <c r="Z26" s="49">
        <v>0</v>
      </c>
      <c r="AA26" s="71">
        <v>26</v>
      </c>
      <c r="AB26" s="71"/>
      <c r="AC26" s="72"/>
      <c r="AD26" s="78" t="s">
        <v>1359</v>
      </c>
      <c r="AE26" s="78">
        <v>940</v>
      </c>
      <c r="AF26" s="78">
        <v>464</v>
      </c>
      <c r="AG26" s="78">
        <v>2407</v>
      </c>
      <c r="AH26" s="78">
        <v>7550</v>
      </c>
      <c r="AI26" s="78"/>
      <c r="AJ26" s="78" t="s">
        <v>1532</v>
      </c>
      <c r="AK26" s="78" t="s">
        <v>1692</v>
      </c>
      <c r="AL26" s="78"/>
      <c r="AM26" s="78"/>
      <c r="AN26" s="80">
        <v>40608.132268518515</v>
      </c>
      <c r="AO26" s="78"/>
      <c r="AP26" s="78" t="b">
        <v>1</v>
      </c>
      <c r="AQ26" s="78" t="b">
        <v>0</v>
      </c>
      <c r="AR26" s="78" t="b">
        <v>1</v>
      </c>
      <c r="AS26" s="78" t="s">
        <v>368</v>
      </c>
      <c r="AT26" s="78">
        <v>11</v>
      </c>
      <c r="AU26" s="83" t="s">
        <v>2068</v>
      </c>
      <c r="AV26" s="78" t="b">
        <v>0</v>
      </c>
      <c r="AW26" s="78" t="s">
        <v>2183</v>
      </c>
      <c r="AX26" s="83" t="s">
        <v>2207</v>
      </c>
      <c r="AY26" s="78" t="s">
        <v>66</v>
      </c>
      <c r="AZ26" s="78" t="str">
        <f>REPLACE(INDEX(GroupVertices[Group],MATCH(Vertices[[#This Row],[Vertex]],GroupVertices[Vertex],0)),1,1,"")</f>
        <v>1</v>
      </c>
      <c r="BA26" s="48"/>
      <c r="BB26" s="48"/>
      <c r="BC26" s="48"/>
      <c r="BD26" s="48"/>
      <c r="BE26" s="48"/>
      <c r="BF26" s="48"/>
      <c r="BG26" s="120" t="s">
        <v>3033</v>
      </c>
      <c r="BH26" s="120" t="s">
        <v>3033</v>
      </c>
      <c r="BI26" s="120" t="s">
        <v>3142</v>
      </c>
      <c r="BJ26" s="120" t="s">
        <v>3142</v>
      </c>
      <c r="BK26" s="120">
        <v>1</v>
      </c>
      <c r="BL26" s="123">
        <v>4</v>
      </c>
      <c r="BM26" s="120">
        <v>1</v>
      </c>
      <c r="BN26" s="123">
        <v>4</v>
      </c>
      <c r="BO26" s="120">
        <v>0</v>
      </c>
      <c r="BP26" s="123">
        <v>0</v>
      </c>
      <c r="BQ26" s="120">
        <v>23</v>
      </c>
      <c r="BR26" s="123">
        <v>92</v>
      </c>
      <c r="BS26" s="120">
        <v>25</v>
      </c>
      <c r="BT26" s="2"/>
      <c r="BU26" s="3"/>
      <c r="BV26" s="3"/>
      <c r="BW26" s="3"/>
      <c r="BX26" s="3"/>
    </row>
    <row r="27" spans="1:76" ht="15">
      <c r="A27" s="64" t="s">
        <v>340</v>
      </c>
      <c r="B27" s="65"/>
      <c r="C27" s="65" t="s">
        <v>64</v>
      </c>
      <c r="D27" s="66">
        <v>241.24844207395859</v>
      </c>
      <c r="E27" s="68"/>
      <c r="F27" s="100" t="s">
        <v>2107</v>
      </c>
      <c r="G27" s="65"/>
      <c r="H27" s="69" t="s">
        <v>340</v>
      </c>
      <c r="I27" s="70"/>
      <c r="J27" s="70"/>
      <c r="K27" s="69" t="s">
        <v>2384</v>
      </c>
      <c r="L27" s="73">
        <v>1</v>
      </c>
      <c r="M27" s="74">
        <v>2034.641357421875</v>
      </c>
      <c r="N27" s="74">
        <v>6610.63232421875</v>
      </c>
      <c r="O27" s="75"/>
      <c r="P27" s="76"/>
      <c r="Q27" s="76"/>
      <c r="R27" s="86"/>
      <c r="S27" s="48">
        <v>2</v>
      </c>
      <c r="T27" s="48">
        <v>0</v>
      </c>
      <c r="U27" s="49">
        <v>0</v>
      </c>
      <c r="V27" s="49">
        <v>0.003195</v>
      </c>
      <c r="W27" s="49">
        <v>0.007053</v>
      </c>
      <c r="X27" s="49">
        <v>0.643255</v>
      </c>
      <c r="Y27" s="49">
        <v>0.5</v>
      </c>
      <c r="Z27" s="49">
        <v>0</v>
      </c>
      <c r="AA27" s="71">
        <v>27</v>
      </c>
      <c r="AB27" s="71"/>
      <c r="AC27" s="72"/>
      <c r="AD27" s="78" t="s">
        <v>1360</v>
      </c>
      <c r="AE27" s="78">
        <v>477</v>
      </c>
      <c r="AF27" s="78">
        <v>200907</v>
      </c>
      <c r="AG27" s="78">
        <v>138898</v>
      </c>
      <c r="AH27" s="78">
        <v>52115</v>
      </c>
      <c r="AI27" s="78"/>
      <c r="AJ27" s="78" t="s">
        <v>1533</v>
      </c>
      <c r="AK27" s="78" t="s">
        <v>1693</v>
      </c>
      <c r="AL27" s="83" t="s">
        <v>1805</v>
      </c>
      <c r="AM27" s="78"/>
      <c r="AN27" s="80">
        <v>40731.65903935185</v>
      </c>
      <c r="AO27" s="83" t="s">
        <v>1930</v>
      </c>
      <c r="AP27" s="78" t="b">
        <v>0</v>
      </c>
      <c r="AQ27" s="78" t="b">
        <v>0</v>
      </c>
      <c r="AR27" s="78" t="b">
        <v>1</v>
      </c>
      <c r="AS27" s="78" t="s">
        <v>368</v>
      </c>
      <c r="AT27" s="78">
        <v>2147</v>
      </c>
      <c r="AU27" s="83" t="s">
        <v>2073</v>
      </c>
      <c r="AV27" s="78" t="b">
        <v>1</v>
      </c>
      <c r="AW27" s="78" t="s">
        <v>2183</v>
      </c>
      <c r="AX27" s="83" t="s">
        <v>2208</v>
      </c>
      <c r="AY27" s="78" t="s">
        <v>65</v>
      </c>
      <c r="AZ27" s="78" t="str">
        <f>REPLACE(INDEX(GroupVertices[Group],MATCH(Vertices[[#This Row],[Vertex]],GroupVertices[Vertex],0)),1,1,"")</f>
        <v>1</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221</v>
      </c>
      <c r="B28" s="65"/>
      <c r="C28" s="65" t="s">
        <v>64</v>
      </c>
      <c r="D28" s="66">
        <v>162.0177504013963</v>
      </c>
      <c r="E28" s="68"/>
      <c r="F28" s="100" t="s">
        <v>2108</v>
      </c>
      <c r="G28" s="65"/>
      <c r="H28" s="69" t="s">
        <v>221</v>
      </c>
      <c r="I28" s="70"/>
      <c r="J28" s="70"/>
      <c r="K28" s="69" t="s">
        <v>2385</v>
      </c>
      <c r="L28" s="73">
        <v>1</v>
      </c>
      <c r="M28" s="74">
        <v>3298.078369140625</v>
      </c>
      <c r="N28" s="74">
        <v>1976.27294921875</v>
      </c>
      <c r="O28" s="75"/>
      <c r="P28" s="76"/>
      <c r="Q28" s="76"/>
      <c r="R28" s="86"/>
      <c r="S28" s="48">
        <v>1</v>
      </c>
      <c r="T28" s="48">
        <v>1</v>
      </c>
      <c r="U28" s="49">
        <v>0</v>
      </c>
      <c r="V28" s="49">
        <v>0</v>
      </c>
      <c r="W28" s="49">
        <v>0</v>
      </c>
      <c r="X28" s="49">
        <v>0.999997</v>
      </c>
      <c r="Y28" s="49">
        <v>0</v>
      </c>
      <c r="Z28" s="49" t="s">
        <v>3528</v>
      </c>
      <c r="AA28" s="71">
        <v>28</v>
      </c>
      <c r="AB28" s="71"/>
      <c r="AC28" s="72"/>
      <c r="AD28" s="78" t="s">
        <v>1361</v>
      </c>
      <c r="AE28" s="78">
        <v>440</v>
      </c>
      <c r="AF28" s="78">
        <v>45</v>
      </c>
      <c r="AG28" s="78">
        <v>679</v>
      </c>
      <c r="AH28" s="78">
        <v>263</v>
      </c>
      <c r="AI28" s="78"/>
      <c r="AJ28" s="78" t="s">
        <v>1534</v>
      </c>
      <c r="AK28" s="78" t="s">
        <v>1694</v>
      </c>
      <c r="AL28" s="83" t="s">
        <v>1806</v>
      </c>
      <c r="AM28" s="78"/>
      <c r="AN28" s="80">
        <v>42957.81166666667</v>
      </c>
      <c r="AO28" s="83" t="s">
        <v>1931</v>
      </c>
      <c r="AP28" s="78" t="b">
        <v>0</v>
      </c>
      <c r="AQ28" s="78" t="b">
        <v>0</v>
      </c>
      <c r="AR28" s="78" t="b">
        <v>0</v>
      </c>
      <c r="AS28" s="78" t="s">
        <v>368</v>
      </c>
      <c r="AT28" s="78">
        <v>3</v>
      </c>
      <c r="AU28" s="83" t="s">
        <v>2068</v>
      </c>
      <c r="AV28" s="78" t="b">
        <v>0</v>
      </c>
      <c r="AW28" s="78" t="s">
        <v>2183</v>
      </c>
      <c r="AX28" s="83" t="s">
        <v>2209</v>
      </c>
      <c r="AY28" s="78" t="s">
        <v>66</v>
      </c>
      <c r="AZ28" s="78" t="str">
        <f>REPLACE(INDEX(GroupVertices[Group],MATCH(Vertices[[#This Row],[Vertex]],GroupVertices[Vertex],0)),1,1,"")</f>
        <v>3</v>
      </c>
      <c r="BA28" s="48"/>
      <c r="BB28" s="48"/>
      <c r="BC28" s="48"/>
      <c r="BD28" s="48"/>
      <c r="BE28" s="48" t="s">
        <v>647</v>
      </c>
      <c r="BF28" s="48" t="s">
        <v>647</v>
      </c>
      <c r="BG28" s="120" t="s">
        <v>3034</v>
      </c>
      <c r="BH28" s="120" t="s">
        <v>3034</v>
      </c>
      <c r="BI28" s="120" t="s">
        <v>3143</v>
      </c>
      <c r="BJ28" s="120" t="s">
        <v>3143</v>
      </c>
      <c r="BK28" s="120">
        <v>1</v>
      </c>
      <c r="BL28" s="123">
        <v>4.3478260869565215</v>
      </c>
      <c r="BM28" s="120">
        <v>0</v>
      </c>
      <c r="BN28" s="123">
        <v>0</v>
      </c>
      <c r="BO28" s="120">
        <v>0</v>
      </c>
      <c r="BP28" s="123">
        <v>0</v>
      </c>
      <c r="BQ28" s="120">
        <v>22</v>
      </c>
      <c r="BR28" s="123">
        <v>95.65217391304348</v>
      </c>
      <c r="BS28" s="120">
        <v>23</v>
      </c>
      <c r="BT28" s="2"/>
      <c r="BU28" s="3"/>
      <c r="BV28" s="3"/>
      <c r="BW28" s="3"/>
      <c r="BX28" s="3"/>
    </row>
    <row r="29" spans="1:76" ht="15">
      <c r="A29" s="64" t="s">
        <v>222</v>
      </c>
      <c r="B29" s="65"/>
      <c r="C29" s="65" t="s">
        <v>64</v>
      </c>
      <c r="D29" s="66">
        <v>163.3809812286328</v>
      </c>
      <c r="E29" s="68"/>
      <c r="F29" s="100" t="s">
        <v>754</v>
      </c>
      <c r="G29" s="65"/>
      <c r="H29" s="69" t="s">
        <v>222</v>
      </c>
      <c r="I29" s="70"/>
      <c r="J29" s="70"/>
      <c r="K29" s="69" t="s">
        <v>2386</v>
      </c>
      <c r="L29" s="73">
        <v>1</v>
      </c>
      <c r="M29" s="74">
        <v>2124.610107421875</v>
      </c>
      <c r="N29" s="74">
        <v>3348.593017578125</v>
      </c>
      <c r="O29" s="75"/>
      <c r="P29" s="76"/>
      <c r="Q29" s="76"/>
      <c r="R29" s="86"/>
      <c r="S29" s="48">
        <v>0</v>
      </c>
      <c r="T29" s="48">
        <v>1</v>
      </c>
      <c r="U29" s="49">
        <v>0</v>
      </c>
      <c r="V29" s="49">
        <v>0.003185</v>
      </c>
      <c r="W29" s="49">
        <v>0.006466</v>
      </c>
      <c r="X29" s="49">
        <v>0.369872</v>
      </c>
      <c r="Y29" s="49">
        <v>0</v>
      </c>
      <c r="Z29" s="49">
        <v>0</v>
      </c>
      <c r="AA29" s="71">
        <v>29</v>
      </c>
      <c r="AB29" s="71"/>
      <c r="AC29" s="72"/>
      <c r="AD29" s="78" t="s">
        <v>1362</v>
      </c>
      <c r="AE29" s="78">
        <v>3367</v>
      </c>
      <c r="AF29" s="78">
        <v>3501</v>
      </c>
      <c r="AG29" s="78">
        <v>14369</v>
      </c>
      <c r="AH29" s="78">
        <v>2198</v>
      </c>
      <c r="AI29" s="78"/>
      <c r="AJ29" s="78" t="s">
        <v>1535</v>
      </c>
      <c r="AK29" s="78" t="s">
        <v>1695</v>
      </c>
      <c r="AL29" s="83" t="s">
        <v>1807</v>
      </c>
      <c r="AM29" s="78"/>
      <c r="AN29" s="80">
        <v>40771.7019212963</v>
      </c>
      <c r="AO29" s="83" t="s">
        <v>1932</v>
      </c>
      <c r="AP29" s="78" t="b">
        <v>0</v>
      </c>
      <c r="AQ29" s="78" t="b">
        <v>0</v>
      </c>
      <c r="AR29" s="78" t="b">
        <v>1</v>
      </c>
      <c r="AS29" s="78" t="s">
        <v>368</v>
      </c>
      <c r="AT29" s="78">
        <v>91</v>
      </c>
      <c r="AU29" s="83" t="s">
        <v>2075</v>
      </c>
      <c r="AV29" s="78" t="b">
        <v>0</v>
      </c>
      <c r="AW29" s="78" t="s">
        <v>2183</v>
      </c>
      <c r="AX29" s="83" t="s">
        <v>2210</v>
      </c>
      <c r="AY29" s="78" t="s">
        <v>66</v>
      </c>
      <c r="AZ29" s="78" t="str">
        <f>REPLACE(INDEX(GroupVertices[Group],MATCH(Vertices[[#This Row],[Vertex]],GroupVertices[Vertex],0)),1,1,"")</f>
        <v>1</v>
      </c>
      <c r="BA29" s="48" t="s">
        <v>546</v>
      </c>
      <c r="BB29" s="48" t="s">
        <v>546</v>
      </c>
      <c r="BC29" s="48" t="s">
        <v>611</v>
      </c>
      <c r="BD29" s="48" t="s">
        <v>611</v>
      </c>
      <c r="BE29" s="48"/>
      <c r="BF29" s="48"/>
      <c r="BG29" s="120" t="s">
        <v>3035</v>
      </c>
      <c r="BH29" s="120" t="s">
        <v>3035</v>
      </c>
      <c r="BI29" s="120" t="s">
        <v>3144</v>
      </c>
      <c r="BJ29" s="120" t="s">
        <v>3144</v>
      </c>
      <c r="BK29" s="120">
        <v>3</v>
      </c>
      <c r="BL29" s="123">
        <v>7.6923076923076925</v>
      </c>
      <c r="BM29" s="120">
        <v>0</v>
      </c>
      <c r="BN29" s="123">
        <v>0</v>
      </c>
      <c r="BO29" s="120">
        <v>0</v>
      </c>
      <c r="BP29" s="123">
        <v>0</v>
      </c>
      <c r="BQ29" s="120">
        <v>36</v>
      </c>
      <c r="BR29" s="123">
        <v>92.3076923076923</v>
      </c>
      <c r="BS29" s="120">
        <v>39</v>
      </c>
      <c r="BT29" s="2"/>
      <c r="BU29" s="3"/>
      <c r="BV29" s="3"/>
      <c r="BW29" s="3"/>
      <c r="BX29" s="3"/>
    </row>
    <row r="30" spans="1:76" ht="15">
      <c r="A30" s="64" t="s">
        <v>223</v>
      </c>
      <c r="B30" s="65"/>
      <c r="C30" s="65" t="s">
        <v>64</v>
      </c>
      <c r="D30" s="66">
        <v>163.98804495638655</v>
      </c>
      <c r="E30" s="68"/>
      <c r="F30" s="100" t="s">
        <v>755</v>
      </c>
      <c r="G30" s="65"/>
      <c r="H30" s="69" t="s">
        <v>223</v>
      </c>
      <c r="I30" s="70"/>
      <c r="J30" s="70"/>
      <c r="K30" s="69" t="s">
        <v>2387</v>
      </c>
      <c r="L30" s="73">
        <v>1</v>
      </c>
      <c r="M30" s="74">
        <v>886.0408325195312</v>
      </c>
      <c r="N30" s="74">
        <v>5737.44921875</v>
      </c>
      <c r="O30" s="75"/>
      <c r="P30" s="76"/>
      <c r="Q30" s="76"/>
      <c r="R30" s="86"/>
      <c r="S30" s="48">
        <v>0</v>
      </c>
      <c r="T30" s="48">
        <v>1</v>
      </c>
      <c r="U30" s="49">
        <v>0</v>
      </c>
      <c r="V30" s="49">
        <v>0.003185</v>
      </c>
      <c r="W30" s="49">
        <v>0.006466</v>
      </c>
      <c r="X30" s="49">
        <v>0.369872</v>
      </c>
      <c r="Y30" s="49">
        <v>0</v>
      </c>
      <c r="Z30" s="49">
        <v>0</v>
      </c>
      <c r="AA30" s="71">
        <v>30</v>
      </c>
      <c r="AB30" s="71"/>
      <c r="AC30" s="72"/>
      <c r="AD30" s="78" t="s">
        <v>1363</v>
      </c>
      <c r="AE30" s="78">
        <v>4389</v>
      </c>
      <c r="AF30" s="78">
        <v>5040</v>
      </c>
      <c r="AG30" s="78">
        <v>8616</v>
      </c>
      <c r="AH30" s="78">
        <v>1984</v>
      </c>
      <c r="AI30" s="78"/>
      <c r="AJ30" s="78" t="s">
        <v>1536</v>
      </c>
      <c r="AK30" s="78" t="s">
        <v>1695</v>
      </c>
      <c r="AL30" s="83" t="s">
        <v>1808</v>
      </c>
      <c r="AM30" s="78"/>
      <c r="AN30" s="80">
        <v>40099.69349537037</v>
      </c>
      <c r="AO30" s="83" t="s">
        <v>1933</v>
      </c>
      <c r="AP30" s="78" t="b">
        <v>0</v>
      </c>
      <c r="AQ30" s="78" t="b">
        <v>0</v>
      </c>
      <c r="AR30" s="78" t="b">
        <v>1</v>
      </c>
      <c r="AS30" s="78" t="s">
        <v>368</v>
      </c>
      <c r="AT30" s="78">
        <v>124</v>
      </c>
      <c r="AU30" s="83" t="s">
        <v>2076</v>
      </c>
      <c r="AV30" s="78" t="b">
        <v>0</v>
      </c>
      <c r="AW30" s="78" t="s">
        <v>2183</v>
      </c>
      <c r="AX30" s="83" t="s">
        <v>2211</v>
      </c>
      <c r="AY30" s="78" t="s">
        <v>66</v>
      </c>
      <c r="AZ30" s="78" t="str">
        <f>REPLACE(INDEX(GroupVertices[Group],MATCH(Vertices[[#This Row],[Vertex]],GroupVertices[Vertex],0)),1,1,"")</f>
        <v>1</v>
      </c>
      <c r="BA30" s="48" t="s">
        <v>546</v>
      </c>
      <c r="BB30" s="48" t="s">
        <v>546</v>
      </c>
      <c r="BC30" s="48" t="s">
        <v>611</v>
      </c>
      <c r="BD30" s="48" t="s">
        <v>611</v>
      </c>
      <c r="BE30" s="48"/>
      <c r="BF30" s="48"/>
      <c r="BG30" s="120" t="s">
        <v>3035</v>
      </c>
      <c r="BH30" s="120" t="s">
        <v>3035</v>
      </c>
      <c r="BI30" s="120" t="s">
        <v>3144</v>
      </c>
      <c r="BJ30" s="120" t="s">
        <v>3144</v>
      </c>
      <c r="BK30" s="120">
        <v>3</v>
      </c>
      <c r="BL30" s="123">
        <v>7.6923076923076925</v>
      </c>
      <c r="BM30" s="120">
        <v>0</v>
      </c>
      <c r="BN30" s="123">
        <v>0</v>
      </c>
      <c r="BO30" s="120">
        <v>0</v>
      </c>
      <c r="BP30" s="123">
        <v>0</v>
      </c>
      <c r="BQ30" s="120">
        <v>36</v>
      </c>
      <c r="BR30" s="123">
        <v>92.3076923076923</v>
      </c>
      <c r="BS30" s="120">
        <v>39</v>
      </c>
      <c r="BT30" s="2"/>
      <c r="BU30" s="3"/>
      <c r="BV30" s="3"/>
      <c r="BW30" s="3"/>
      <c r="BX30" s="3"/>
    </row>
    <row r="31" spans="1:76" ht="15">
      <c r="A31" s="64" t="s">
        <v>224</v>
      </c>
      <c r="B31" s="65"/>
      <c r="C31" s="65" t="s">
        <v>64</v>
      </c>
      <c r="D31" s="66">
        <v>162.9411657273687</v>
      </c>
      <c r="E31" s="68"/>
      <c r="F31" s="100" t="s">
        <v>756</v>
      </c>
      <c r="G31" s="65"/>
      <c r="H31" s="69" t="s">
        <v>224</v>
      </c>
      <c r="I31" s="70"/>
      <c r="J31" s="70"/>
      <c r="K31" s="69" t="s">
        <v>2388</v>
      </c>
      <c r="L31" s="73">
        <v>1</v>
      </c>
      <c r="M31" s="74">
        <v>2199.050537109375</v>
      </c>
      <c r="N31" s="74">
        <v>4362.666015625</v>
      </c>
      <c r="O31" s="75"/>
      <c r="P31" s="76"/>
      <c r="Q31" s="76"/>
      <c r="R31" s="86"/>
      <c r="S31" s="48">
        <v>0</v>
      </c>
      <c r="T31" s="48">
        <v>1</v>
      </c>
      <c r="U31" s="49">
        <v>0</v>
      </c>
      <c r="V31" s="49">
        <v>0.003185</v>
      </c>
      <c r="W31" s="49">
        <v>0.006466</v>
      </c>
      <c r="X31" s="49">
        <v>0.369872</v>
      </c>
      <c r="Y31" s="49">
        <v>0</v>
      </c>
      <c r="Z31" s="49">
        <v>0</v>
      </c>
      <c r="AA31" s="71">
        <v>31</v>
      </c>
      <c r="AB31" s="71"/>
      <c r="AC31" s="72"/>
      <c r="AD31" s="78" t="s">
        <v>1364</v>
      </c>
      <c r="AE31" s="78">
        <v>2402</v>
      </c>
      <c r="AF31" s="78">
        <v>2386</v>
      </c>
      <c r="AG31" s="78">
        <v>12828</v>
      </c>
      <c r="AH31" s="78">
        <v>4529</v>
      </c>
      <c r="AI31" s="78"/>
      <c r="AJ31" s="78" t="s">
        <v>1537</v>
      </c>
      <c r="AK31" s="78" t="s">
        <v>1696</v>
      </c>
      <c r="AL31" s="83" t="s">
        <v>1809</v>
      </c>
      <c r="AM31" s="78"/>
      <c r="AN31" s="80">
        <v>41052.13422453704</v>
      </c>
      <c r="AO31" s="83" t="s">
        <v>1934</v>
      </c>
      <c r="AP31" s="78" t="b">
        <v>0</v>
      </c>
      <c r="AQ31" s="78" t="b">
        <v>0</v>
      </c>
      <c r="AR31" s="78" t="b">
        <v>1</v>
      </c>
      <c r="AS31" s="78" t="s">
        <v>368</v>
      </c>
      <c r="AT31" s="78">
        <v>69</v>
      </c>
      <c r="AU31" s="83" t="s">
        <v>2068</v>
      </c>
      <c r="AV31" s="78" t="b">
        <v>0</v>
      </c>
      <c r="AW31" s="78" t="s">
        <v>2183</v>
      </c>
      <c r="AX31" s="83" t="s">
        <v>2212</v>
      </c>
      <c r="AY31" s="78" t="s">
        <v>66</v>
      </c>
      <c r="AZ31" s="78" t="str">
        <f>REPLACE(INDEX(GroupVertices[Group],MATCH(Vertices[[#This Row],[Vertex]],GroupVertices[Vertex],0)),1,1,"")</f>
        <v>1</v>
      </c>
      <c r="BA31" s="48" t="s">
        <v>546</v>
      </c>
      <c r="BB31" s="48" t="s">
        <v>546</v>
      </c>
      <c r="BC31" s="48" t="s">
        <v>611</v>
      </c>
      <c r="BD31" s="48" t="s">
        <v>611</v>
      </c>
      <c r="BE31" s="48"/>
      <c r="BF31" s="48"/>
      <c r="BG31" s="120" t="s">
        <v>3024</v>
      </c>
      <c r="BH31" s="120" t="s">
        <v>3024</v>
      </c>
      <c r="BI31" s="120" t="s">
        <v>3133</v>
      </c>
      <c r="BJ31" s="120" t="s">
        <v>3133</v>
      </c>
      <c r="BK31" s="120">
        <v>3</v>
      </c>
      <c r="BL31" s="123">
        <v>7.6923076923076925</v>
      </c>
      <c r="BM31" s="120">
        <v>0</v>
      </c>
      <c r="BN31" s="123">
        <v>0</v>
      </c>
      <c r="BO31" s="120">
        <v>0</v>
      </c>
      <c r="BP31" s="123">
        <v>0</v>
      </c>
      <c r="BQ31" s="120">
        <v>36</v>
      </c>
      <c r="BR31" s="123">
        <v>92.3076923076923</v>
      </c>
      <c r="BS31" s="120">
        <v>39</v>
      </c>
      <c r="BT31" s="2"/>
      <c r="BU31" s="3"/>
      <c r="BV31" s="3"/>
      <c r="BW31" s="3"/>
      <c r="BX31" s="3"/>
    </row>
    <row r="32" spans="1:76" ht="15">
      <c r="A32" s="64" t="s">
        <v>225</v>
      </c>
      <c r="B32" s="65"/>
      <c r="C32" s="65" t="s">
        <v>64</v>
      </c>
      <c r="D32" s="66">
        <v>162.09387990071826</v>
      </c>
      <c r="E32" s="68"/>
      <c r="F32" s="100" t="s">
        <v>757</v>
      </c>
      <c r="G32" s="65"/>
      <c r="H32" s="69" t="s">
        <v>225</v>
      </c>
      <c r="I32" s="70"/>
      <c r="J32" s="70"/>
      <c r="K32" s="69" t="s">
        <v>2389</v>
      </c>
      <c r="L32" s="73">
        <v>80.42362891192975</v>
      </c>
      <c r="M32" s="74">
        <v>979.5323486328125</v>
      </c>
      <c r="N32" s="74">
        <v>2986.799072265625</v>
      </c>
      <c r="O32" s="75"/>
      <c r="P32" s="76"/>
      <c r="Q32" s="76"/>
      <c r="R32" s="86"/>
      <c r="S32" s="48">
        <v>0</v>
      </c>
      <c r="T32" s="48">
        <v>2</v>
      </c>
      <c r="U32" s="49">
        <v>131</v>
      </c>
      <c r="V32" s="49">
        <v>0.003205</v>
      </c>
      <c r="W32" s="49">
        <v>0.006557</v>
      </c>
      <c r="X32" s="49">
        <v>0.67886</v>
      </c>
      <c r="Y32" s="49">
        <v>0</v>
      </c>
      <c r="Z32" s="49">
        <v>0</v>
      </c>
      <c r="AA32" s="71">
        <v>32</v>
      </c>
      <c r="AB32" s="71"/>
      <c r="AC32" s="72"/>
      <c r="AD32" s="78" t="s">
        <v>1365</v>
      </c>
      <c r="AE32" s="78">
        <v>278</v>
      </c>
      <c r="AF32" s="78">
        <v>238</v>
      </c>
      <c r="AG32" s="78">
        <v>687</v>
      </c>
      <c r="AH32" s="78">
        <v>92</v>
      </c>
      <c r="AI32" s="78"/>
      <c r="AJ32" s="78" t="s">
        <v>1538</v>
      </c>
      <c r="AK32" s="78" t="s">
        <v>1697</v>
      </c>
      <c r="AL32" s="83" t="s">
        <v>1810</v>
      </c>
      <c r="AM32" s="78"/>
      <c r="AN32" s="80">
        <v>41449.88758101852</v>
      </c>
      <c r="AO32" s="83" t="s">
        <v>1935</v>
      </c>
      <c r="AP32" s="78" t="b">
        <v>0</v>
      </c>
      <c r="AQ32" s="78" t="b">
        <v>0</v>
      </c>
      <c r="AR32" s="78" t="b">
        <v>0</v>
      </c>
      <c r="AS32" s="78" t="s">
        <v>368</v>
      </c>
      <c r="AT32" s="78">
        <v>9</v>
      </c>
      <c r="AU32" s="83" t="s">
        <v>2068</v>
      </c>
      <c r="AV32" s="78" t="b">
        <v>0</v>
      </c>
      <c r="AW32" s="78" t="s">
        <v>2183</v>
      </c>
      <c r="AX32" s="83" t="s">
        <v>2213</v>
      </c>
      <c r="AY32" s="78" t="s">
        <v>66</v>
      </c>
      <c r="AZ32" s="78" t="str">
        <f>REPLACE(INDEX(GroupVertices[Group],MATCH(Vertices[[#This Row],[Vertex]],GroupVertices[Vertex],0)),1,1,"")</f>
        <v>1</v>
      </c>
      <c r="BA32" s="48" t="s">
        <v>547</v>
      </c>
      <c r="BB32" s="48" t="s">
        <v>547</v>
      </c>
      <c r="BC32" s="48" t="s">
        <v>612</v>
      </c>
      <c r="BD32" s="48" t="s">
        <v>612</v>
      </c>
      <c r="BE32" s="48"/>
      <c r="BF32" s="48"/>
      <c r="BG32" s="120" t="s">
        <v>3036</v>
      </c>
      <c r="BH32" s="120" t="s">
        <v>3036</v>
      </c>
      <c r="BI32" s="120" t="s">
        <v>3145</v>
      </c>
      <c r="BJ32" s="120" t="s">
        <v>3145</v>
      </c>
      <c r="BK32" s="120">
        <v>0</v>
      </c>
      <c r="BL32" s="123">
        <v>0</v>
      </c>
      <c r="BM32" s="120">
        <v>0</v>
      </c>
      <c r="BN32" s="123">
        <v>0</v>
      </c>
      <c r="BO32" s="120">
        <v>0</v>
      </c>
      <c r="BP32" s="123">
        <v>0</v>
      </c>
      <c r="BQ32" s="120">
        <v>14</v>
      </c>
      <c r="BR32" s="123">
        <v>100</v>
      </c>
      <c r="BS32" s="120">
        <v>14</v>
      </c>
      <c r="BT32" s="2"/>
      <c r="BU32" s="3"/>
      <c r="BV32" s="3"/>
      <c r="BW32" s="3"/>
      <c r="BX32" s="3"/>
    </row>
    <row r="33" spans="1:76" ht="15">
      <c r="A33" s="64" t="s">
        <v>341</v>
      </c>
      <c r="B33" s="65"/>
      <c r="C33" s="65" t="s">
        <v>64</v>
      </c>
      <c r="D33" s="66">
        <v>933.490034874761</v>
      </c>
      <c r="E33" s="68"/>
      <c r="F33" s="100" t="s">
        <v>2109</v>
      </c>
      <c r="G33" s="65"/>
      <c r="H33" s="69" t="s">
        <v>341</v>
      </c>
      <c r="I33" s="70"/>
      <c r="J33" s="70"/>
      <c r="K33" s="69" t="s">
        <v>2390</v>
      </c>
      <c r="L33" s="73">
        <v>1.6062872436025173</v>
      </c>
      <c r="M33" s="74">
        <v>687.3394165039062</v>
      </c>
      <c r="N33" s="74">
        <v>1031.480712890625</v>
      </c>
      <c r="O33" s="75"/>
      <c r="P33" s="76"/>
      <c r="Q33" s="76"/>
      <c r="R33" s="86"/>
      <c r="S33" s="48">
        <v>2</v>
      </c>
      <c r="T33" s="48">
        <v>0</v>
      </c>
      <c r="U33" s="49">
        <v>1</v>
      </c>
      <c r="V33" s="49">
        <v>0.002262</v>
      </c>
      <c r="W33" s="49">
        <v>0.00109</v>
      </c>
      <c r="X33" s="49">
        <v>0.72703</v>
      </c>
      <c r="Y33" s="49">
        <v>0</v>
      </c>
      <c r="Z33" s="49">
        <v>0</v>
      </c>
      <c r="AA33" s="71">
        <v>33</v>
      </c>
      <c r="AB33" s="71"/>
      <c r="AC33" s="72"/>
      <c r="AD33" s="78" t="s">
        <v>1366</v>
      </c>
      <c r="AE33" s="78">
        <v>333</v>
      </c>
      <c r="AF33" s="78">
        <v>1955846</v>
      </c>
      <c r="AG33" s="78">
        <v>30980</v>
      </c>
      <c r="AH33" s="78">
        <v>737</v>
      </c>
      <c r="AI33" s="78"/>
      <c r="AJ33" s="78" t="s">
        <v>1539</v>
      </c>
      <c r="AK33" s="78"/>
      <c r="AL33" s="83" t="s">
        <v>1811</v>
      </c>
      <c r="AM33" s="78"/>
      <c r="AN33" s="80">
        <v>39897.83252314815</v>
      </c>
      <c r="AO33" s="83" t="s">
        <v>1936</v>
      </c>
      <c r="AP33" s="78" t="b">
        <v>0</v>
      </c>
      <c r="AQ33" s="78" t="b">
        <v>0</v>
      </c>
      <c r="AR33" s="78" t="b">
        <v>0</v>
      </c>
      <c r="AS33" s="78" t="s">
        <v>368</v>
      </c>
      <c r="AT33" s="78">
        <v>6332</v>
      </c>
      <c r="AU33" s="83" t="s">
        <v>2071</v>
      </c>
      <c r="AV33" s="78" t="b">
        <v>1</v>
      </c>
      <c r="AW33" s="78" t="s">
        <v>2183</v>
      </c>
      <c r="AX33" s="83" t="s">
        <v>2214</v>
      </c>
      <c r="AY33" s="78" t="s">
        <v>65</v>
      </c>
      <c r="AZ33" s="78" t="str">
        <f>REPLACE(INDEX(GroupVertices[Group],MATCH(Vertices[[#This Row],[Vertex]],GroupVertices[Vertex],0)),1,1,"")</f>
        <v>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226</v>
      </c>
      <c r="B34" s="65"/>
      <c r="C34" s="65" t="s">
        <v>64</v>
      </c>
      <c r="D34" s="66">
        <v>162.1972266821812</v>
      </c>
      <c r="E34" s="68"/>
      <c r="F34" s="100" t="s">
        <v>2110</v>
      </c>
      <c r="G34" s="65"/>
      <c r="H34" s="69" t="s">
        <v>226</v>
      </c>
      <c r="I34" s="70"/>
      <c r="J34" s="70"/>
      <c r="K34" s="69" t="s">
        <v>2391</v>
      </c>
      <c r="L34" s="73">
        <v>1</v>
      </c>
      <c r="M34" s="74">
        <v>3709.018310546875</v>
      </c>
      <c r="N34" s="74">
        <v>1976.27294921875</v>
      </c>
      <c r="O34" s="75"/>
      <c r="P34" s="76"/>
      <c r="Q34" s="76"/>
      <c r="R34" s="86"/>
      <c r="S34" s="48">
        <v>1</v>
      </c>
      <c r="T34" s="48">
        <v>1</v>
      </c>
      <c r="U34" s="49">
        <v>0</v>
      </c>
      <c r="V34" s="49">
        <v>0</v>
      </c>
      <c r="W34" s="49">
        <v>0</v>
      </c>
      <c r="X34" s="49">
        <v>0.999997</v>
      </c>
      <c r="Y34" s="49">
        <v>0</v>
      </c>
      <c r="Z34" s="49" t="s">
        <v>3528</v>
      </c>
      <c r="AA34" s="71">
        <v>34</v>
      </c>
      <c r="AB34" s="71"/>
      <c r="AC34" s="72"/>
      <c r="AD34" s="78" t="s">
        <v>1367</v>
      </c>
      <c r="AE34" s="78">
        <v>598</v>
      </c>
      <c r="AF34" s="78">
        <v>500</v>
      </c>
      <c r="AG34" s="78">
        <v>6077</v>
      </c>
      <c r="AH34" s="78">
        <v>16</v>
      </c>
      <c r="AI34" s="78"/>
      <c r="AJ34" s="78" t="s">
        <v>1540</v>
      </c>
      <c r="AK34" s="78" t="s">
        <v>1685</v>
      </c>
      <c r="AL34" s="83" t="s">
        <v>1812</v>
      </c>
      <c r="AM34" s="78"/>
      <c r="AN34" s="80">
        <v>40345.837916666664</v>
      </c>
      <c r="AO34" s="83" t="s">
        <v>1937</v>
      </c>
      <c r="AP34" s="78" t="b">
        <v>0</v>
      </c>
      <c r="AQ34" s="78" t="b">
        <v>0</v>
      </c>
      <c r="AR34" s="78" t="b">
        <v>0</v>
      </c>
      <c r="AS34" s="78" t="s">
        <v>368</v>
      </c>
      <c r="AT34" s="78">
        <v>20</v>
      </c>
      <c r="AU34" s="83" t="s">
        <v>2077</v>
      </c>
      <c r="AV34" s="78" t="b">
        <v>0</v>
      </c>
      <c r="AW34" s="78" t="s">
        <v>2183</v>
      </c>
      <c r="AX34" s="83" t="s">
        <v>2215</v>
      </c>
      <c r="AY34" s="78" t="s">
        <v>66</v>
      </c>
      <c r="AZ34" s="78" t="str">
        <f>REPLACE(INDEX(GroupVertices[Group],MATCH(Vertices[[#This Row],[Vertex]],GroupVertices[Vertex],0)),1,1,"")</f>
        <v>3</v>
      </c>
      <c r="BA34" s="48" t="s">
        <v>548</v>
      </c>
      <c r="BB34" s="48" t="s">
        <v>548</v>
      </c>
      <c r="BC34" s="48" t="s">
        <v>613</v>
      </c>
      <c r="BD34" s="48" t="s">
        <v>613</v>
      </c>
      <c r="BE34" s="48" t="s">
        <v>648</v>
      </c>
      <c r="BF34" s="48" t="s">
        <v>648</v>
      </c>
      <c r="BG34" s="120" t="s">
        <v>3037</v>
      </c>
      <c r="BH34" s="120" t="s">
        <v>3037</v>
      </c>
      <c r="BI34" s="120" t="s">
        <v>3146</v>
      </c>
      <c r="BJ34" s="120" t="s">
        <v>3146</v>
      </c>
      <c r="BK34" s="120">
        <v>2</v>
      </c>
      <c r="BL34" s="123">
        <v>10.526315789473685</v>
      </c>
      <c r="BM34" s="120">
        <v>0</v>
      </c>
      <c r="BN34" s="123">
        <v>0</v>
      </c>
      <c r="BO34" s="120">
        <v>0</v>
      </c>
      <c r="BP34" s="123">
        <v>0</v>
      </c>
      <c r="BQ34" s="120">
        <v>17</v>
      </c>
      <c r="BR34" s="123">
        <v>89.47368421052632</v>
      </c>
      <c r="BS34" s="120">
        <v>19</v>
      </c>
      <c r="BT34" s="2"/>
      <c r="BU34" s="3"/>
      <c r="BV34" s="3"/>
      <c r="BW34" s="3"/>
      <c r="BX34" s="3"/>
    </row>
    <row r="35" spans="1:76" ht="15">
      <c r="A35" s="64" t="s">
        <v>227</v>
      </c>
      <c r="B35" s="65"/>
      <c r="C35" s="65" t="s">
        <v>64</v>
      </c>
      <c r="D35" s="66">
        <v>162.48912217180938</v>
      </c>
      <c r="E35" s="68"/>
      <c r="F35" s="100" t="s">
        <v>758</v>
      </c>
      <c r="G35" s="65"/>
      <c r="H35" s="69" t="s">
        <v>227</v>
      </c>
      <c r="I35" s="70"/>
      <c r="J35" s="70"/>
      <c r="K35" s="69" t="s">
        <v>2392</v>
      </c>
      <c r="L35" s="73">
        <v>1841.6880715772422</v>
      </c>
      <c r="M35" s="74">
        <v>8766.908203125</v>
      </c>
      <c r="N35" s="74">
        <v>8389.4990234375</v>
      </c>
      <c r="O35" s="75"/>
      <c r="P35" s="76"/>
      <c r="Q35" s="76"/>
      <c r="R35" s="86"/>
      <c r="S35" s="48">
        <v>0</v>
      </c>
      <c r="T35" s="48">
        <v>13</v>
      </c>
      <c r="U35" s="49">
        <v>3036</v>
      </c>
      <c r="V35" s="49">
        <v>0.003448</v>
      </c>
      <c r="W35" s="49">
        <v>0.007051</v>
      </c>
      <c r="X35" s="49">
        <v>5.703994</v>
      </c>
      <c r="Y35" s="49">
        <v>0</v>
      </c>
      <c r="Z35" s="49">
        <v>0</v>
      </c>
      <c r="AA35" s="71">
        <v>35</v>
      </c>
      <c r="AB35" s="71"/>
      <c r="AC35" s="72"/>
      <c r="AD35" s="78" t="s">
        <v>1368</v>
      </c>
      <c r="AE35" s="78">
        <v>2840</v>
      </c>
      <c r="AF35" s="78">
        <v>1240</v>
      </c>
      <c r="AG35" s="78">
        <v>6839</v>
      </c>
      <c r="AH35" s="78">
        <v>5955</v>
      </c>
      <c r="AI35" s="78"/>
      <c r="AJ35" s="78" t="s">
        <v>1541</v>
      </c>
      <c r="AK35" s="78" t="s">
        <v>1698</v>
      </c>
      <c r="AL35" s="83" t="s">
        <v>1813</v>
      </c>
      <c r="AM35" s="78"/>
      <c r="AN35" s="80">
        <v>40567.62037037037</v>
      </c>
      <c r="AO35" s="83" t="s">
        <v>1938</v>
      </c>
      <c r="AP35" s="78" t="b">
        <v>0</v>
      </c>
      <c r="AQ35" s="78" t="b">
        <v>0</v>
      </c>
      <c r="AR35" s="78" t="b">
        <v>1</v>
      </c>
      <c r="AS35" s="78" t="s">
        <v>368</v>
      </c>
      <c r="AT35" s="78">
        <v>83</v>
      </c>
      <c r="AU35" s="83" t="s">
        <v>2078</v>
      </c>
      <c r="AV35" s="78" t="b">
        <v>0</v>
      </c>
      <c r="AW35" s="78" t="s">
        <v>2183</v>
      </c>
      <c r="AX35" s="83" t="s">
        <v>2216</v>
      </c>
      <c r="AY35" s="78" t="s">
        <v>66</v>
      </c>
      <c r="AZ35" s="78" t="str">
        <f>REPLACE(INDEX(GroupVertices[Group],MATCH(Vertices[[#This Row],[Vertex]],GroupVertices[Vertex],0)),1,1,"")</f>
        <v>5</v>
      </c>
      <c r="BA35" s="48"/>
      <c r="BB35" s="48"/>
      <c r="BC35" s="48"/>
      <c r="BD35" s="48"/>
      <c r="BE35" s="48" t="s">
        <v>649</v>
      </c>
      <c r="BF35" s="48" t="s">
        <v>649</v>
      </c>
      <c r="BG35" s="120" t="s">
        <v>3038</v>
      </c>
      <c r="BH35" s="120" t="s">
        <v>3038</v>
      </c>
      <c r="BI35" s="120" t="s">
        <v>3147</v>
      </c>
      <c r="BJ35" s="120" t="s">
        <v>3147</v>
      </c>
      <c r="BK35" s="120">
        <v>0</v>
      </c>
      <c r="BL35" s="123">
        <v>0</v>
      </c>
      <c r="BM35" s="120">
        <v>0</v>
      </c>
      <c r="BN35" s="123">
        <v>0</v>
      </c>
      <c r="BO35" s="120">
        <v>0</v>
      </c>
      <c r="BP35" s="123">
        <v>0</v>
      </c>
      <c r="BQ35" s="120">
        <v>18</v>
      </c>
      <c r="BR35" s="123">
        <v>100</v>
      </c>
      <c r="BS35" s="120">
        <v>18</v>
      </c>
      <c r="BT35" s="2"/>
      <c r="BU35" s="3"/>
      <c r="BV35" s="3"/>
      <c r="BW35" s="3"/>
      <c r="BX35" s="3"/>
    </row>
    <row r="36" spans="1:76" ht="15">
      <c r="A36" s="64" t="s">
        <v>342</v>
      </c>
      <c r="B36" s="65"/>
      <c r="C36" s="65" t="s">
        <v>64</v>
      </c>
      <c r="D36" s="66">
        <v>162.0808629396943</v>
      </c>
      <c r="E36" s="68"/>
      <c r="F36" s="100" t="s">
        <v>2111</v>
      </c>
      <c r="G36" s="65"/>
      <c r="H36" s="69" t="s">
        <v>342</v>
      </c>
      <c r="I36" s="70"/>
      <c r="J36" s="70"/>
      <c r="K36" s="69" t="s">
        <v>2393</v>
      </c>
      <c r="L36" s="73">
        <v>1</v>
      </c>
      <c r="M36" s="74">
        <v>9534.9931640625</v>
      </c>
      <c r="N36" s="74">
        <v>7442.919921875</v>
      </c>
      <c r="O36" s="75"/>
      <c r="P36" s="76"/>
      <c r="Q36" s="76"/>
      <c r="R36" s="86"/>
      <c r="S36" s="48">
        <v>1</v>
      </c>
      <c r="T36" s="48">
        <v>0</v>
      </c>
      <c r="U36" s="49">
        <v>0</v>
      </c>
      <c r="V36" s="49">
        <v>0.00237</v>
      </c>
      <c r="W36" s="49">
        <v>0.000586</v>
      </c>
      <c r="X36" s="49">
        <v>0.522953</v>
      </c>
      <c r="Y36" s="49">
        <v>0</v>
      </c>
      <c r="Z36" s="49">
        <v>0</v>
      </c>
      <c r="AA36" s="71">
        <v>36</v>
      </c>
      <c r="AB36" s="71"/>
      <c r="AC36" s="72"/>
      <c r="AD36" s="78" t="s">
        <v>1369</v>
      </c>
      <c r="AE36" s="78">
        <v>434</v>
      </c>
      <c r="AF36" s="78">
        <v>205</v>
      </c>
      <c r="AG36" s="78">
        <v>511</v>
      </c>
      <c r="AH36" s="78">
        <v>71</v>
      </c>
      <c r="AI36" s="78"/>
      <c r="AJ36" s="78" t="s">
        <v>1542</v>
      </c>
      <c r="AK36" s="78" t="s">
        <v>1699</v>
      </c>
      <c r="AL36" s="83" t="s">
        <v>1814</v>
      </c>
      <c r="AM36" s="78"/>
      <c r="AN36" s="80">
        <v>40931.642847222225</v>
      </c>
      <c r="AO36" s="83" t="s">
        <v>1939</v>
      </c>
      <c r="AP36" s="78" t="b">
        <v>0</v>
      </c>
      <c r="AQ36" s="78" t="b">
        <v>0</v>
      </c>
      <c r="AR36" s="78" t="b">
        <v>0</v>
      </c>
      <c r="AS36" s="78" t="s">
        <v>368</v>
      </c>
      <c r="AT36" s="78">
        <v>2</v>
      </c>
      <c r="AU36" s="83" t="s">
        <v>2079</v>
      </c>
      <c r="AV36" s="78" t="b">
        <v>0</v>
      </c>
      <c r="AW36" s="78" t="s">
        <v>2183</v>
      </c>
      <c r="AX36" s="83" t="s">
        <v>2217</v>
      </c>
      <c r="AY36" s="78" t="s">
        <v>65</v>
      </c>
      <c r="AZ36" s="78" t="str">
        <f>REPLACE(INDEX(GroupVertices[Group],MATCH(Vertices[[#This Row],[Vertex]],GroupVertices[Vertex],0)),1,1,"")</f>
        <v>5</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343</v>
      </c>
      <c r="B37" s="65"/>
      <c r="C37" s="65" t="s">
        <v>64</v>
      </c>
      <c r="D37" s="66">
        <v>1000</v>
      </c>
      <c r="E37" s="68"/>
      <c r="F37" s="100" t="s">
        <v>2112</v>
      </c>
      <c r="G37" s="65"/>
      <c r="H37" s="69" t="s">
        <v>343</v>
      </c>
      <c r="I37" s="70"/>
      <c r="J37" s="70"/>
      <c r="K37" s="69" t="s">
        <v>2394</v>
      </c>
      <c r="L37" s="73">
        <v>1</v>
      </c>
      <c r="M37" s="74">
        <v>9023.5947265625</v>
      </c>
      <c r="N37" s="74">
        <v>7071.85009765625</v>
      </c>
      <c r="O37" s="75"/>
      <c r="P37" s="76"/>
      <c r="Q37" s="76"/>
      <c r="R37" s="86"/>
      <c r="S37" s="48">
        <v>1</v>
      </c>
      <c r="T37" s="48">
        <v>0</v>
      </c>
      <c r="U37" s="49">
        <v>0</v>
      </c>
      <c r="V37" s="49">
        <v>0.00237</v>
      </c>
      <c r="W37" s="49">
        <v>0.000586</v>
      </c>
      <c r="X37" s="49">
        <v>0.522953</v>
      </c>
      <c r="Y37" s="49">
        <v>0</v>
      </c>
      <c r="Z37" s="49">
        <v>0</v>
      </c>
      <c r="AA37" s="71">
        <v>37</v>
      </c>
      <c r="AB37" s="71"/>
      <c r="AC37" s="72"/>
      <c r="AD37" s="78" t="s">
        <v>1370</v>
      </c>
      <c r="AE37" s="78">
        <v>0</v>
      </c>
      <c r="AF37" s="78">
        <v>7513166</v>
      </c>
      <c r="AG37" s="78">
        <v>929</v>
      </c>
      <c r="AH37" s="78">
        <v>0</v>
      </c>
      <c r="AI37" s="78">
        <v>19800</v>
      </c>
      <c r="AJ37" s="78" t="s">
        <v>1543</v>
      </c>
      <c r="AK37" s="78" t="s">
        <v>1700</v>
      </c>
      <c r="AL37" s="83" t="s">
        <v>1815</v>
      </c>
      <c r="AM37" s="78" t="s">
        <v>1907</v>
      </c>
      <c r="AN37" s="80">
        <v>39855.77386574074</v>
      </c>
      <c r="AO37" s="78"/>
      <c r="AP37" s="78" t="b">
        <v>0</v>
      </c>
      <c r="AQ37" s="78" t="b">
        <v>0</v>
      </c>
      <c r="AR37" s="78" t="b">
        <v>0</v>
      </c>
      <c r="AS37" s="78" t="s">
        <v>368</v>
      </c>
      <c r="AT37" s="78">
        <v>77036</v>
      </c>
      <c r="AU37" s="83" t="s">
        <v>2080</v>
      </c>
      <c r="AV37" s="78" t="b">
        <v>1</v>
      </c>
      <c r="AW37" s="78" t="s">
        <v>2183</v>
      </c>
      <c r="AX37" s="83" t="s">
        <v>2218</v>
      </c>
      <c r="AY37" s="78" t="s">
        <v>65</v>
      </c>
      <c r="AZ37" s="78" t="str">
        <f>REPLACE(INDEX(GroupVertices[Group],MATCH(Vertices[[#This Row],[Vertex]],GroupVertices[Vertex],0)),1,1,"")</f>
        <v>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344</v>
      </c>
      <c r="B38" s="65"/>
      <c r="C38" s="65" t="s">
        <v>64</v>
      </c>
      <c r="D38" s="66">
        <v>163.45829408804784</v>
      </c>
      <c r="E38" s="68"/>
      <c r="F38" s="100" t="s">
        <v>2113</v>
      </c>
      <c r="G38" s="65"/>
      <c r="H38" s="69" t="s">
        <v>344</v>
      </c>
      <c r="I38" s="70"/>
      <c r="J38" s="70"/>
      <c r="K38" s="69" t="s">
        <v>2395</v>
      </c>
      <c r="L38" s="73">
        <v>1</v>
      </c>
      <c r="M38" s="74">
        <v>8327.7265625</v>
      </c>
      <c r="N38" s="74">
        <v>7818.31494140625</v>
      </c>
      <c r="O38" s="75"/>
      <c r="P38" s="76"/>
      <c r="Q38" s="76"/>
      <c r="R38" s="86"/>
      <c r="S38" s="48">
        <v>1</v>
      </c>
      <c r="T38" s="48">
        <v>0</v>
      </c>
      <c r="U38" s="49">
        <v>0</v>
      </c>
      <c r="V38" s="49">
        <v>0.00237</v>
      </c>
      <c r="W38" s="49">
        <v>0.000586</v>
      </c>
      <c r="X38" s="49">
        <v>0.522953</v>
      </c>
      <c r="Y38" s="49">
        <v>0</v>
      </c>
      <c r="Z38" s="49">
        <v>0</v>
      </c>
      <c r="AA38" s="71">
        <v>38</v>
      </c>
      <c r="AB38" s="71"/>
      <c r="AC38" s="72"/>
      <c r="AD38" s="78" t="s">
        <v>1371</v>
      </c>
      <c r="AE38" s="78">
        <v>1431</v>
      </c>
      <c r="AF38" s="78">
        <v>3697</v>
      </c>
      <c r="AG38" s="78">
        <v>1109</v>
      </c>
      <c r="AH38" s="78">
        <v>2216</v>
      </c>
      <c r="AI38" s="78"/>
      <c r="AJ38" s="78" t="s">
        <v>1544</v>
      </c>
      <c r="AK38" s="78" t="s">
        <v>1292</v>
      </c>
      <c r="AL38" s="83" t="s">
        <v>1816</v>
      </c>
      <c r="AM38" s="78"/>
      <c r="AN38" s="80">
        <v>41748.518912037034</v>
      </c>
      <c r="AO38" s="83" t="s">
        <v>1940</v>
      </c>
      <c r="AP38" s="78" t="b">
        <v>0</v>
      </c>
      <c r="AQ38" s="78" t="b">
        <v>0</v>
      </c>
      <c r="AR38" s="78" t="b">
        <v>1</v>
      </c>
      <c r="AS38" s="78" t="s">
        <v>368</v>
      </c>
      <c r="AT38" s="78">
        <v>117</v>
      </c>
      <c r="AU38" s="83" t="s">
        <v>2073</v>
      </c>
      <c r="AV38" s="78" t="b">
        <v>0</v>
      </c>
      <c r="AW38" s="78" t="s">
        <v>2183</v>
      </c>
      <c r="AX38" s="83" t="s">
        <v>2219</v>
      </c>
      <c r="AY38" s="78" t="s">
        <v>65</v>
      </c>
      <c r="AZ38" s="78" t="str">
        <f>REPLACE(INDEX(GroupVertices[Group],MATCH(Vertices[[#This Row],[Vertex]],GroupVertices[Vertex],0)),1,1,"")</f>
        <v>5</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345</v>
      </c>
      <c r="B39" s="65"/>
      <c r="C39" s="65" t="s">
        <v>64</v>
      </c>
      <c r="D39" s="66">
        <v>162.83466331899086</v>
      </c>
      <c r="E39" s="68"/>
      <c r="F39" s="100" t="s">
        <v>2114</v>
      </c>
      <c r="G39" s="65"/>
      <c r="H39" s="69" t="s">
        <v>345</v>
      </c>
      <c r="I39" s="70"/>
      <c r="J39" s="70"/>
      <c r="K39" s="69" t="s">
        <v>2396</v>
      </c>
      <c r="L39" s="73">
        <v>1</v>
      </c>
      <c r="M39" s="74">
        <v>8972.76171875</v>
      </c>
      <c r="N39" s="74">
        <v>9646.09375</v>
      </c>
      <c r="O39" s="75"/>
      <c r="P39" s="76"/>
      <c r="Q39" s="76"/>
      <c r="R39" s="86"/>
      <c r="S39" s="48">
        <v>1</v>
      </c>
      <c r="T39" s="48">
        <v>0</v>
      </c>
      <c r="U39" s="49">
        <v>0</v>
      </c>
      <c r="V39" s="49">
        <v>0.00237</v>
      </c>
      <c r="W39" s="49">
        <v>0.000586</v>
      </c>
      <c r="X39" s="49">
        <v>0.522953</v>
      </c>
      <c r="Y39" s="49">
        <v>0</v>
      </c>
      <c r="Z39" s="49">
        <v>0</v>
      </c>
      <c r="AA39" s="71">
        <v>39</v>
      </c>
      <c r="AB39" s="71"/>
      <c r="AC39" s="72"/>
      <c r="AD39" s="78" t="s">
        <v>1372</v>
      </c>
      <c r="AE39" s="78">
        <v>346</v>
      </c>
      <c r="AF39" s="78">
        <v>2116</v>
      </c>
      <c r="AG39" s="78">
        <v>2227</v>
      </c>
      <c r="AH39" s="78">
        <v>650</v>
      </c>
      <c r="AI39" s="78"/>
      <c r="AJ39" s="78" t="s">
        <v>1545</v>
      </c>
      <c r="AK39" s="78" t="s">
        <v>1701</v>
      </c>
      <c r="AL39" s="83" t="s">
        <v>1817</v>
      </c>
      <c r="AM39" s="78"/>
      <c r="AN39" s="80">
        <v>40024.74922453704</v>
      </c>
      <c r="AO39" s="83" t="s">
        <v>1941</v>
      </c>
      <c r="AP39" s="78" t="b">
        <v>0</v>
      </c>
      <c r="AQ39" s="78" t="b">
        <v>0</v>
      </c>
      <c r="AR39" s="78" t="b">
        <v>1</v>
      </c>
      <c r="AS39" s="78" t="s">
        <v>368</v>
      </c>
      <c r="AT39" s="78">
        <v>109</v>
      </c>
      <c r="AU39" s="83" t="s">
        <v>2068</v>
      </c>
      <c r="AV39" s="78" t="b">
        <v>0</v>
      </c>
      <c r="AW39" s="78" t="s">
        <v>2183</v>
      </c>
      <c r="AX39" s="83" t="s">
        <v>2220</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346</v>
      </c>
      <c r="B40" s="65"/>
      <c r="C40" s="65" t="s">
        <v>64</v>
      </c>
      <c r="D40" s="66">
        <v>162.81060166376474</v>
      </c>
      <c r="E40" s="68"/>
      <c r="F40" s="100" t="s">
        <v>2115</v>
      </c>
      <c r="G40" s="65"/>
      <c r="H40" s="69" t="s">
        <v>346</v>
      </c>
      <c r="I40" s="70"/>
      <c r="J40" s="70"/>
      <c r="K40" s="69" t="s">
        <v>2397</v>
      </c>
      <c r="L40" s="73">
        <v>1</v>
      </c>
      <c r="M40" s="74">
        <v>9797.0986328125</v>
      </c>
      <c r="N40" s="74">
        <v>8748.927734375</v>
      </c>
      <c r="O40" s="75"/>
      <c r="P40" s="76"/>
      <c r="Q40" s="76"/>
      <c r="R40" s="86"/>
      <c r="S40" s="48">
        <v>1</v>
      </c>
      <c r="T40" s="48">
        <v>0</v>
      </c>
      <c r="U40" s="49">
        <v>0</v>
      </c>
      <c r="V40" s="49">
        <v>0.00237</v>
      </c>
      <c r="W40" s="49">
        <v>0.000586</v>
      </c>
      <c r="X40" s="49">
        <v>0.522953</v>
      </c>
      <c r="Y40" s="49">
        <v>0</v>
      </c>
      <c r="Z40" s="49">
        <v>0</v>
      </c>
      <c r="AA40" s="71">
        <v>40</v>
      </c>
      <c r="AB40" s="71"/>
      <c r="AC40" s="72"/>
      <c r="AD40" s="78" t="s">
        <v>1373</v>
      </c>
      <c r="AE40" s="78">
        <v>415</v>
      </c>
      <c r="AF40" s="78">
        <v>2055</v>
      </c>
      <c r="AG40" s="78">
        <v>1174</v>
      </c>
      <c r="AH40" s="78">
        <v>598</v>
      </c>
      <c r="AI40" s="78"/>
      <c r="AJ40" s="78" t="s">
        <v>1546</v>
      </c>
      <c r="AK40" s="78" t="s">
        <v>1702</v>
      </c>
      <c r="AL40" s="83" t="s">
        <v>1818</v>
      </c>
      <c r="AM40" s="78"/>
      <c r="AN40" s="80">
        <v>41145.92775462963</v>
      </c>
      <c r="AO40" s="83" t="s">
        <v>1942</v>
      </c>
      <c r="AP40" s="78" t="b">
        <v>0</v>
      </c>
      <c r="AQ40" s="78" t="b">
        <v>0</v>
      </c>
      <c r="AR40" s="78" t="b">
        <v>0</v>
      </c>
      <c r="AS40" s="78" t="s">
        <v>368</v>
      </c>
      <c r="AT40" s="78">
        <v>49</v>
      </c>
      <c r="AU40" s="83" t="s">
        <v>2081</v>
      </c>
      <c r="AV40" s="78" t="b">
        <v>0</v>
      </c>
      <c r="AW40" s="78" t="s">
        <v>2183</v>
      </c>
      <c r="AX40" s="83" t="s">
        <v>2221</v>
      </c>
      <c r="AY40" s="78" t="s">
        <v>65</v>
      </c>
      <c r="AZ40" s="78" t="str">
        <f>REPLACE(INDEX(GroupVertices[Group],MATCH(Vertices[[#This Row],[Vertex]],GroupVertices[Vertex],0)),1,1,"")</f>
        <v>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347</v>
      </c>
      <c r="B41" s="65"/>
      <c r="C41" s="65" t="s">
        <v>64</v>
      </c>
      <c r="D41" s="66">
        <v>163.26816756642515</v>
      </c>
      <c r="E41" s="68"/>
      <c r="F41" s="100" t="s">
        <v>2116</v>
      </c>
      <c r="G41" s="65"/>
      <c r="H41" s="69" t="s">
        <v>347</v>
      </c>
      <c r="I41" s="70"/>
      <c r="J41" s="70"/>
      <c r="K41" s="69" t="s">
        <v>2398</v>
      </c>
      <c r="L41" s="73">
        <v>1</v>
      </c>
      <c r="M41" s="74">
        <v>7682.97802734375</v>
      </c>
      <c r="N41" s="74">
        <v>7746.744140625</v>
      </c>
      <c r="O41" s="75"/>
      <c r="P41" s="76"/>
      <c r="Q41" s="76"/>
      <c r="R41" s="86"/>
      <c r="S41" s="48">
        <v>1</v>
      </c>
      <c r="T41" s="48">
        <v>0</v>
      </c>
      <c r="U41" s="49">
        <v>0</v>
      </c>
      <c r="V41" s="49">
        <v>0.00237</v>
      </c>
      <c r="W41" s="49">
        <v>0.000586</v>
      </c>
      <c r="X41" s="49">
        <v>0.522953</v>
      </c>
      <c r="Y41" s="49">
        <v>0</v>
      </c>
      <c r="Z41" s="49">
        <v>0</v>
      </c>
      <c r="AA41" s="71">
        <v>41</v>
      </c>
      <c r="AB41" s="71"/>
      <c r="AC41" s="72"/>
      <c r="AD41" s="78" t="s">
        <v>1374</v>
      </c>
      <c r="AE41" s="78">
        <v>706</v>
      </c>
      <c r="AF41" s="78">
        <v>3215</v>
      </c>
      <c r="AG41" s="78">
        <v>668</v>
      </c>
      <c r="AH41" s="78">
        <v>317</v>
      </c>
      <c r="AI41" s="78"/>
      <c r="AJ41" s="78" t="s">
        <v>1547</v>
      </c>
      <c r="AK41" s="78" t="s">
        <v>1703</v>
      </c>
      <c r="AL41" s="83" t="s">
        <v>1819</v>
      </c>
      <c r="AM41" s="78"/>
      <c r="AN41" s="80">
        <v>40837.90087962963</v>
      </c>
      <c r="AO41" s="83" t="s">
        <v>1943</v>
      </c>
      <c r="AP41" s="78" t="b">
        <v>0</v>
      </c>
      <c r="AQ41" s="78" t="b">
        <v>0</v>
      </c>
      <c r="AR41" s="78" t="b">
        <v>0</v>
      </c>
      <c r="AS41" s="78" t="s">
        <v>368</v>
      </c>
      <c r="AT41" s="78">
        <v>105</v>
      </c>
      <c r="AU41" s="83" t="s">
        <v>2082</v>
      </c>
      <c r="AV41" s="78" t="b">
        <v>0</v>
      </c>
      <c r="AW41" s="78" t="s">
        <v>2183</v>
      </c>
      <c r="AX41" s="83" t="s">
        <v>2222</v>
      </c>
      <c r="AY41" s="78" t="s">
        <v>65</v>
      </c>
      <c r="AZ41" s="78" t="str">
        <f>REPLACE(INDEX(GroupVertices[Group],MATCH(Vertices[[#This Row],[Vertex]],GroupVertices[Vertex],0)),1,1,"")</f>
        <v>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348</v>
      </c>
      <c r="B42" s="65"/>
      <c r="C42" s="65" t="s">
        <v>64</v>
      </c>
      <c r="D42" s="66">
        <v>162.03076736242028</v>
      </c>
      <c r="E42" s="68"/>
      <c r="F42" s="100" t="s">
        <v>2117</v>
      </c>
      <c r="G42" s="65"/>
      <c r="H42" s="69" t="s">
        <v>348</v>
      </c>
      <c r="I42" s="70"/>
      <c r="J42" s="70"/>
      <c r="K42" s="69" t="s">
        <v>2399</v>
      </c>
      <c r="L42" s="73">
        <v>1</v>
      </c>
      <c r="M42" s="74">
        <v>9804.087890625</v>
      </c>
      <c r="N42" s="74">
        <v>8057.09423828125</v>
      </c>
      <c r="O42" s="75"/>
      <c r="P42" s="76"/>
      <c r="Q42" s="76"/>
      <c r="R42" s="86"/>
      <c r="S42" s="48">
        <v>1</v>
      </c>
      <c r="T42" s="48">
        <v>0</v>
      </c>
      <c r="U42" s="49">
        <v>0</v>
      </c>
      <c r="V42" s="49">
        <v>0.00237</v>
      </c>
      <c r="W42" s="49">
        <v>0.000586</v>
      </c>
      <c r="X42" s="49">
        <v>0.522953</v>
      </c>
      <c r="Y42" s="49">
        <v>0</v>
      </c>
      <c r="Z42" s="49">
        <v>0</v>
      </c>
      <c r="AA42" s="71">
        <v>42</v>
      </c>
      <c r="AB42" s="71"/>
      <c r="AC42" s="72"/>
      <c r="AD42" s="78" t="s">
        <v>1375</v>
      </c>
      <c r="AE42" s="78">
        <v>173</v>
      </c>
      <c r="AF42" s="78">
        <v>78</v>
      </c>
      <c r="AG42" s="78">
        <v>25</v>
      </c>
      <c r="AH42" s="78">
        <v>4</v>
      </c>
      <c r="AI42" s="78"/>
      <c r="AJ42" s="78" t="s">
        <v>1548</v>
      </c>
      <c r="AK42" s="78" t="s">
        <v>1704</v>
      </c>
      <c r="AL42" s="83" t="s">
        <v>1820</v>
      </c>
      <c r="AM42" s="78"/>
      <c r="AN42" s="80">
        <v>40682.618252314816</v>
      </c>
      <c r="AO42" s="78"/>
      <c r="AP42" s="78" t="b">
        <v>0</v>
      </c>
      <c r="AQ42" s="78" t="b">
        <v>0</v>
      </c>
      <c r="AR42" s="78" t="b">
        <v>0</v>
      </c>
      <c r="AS42" s="78" t="s">
        <v>368</v>
      </c>
      <c r="AT42" s="78">
        <v>10</v>
      </c>
      <c r="AU42" s="83" t="s">
        <v>2068</v>
      </c>
      <c r="AV42" s="78" t="b">
        <v>0</v>
      </c>
      <c r="AW42" s="78" t="s">
        <v>2183</v>
      </c>
      <c r="AX42" s="83" t="s">
        <v>2223</v>
      </c>
      <c r="AY42" s="78" t="s">
        <v>65</v>
      </c>
      <c r="AZ42" s="78" t="str">
        <f>REPLACE(INDEX(GroupVertices[Group],MATCH(Vertices[[#This Row],[Vertex]],GroupVertices[Vertex],0)),1,1,"")</f>
        <v>5</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349</v>
      </c>
      <c r="B43" s="65"/>
      <c r="C43" s="65" t="s">
        <v>64</v>
      </c>
      <c r="D43" s="66">
        <v>162.64295898391072</v>
      </c>
      <c r="E43" s="68"/>
      <c r="F43" s="100" t="s">
        <v>2118</v>
      </c>
      <c r="G43" s="65"/>
      <c r="H43" s="69" t="s">
        <v>349</v>
      </c>
      <c r="I43" s="70"/>
      <c r="J43" s="70"/>
      <c r="K43" s="69" t="s">
        <v>2400</v>
      </c>
      <c r="L43" s="73">
        <v>1</v>
      </c>
      <c r="M43" s="74">
        <v>7647.05859375</v>
      </c>
      <c r="N43" s="74">
        <v>8580.541015625</v>
      </c>
      <c r="O43" s="75"/>
      <c r="P43" s="76"/>
      <c r="Q43" s="76"/>
      <c r="R43" s="86"/>
      <c r="S43" s="48">
        <v>1</v>
      </c>
      <c r="T43" s="48">
        <v>0</v>
      </c>
      <c r="U43" s="49">
        <v>0</v>
      </c>
      <c r="V43" s="49">
        <v>0.00237</v>
      </c>
      <c r="W43" s="49">
        <v>0.000586</v>
      </c>
      <c r="X43" s="49">
        <v>0.522953</v>
      </c>
      <c r="Y43" s="49">
        <v>0</v>
      </c>
      <c r="Z43" s="49">
        <v>0</v>
      </c>
      <c r="AA43" s="71">
        <v>43</v>
      </c>
      <c r="AB43" s="71"/>
      <c r="AC43" s="72"/>
      <c r="AD43" s="78" t="s">
        <v>1376</v>
      </c>
      <c r="AE43" s="78">
        <v>1241</v>
      </c>
      <c r="AF43" s="78">
        <v>1630</v>
      </c>
      <c r="AG43" s="78">
        <v>875</v>
      </c>
      <c r="AH43" s="78">
        <v>33</v>
      </c>
      <c r="AI43" s="78"/>
      <c r="AJ43" s="78" t="s">
        <v>1549</v>
      </c>
      <c r="AK43" s="78" t="s">
        <v>1705</v>
      </c>
      <c r="AL43" s="83" t="s">
        <v>1821</v>
      </c>
      <c r="AM43" s="78"/>
      <c r="AN43" s="80">
        <v>40223.54761574074</v>
      </c>
      <c r="AO43" s="83" t="s">
        <v>1944</v>
      </c>
      <c r="AP43" s="78" t="b">
        <v>0</v>
      </c>
      <c r="AQ43" s="78" t="b">
        <v>0</v>
      </c>
      <c r="AR43" s="78" t="b">
        <v>1</v>
      </c>
      <c r="AS43" s="78" t="s">
        <v>368</v>
      </c>
      <c r="AT43" s="78">
        <v>45</v>
      </c>
      <c r="AU43" s="83" t="s">
        <v>2069</v>
      </c>
      <c r="AV43" s="78" t="b">
        <v>0</v>
      </c>
      <c r="AW43" s="78" t="s">
        <v>2183</v>
      </c>
      <c r="AX43" s="83" t="s">
        <v>2224</v>
      </c>
      <c r="AY43" s="78" t="s">
        <v>65</v>
      </c>
      <c r="AZ43" s="78" t="str">
        <f>REPLACE(INDEX(GroupVertices[Group],MATCH(Vertices[[#This Row],[Vertex]],GroupVertices[Vertex],0)),1,1,"")</f>
        <v>5</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350</v>
      </c>
      <c r="B44" s="65"/>
      <c r="C44" s="65" t="s">
        <v>64</v>
      </c>
      <c r="D44" s="66">
        <v>162.0871741935241</v>
      </c>
      <c r="E44" s="68"/>
      <c r="F44" s="100" t="s">
        <v>2119</v>
      </c>
      <c r="G44" s="65"/>
      <c r="H44" s="69" t="s">
        <v>350</v>
      </c>
      <c r="I44" s="70"/>
      <c r="J44" s="70"/>
      <c r="K44" s="69" t="s">
        <v>2401</v>
      </c>
      <c r="L44" s="73">
        <v>1</v>
      </c>
      <c r="M44" s="74">
        <v>8334.9140625</v>
      </c>
      <c r="N44" s="74">
        <v>7034.5908203125</v>
      </c>
      <c r="O44" s="75"/>
      <c r="P44" s="76"/>
      <c r="Q44" s="76"/>
      <c r="R44" s="86"/>
      <c r="S44" s="48">
        <v>1</v>
      </c>
      <c r="T44" s="48">
        <v>0</v>
      </c>
      <c r="U44" s="49">
        <v>0</v>
      </c>
      <c r="V44" s="49">
        <v>0.00237</v>
      </c>
      <c r="W44" s="49">
        <v>0.000586</v>
      </c>
      <c r="X44" s="49">
        <v>0.522953</v>
      </c>
      <c r="Y44" s="49">
        <v>0</v>
      </c>
      <c r="Z44" s="49">
        <v>0</v>
      </c>
      <c r="AA44" s="71">
        <v>44</v>
      </c>
      <c r="AB44" s="71"/>
      <c r="AC44" s="72"/>
      <c r="AD44" s="78" t="s">
        <v>1377</v>
      </c>
      <c r="AE44" s="78">
        <v>103</v>
      </c>
      <c r="AF44" s="78">
        <v>221</v>
      </c>
      <c r="AG44" s="78">
        <v>2166</v>
      </c>
      <c r="AH44" s="78">
        <v>120</v>
      </c>
      <c r="AI44" s="78"/>
      <c r="AJ44" s="78" t="s">
        <v>1550</v>
      </c>
      <c r="AK44" s="78" t="s">
        <v>1706</v>
      </c>
      <c r="AL44" s="83" t="s">
        <v>1822</v>
      </c>
      <c r="AM44" s="78"/>
      <c r="AN44" s="80">
        <v>41022.92736111111</v>
      </c>
      <c r="AO44" s="83" t="s">
        <v>1945</v>
      </c>
      <c r="AP44" s="78" t="b">
        <v>1</v>
      </c>
      <c r="AQ44" s="78" t="b">
        <v>0</v>
      </c>
      <c r="AR44" s="78" t="b">
        <v>0</v>
      </c>
      <c r="AS44" s="78" t="s">
        <v>2062</v>
      </c>
      <c r="AT44" s="78">
        <v>0</v>
      </c>
      <c r="AU44" s="83" t="s">
        <v>2068</v>
      </c>
      <c r="AV44" s="78" t="b">
        <v>0</v>
      </c>
      <c r="AW44" s="78" t="s">
        <v>2183</v>
      </c>
      <c r="AX44" s="83" t="s">
        <v>2225</v>
      </c>
      <c r="AY44" s="78" t="s">
        <v>65</v>
      </c>
      <c r="AZ44" s="78" t="str">
        <f>REPLACE(INDEX(GroupVertices[Group],MATCH(Vertices[[#This Row],[Vertex]],GroupVertices[Vertex],0)),1,1,"")</f>
        <v>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351</v>
      </c>
      <c r="B45" s="65"/>
      <c r="C45" s="65" t="s">
        <v>64</v>
      </c>
      <c r="D45" s="66">
        <v>165.05819693390177</v>
      </c>
      <c r="E45" s="68"/>
      <c r="F45" s="100" t="s">
        <v>2120</v>
      </c>
      <c r="G45" s="65"/>
      <c r="H45" s="69" t="s">
        <v>351</v>
      </c>
      <c r="I45" s="70"/>
      <c r="J45" s="70"/>
      <c r="K45" s="69" t="s">
        <v>2402</v>
      </c>
      <c r="L45" s="73">
        <v>1</v>
      </c>
      <c r="M45" s="74">
        <v>9480.328125</v>
      </c>
      <c r="N45" s="74">
        <v>9326.65625</v>
      </c>
      <c r="O45" s="75"/>
      <c r="P45" s="76"/>
      <c r="Q45" s="76"/>
      <c r="R45" s="86"/>
      <c r="S45" s="48">
        <v>1</v>
      </c>
      <c r="T45" s="48">
        <v>0</v>
      </c>
      <c r="U45" s="49">
        <v>0</v>
      </c>
      <c r="V45" s="49">
        <v>0.00237</v>
      </c>
      <c r="W45" s="49">
        <v>0.000586</v>
      </c>
      <c r="X45" s="49">
        <v>0.522953</v>
      </c>
      <c r="Y45" s="49">
        <v>0</v>
      </c>
      <c r="Z45" s="49">
        <v>0</v>
      </c>
      <c r="AA45" s="71">
        <v>45</v>
      </c>
      <c r="AB45" s="71"/>
      <c r="AC45" s="72"/>
      <c r="AD45" s="78" t="s">
        <v>1378</v>
      </c>
      <c r="AE45" s="78">
        <v>6916</v>
      </c>
      <c r="AF45" s="78">
        <v>7753</v>
      </c>
      <c r="AG45" s="78">
        <v>24550</v>
      </c>
      <c r="AH45" s="78">
        <v>1316</v>
      </c>
      <c r="AI45" s="78"/>
      <c r="AJ45" s="78" t="s">
        <v>1551</v>
      </c>
      <c r="AK45" s="78" t="s">
        <v>1707</v>
      </c>
      <c r="AL45" s="83" t="s">
        <v>1823</v>
      </c>
      <c r="AM45" s="78"/>
      <c r="AN45" s="80">
        <v>39989.52744212963</v>
      </c>
      <c r="AO45" s="83" t="s">
        <v>1946</v>
      </c>
      <c r="AP45" s="78" t="b">
        <v>0</v>
      </c>
      <c r="AQ45" s="78" t="b">
        <v>0</v>
      </c>
      <c r="AR45" s="78" t="b">
        <v>1</v>
      </c>
      <c r="AS45" s="78" t="s">
        <v>368</v>
      </c>
      <c r="AT45" s="78">
        <v>349</v>
      </c>
      <c r="AU45" s="83" t="s">
        <v>2083</v>
      </c>
      <c r="AV45" s="78" t="b">
        <v>0</v>
      </c>
      <c r="AW45" s="78" t="s">
        <v>2183</v>
      </c>
      <c r="AX45" s="83" t="s">
        <v>2226</v>
      </c>
      <c r="AY45" s="78" t="s">
        <v>65</v>
      </c>
      <c r="AZ45" s="78" t="str">
        <f>REPLACE(INDEX(GroupVertices[Group],MATCH(Vertices[[#This Row],[Vertex]],GroupVertices[Vertex],0)),1,1,"")</f>
        <v>5</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352</v>
      </c>
      <c r="B46" s="65"/>
      <c r="C46" s="65" t="s">
        <v>64</v>
      </c>
      <c r="D46" s="66">
        <v>162.01104469420216</v>
      </c>
      <c r="E46" s="68"/>
      <c r="F46" s="100" t="s">
        <v>2121</v>
      </c>
      <c r="G46" s="65"/>
      <c r="H46" s="69" t="s">
        <v>352</v>
      </c>
      <c r="I46" s="70"/>
      <c r="J46" s="70"/>
      <c r="K46" s="69" t="s">
        <v>2403</v>
      </c>
      <c r="L46" s="73">
        <v>1</v>
      </c>
      <c r="M46" s="74">
        <v>7919.31005859375</v>
      </c>
      <c r="N46" s="74">
        <v>9217.181640625</v>
      </c>
      <c r="O46" s="75"/>
      <c r="P46" s="76"/>
      <c r="Q46" s="76"/>
      <c r="R46" s="86"/>
      <c r="S46" s="48">
        <v>1</v>
      </c>
      <c r="T46" s="48">
        <v>0</v>
      </c>
      <c r="U46" s="49">
        <v>0</v>
      </c>
      <c r="V46" s="49">
        <v>0.00237</v>
      </c>
      <c r="W46" s="49">
        <v>0.000586</v>
      </c>
      <c r="X46" s="49">
        <v>0.522953</v>
      </c>
      <c r="Y46" s="49">
        <v>0</v>
      </c>
      <c r="Z46" s="49">
        <v>0</v>
      </c>
      <c r="AA46" s="71">
        <v>46</v>
      </c>
      <c r="AB46" s="71"/>
      <c r="AC46" s="72"/>
      <c r="AD46" s="78" t="s">
        <v>1379</v>
      </c>
      <c r="AE46" s="78">
        <v>114</v>
      </c>
      <c r="AF46" s="78">
        <v>28</v>
      </c>
      <c r="AG46" s="78">
        <v>56</v>
      </c>
      <c r="AH46" s="78">
        <v>14</v>
      </c>
      <c r="AI46" s="78"/>
      <c r="AJ46" s="78" t="s">
        <v>1552</v>
      </c>
      <c r="AK46" s="78" t="s">
        <v>1708</v>
      </c>
      <c r="AL46" s="78"/>
      <c r="AM46" s="78"/>
      <c r="AN46" s="80">
        <v>42248.76048611111</v>
      </c>
      <c r="AO46" s="83" t="s">
        <v>1947</v>
      </c>
      <c r="AP46" s="78" t="b">
        <v>1</v>
      </c>
      <c r="AQ46" s="78" t="b">
        <v>0</v>
      </c>
      <c r="AR46" s="78" t="b">
        <v>1</v>
      </c>
      <c r="AS46" s="78" t="s">
        <v>368</v>
      </c>
      <c r="AT46" s="78">
        <v>0</v>
      </c>
      <c r="AU46" s="83" t="s">
        <v>2068</v>
      </c>
      <c r="AV46" s="78" t="b">
        <v>0</v>
      </c>
      <c r="AW46" s="78" t="s">
        <v>2183</v>
      </c>
      <c r="AX46" s="83" t="s">
        <v>2227</v>
      </c>
      <c r="AY46" s="78" t="s">
        <v>65</v>
      </c>
      <c r="AZ46" s="78" t="str">
        <f>REPLACE(INDEX(GroupVertices[Group],MATCH(Vertices[[#This Row],[Vertex]],GroupVertices[Vertex],0)),1,1,"")</f>
        <v>5</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353</v>
      </c>
      <c r="B47" s="65"/>
      <c r="C47" s="65" t="s">
        <v>64</v>
      </c>
      <c r="D47" s="66">
        <v>162.24298327244725</v>
      </c>
      <c r="E47" s="68"/>
      <c r="F47" s="100" t="s">
        <v>2122</v>
      </c>
      <c r="G47" s="65"/>
      <c r="H47" s="69" t="s">
        <v>353</v>
      </c>
      <c r="I47" s="70"/>
      <c r="J47" s="70"/>
      <c r="K47" s="69" t="s">
        <v>2404</v>
      </c>
      <c r="L47" s="73">
        <v>1</v>
      </c>
      <c r="M47" s="74">
        <v>8396.2958984375</v>
      </c>
      <c r="N47" s="74">
        <v>9610.6044921875</v>
      </c>
      <c r="O47" s="75"/>
      <c r="P47" s="76"/>
      <c r="Q47" s="76"/>
      <c r="R47" s="86"/>
      <c r="S47" s="48">
        <v>1</v>
      </c>
      <c r="T47" s="48">
        <v>0</v>
      </c>
      <c r="U47" s="49">
        <v>0</v>
      </c>
      <c r="V47" s="49">
        <v>0.00237</v>
      </c>
      <c r="W47" s="49">
        <v>0.000586</v>
      </c>
      <c r="X47" s="49">
        <v>0.522953</v>
      </c>
      <c r="Y47" s="49">
        <v>0</v>
      </c>
      <c r="Z47" s="49">
        <v>0</v>
      </c>
      <c r="AA47" s="71">
        <v>47</v>
      </c>
      <c r="AB47" s="71"/>
      <c r="AC47" s="72"/>
      <c r="AD47" s="78" t="s">
        <v>1380</v>
      </c>
      <c r="AE47" s="78">
        <v>204</v>
      </c>
      <c r="AF47" s="78">
        <v>616</v>
      </c>
      <c r="AG47" s="78">
        <v>615</v>
      </c>
      <c r="AH47" s="78">
        <v>189</v>
      </c>
      <c r="AI47" s="78"/>
      <c r="AJ47" s="78" t="s">
        <v>1553</v>
      </c>
      <c r="AK47" s="78" t="s">
        <v>1709</v>
      </c>
      <c r="AL47" s="83" t="s">
        <v>1824</v>
      </c>
      <c r="AM47" s="78"/>
      <c r="AN47" s="80">
        <v>41794.94357638889</v>
      </c>
      <c r="AO47" s="83" t="s">
        <v>1948</v>
      </c>
      <c r="AP47" s="78" t="b">
        <v>1</v>
      </c>
      <c r="AQ47" s="78" t="b">
        <v>0</v>
      </c>
      <c r="AR47" s="78" t="b">
        <v>1</v>
      </c>
      <c r="AS47" s="78" t="s">
        <v>368</v>
      </c>
      <c r="AT47" s="78">
        <v>11</v>
      </c>
      <c r="AU47" s="83" t="s">
        <v>2068</v>
      </c>
      <c r="AV47" s="78" t="b">
        <v>0</v>
      </c>
      <c r="AW47" s="78" t="s">
        <v>2183</v>
      </c>
      <c r="AX47" s="83" t="s">
        <v>2228</v>
      </c>
      <c r="AY47" s="78" t="s">
        <v>65</v>
      </c>
      <c r="AZ47" s="78" t="str">
        <f>REPLACE(INDEX(GroupVertices[Group],MATCH(Vertices[[#This Row],[Vertex]],GroupVertices[Vertex],0)),1,1,"")</f>
        <v>5</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228</v>
      </c>
      <c r="B48" s="65"/>
      <c r="C48" s="65" t="s">
        <v>64</v>
      </c>
      <c r="D48" s="66">
        <v>163.0669963506003</v>
      </c>
      <c r="E48" s="68"/>
      <c r="F48" s="100" t="s">
        <v>2123</v>
      </c>
      <c r="G48" s="65"/>
      <c r="H48" s="69" t="s">
        <v>228</v>
      </c>
      <c r="I48" s="70"/>
      <c r="J48" s="70"/>
      <c r="K48" s="69" t="s">
        <v>2405</v>
      </c>
      <c r="L48" s="73">
        <v>80.42362891192975</v>
      </c>
      <c r="M48" s="74">
        <v>1454.77734375</v>
      </c>
      <c r="N48" s="74">
        <v>7475.33837890625</v>
      </c>
      <c r="O48" s="75"/>
      <c r="P48" s="76"/>
      <c r="Q48" s="76"/>
      <c r="R48" s="86"/>
      <c r="S48" s="48">
        <v>0</v>
      </c>
      <c r="T48" s="48">
        <v>2</v>
      </c>
      <c r="U48" s="49">
        <v>131</v>
      </c>
      <c r="V48" s="49">
        <v>0.003205</v>
      </c>
      <c r="W48" s="49">
        <v>0.006557</v>
      </c>
      <c r="X48" s="49">
        <v>0.67886</v>
      </c>
      <c r="Y48" s="49">
        <v>0</v>
      </c>
      <c r="Z48" s="49">
        <v>0</v>
      </c>
      <c r="AA48" s="71">
        <v>48</v>
      </c>
      <c r="AB48" s="71"/>
      <c r="AC48" s="72"/>
      <c r="AD48" s="78" t="s">
        <v>1381</v>
      </c>
      <c r="AE48" s="78">
        <v>3715</v>
      </c>
      <c r="AF48" s="78">
        <v>2705</v>
      </c>
      <c r="AG48" s="78">
        <v>12725</v>
      </c>
      <c r="AH48" s="78">
        <v>2321</v>
      </c>
      <c r="AI48" s="78"/>
      <c r="AJ48" s="78" t="s">
        <v>1554</v>
      </c>
      <c r="AK48" s="78" t="s">
        <v>1710</v>
      </c>
      <c r="AL48" s="83" t="s">
        <v>1825</v>
      </c>
      <c r="AM48" s="78"/>
      <c r="AN48" s="80">
        <v>40605.98884259259</v>
      </c>
      <c r="AO48" s="83" t="s">
        <v>1949</v>
      </c>
      <c r="AP48" s="78" t="b">
        <v>1</v>
      </c>
      <c r="AQ48" s="78" t="b">
        <v>0</v>
      </c>
      <c r="AR48" s="78" t="b">
        <v>1</v>
      </c>
      <c r="AS48" s="78" t="s">
        <v>368</v>
      </c>
      <c r="AT48" s="78">
        <v>107</v>
      </c>
      <c r="AU48" s="83" t="s">
        <v>2068</v>
      </c>
      <c r="AV48" s="78" t="b">
        <v>0</v>
      </c>
      <c r="AW48" s="78" t="s">
        <v>2183</v>
      </c>
      <c r="AX48" s="83" t="s">
        <v>2229</v>
      </c>
      <c r="AY48" s="78" t="s">
        <v>66</v>
      </c>
      <c r="AZ48" s="78" t="str">
        <f>REPLACE(INDEX(GroupVertices[Group],MATCH(Vertices[[#This Row],[Vertex]],GroupVertices[Vertex],0)),1,1,"")</f>
        <v>1</v>
      </c>
      <c r="BA48" s="48" t="s">
        <v>549</v>
      </c>
      <c r="BB48" s="48" t="s">
        <v>549</v>
      </c>
      <c r="BC48" s="48" t="s">
        <v>606</v>
      </c>
      <c r="BD48" s="48" t="s">
        <v>606</v>
      </c>
      <c r="BE48" s="48" t="s">
        <v>650</v>
      </c>
      <c r="BF48" s="48" t="s">
        <v>650</v>
      </c>
      <c r="BG48" s="120" t="s">
        <v>3039</v>
      </c>
      <c r="BH48" s="120" t="s">
        <v>3039</v>
      </c>
      <c r="BI48" s="120" t="s">
        <v>3148</v>
      </c>
      <c r="BJ48" s="120" t="s">
        <v>3148</v>
      </c>
      <c r="BK48" s="120">
        <v>0</v>
      </c>
      <c r="BL48" s="123">
        <v>0</v>
      </c>
      <c r="BM48" s="120">
        <v>0</v>
      </c>
      <c r="BN48" s="123">
        <v>0</v>
      </c>
      <c r="BO48" s="120">
        <v>0</v>
      </c>
      <c r="BP48" s="123">
        <v>0</v>
      </c>
      <c r="BQ48" s="120">
        <v>13</v>
      </c>
      <c r="BR48" s="123">
        <v>100</v>
      </c>
      <c r="BS48" s="120">
        <v>13</v>
      </c>
      <c r="BT48" s="2"/>
      <c r="BU48" s="3"/>
      <c r="BV48" s="3"/>
      <c r="BW48" s="3"/>
      <c r="BX48" s="3"/>
    </row>
    <row r="49" spans="1:76" ht="15">
      <c r="A49" s="64" t="s">
        <v>354</v>
      </c>
      <c r="B49" s="65"/>
      <c r="C49" s="65" t="s">
        <v>64</v>
      </c>
      <c r="D49" s="66">
        <v>1000</v>
      </c>
      <c r="E49" s="68"/>
      <c r="F49" s="100" t="s">
        <v>2124</v>
      </c>
      <c r="G49" s="65"/>
      <c r="H49" s="69" t="s">
        <v>354</v>
      </c>
      <c r="I49" s="70"/>
      <c r="J49" s="70"/>
      <c r="K49" s="69" t="s">
        <v>2406</v>
      </c>
      <c r="L49" s="73">
        <v>1.6062872436025173</v>
      </c>
      <c r="M49" s="74">
        <v>1560.845458984375</v>
      </c>
      <c r="N49" s="74">
        <v>9562.337890625</v>
      </c>
      <c r="O49" s="75"/>
      <c r="P49" s="76"/>
      <c r="Q49" s="76"/>
      <c r="R49" s="86"/>
      <c r="S49" s="48">
        <v>2</v>
      </c>
      <c r="T49" s="48">
        <v>0</v>
      </c>
      <c r="U49" s="49">
        <v>1</v>
      </c>
      <c r="V49" s="49">
        <v>0.002262</v>
      </c>
      <c r="W49" s="49">
        <v>0.00109</v>
      </c>
      <c r="X49" s="49">
        <v>0.72703</v>
      </c>
      <c r="Y49" s="49">
        <v>0</v>
      </c>
      <c r="Z49" s="49">
        <v>0</v>
      </c>
      <c r="AA49" s="71">
        <v>49</v>
      </c>
      <c r="AB49" s="71"/>
      <c r="AC49" s="72"/>
      <c r="AD49" s="78" t="s">
        <v>1382</v>
      </c>
      <c r="AE49" s="78">
        <v>36756</v>
      </c>
      <c r="AF49" s="78">
        <v>2124459</v>
      </c>
      <c r="AG49" s="78">
        <v>789899</v>
      </c>
      <c r="AH49" s="78">
        <v>7721</v>
      </c>
      <c r="AI49" s="78"/>
      <c r="AJ49" s="78" t="s">
        <v>1555</v>
      </c>
      <c r="AK49" s="78" t="s">
        <v>1711</v>
      </c>
      <c r="AL49" s="83" t="s">
        <v>1826</v>
      </c>
      <c r="AM49" s="78"/>
      <c r="AN49" s="80">
        <v>39265.83106481482</v>
      </c>
      <c r="AO49" s="83" t="s">
        <v>1950</v>
      </c>
      <c r="AP49" s="78" t="b">
        <v>0</v>
      </c>
      <c r="AQ49" s="78" t="b">
        <v>0</v>
      </c>
      <c r="AR49" s="78" t="b">
        <v>1</v>
      </c>
      <c r="AS49" s="78" t="s">
        <v>368</v>
      </c>
      <c r="AT49" s="78">
        <v>15141</v>
      </c>
      <c r="AU49" s="83" t="s">
        <v>2068</v>
      </c>
      <c r="AV49" s="78" t="b">
        <v>1</v>
      </c>
      <c r="AW49" s="78" t="s">
        <v>2183</v>
      </c>
      <c r="AX49" s="83" t="s">
        <v>2230</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229</v>
      </c>
      <c r="B50" s="65"/>
      <c r="C50" s="65" t="s">
        <v>64</v>
      </c>
      <c r="D50" s="66">
        <v>163.02557874734225</v>
      </c>
      <c r="E50" s="68"/>
      <c r="F50" s="100" t="s">
        <v>2125</v>
      </c>
      <c r="G50" s="65"/>
      <c r="H50" s="69" t="s">
        <v>229</v>
      </c>
      <c r="I50" s="70"/>
      <c r="J50" s="70"/>
      <c r="K50" s="69" t="s">
        <v>2407</v>
      </c>
      <c r="L50" s="73">
        <v>80.42362891192975</v>
      </c>
      <c r="M50" s="74">
        <v>1621.0126953125</v>
      </c>
      <c r="N50" s="74">
        <v>7486.822265625</v>
      </c>
      <c r="O50" s="75"/>
      <c r="P50" s="76"/>
      <c r="Q50" s="76"/>
      <c r="R50" s="86"/>
      <c r="S50" s="48">
        <v>0</v>
      </c>
      <c r="T50" s="48">
        <v>2</v>
      </c>
      <c r="U50" s="49">
        <v>131</v>
      </c>
      <c r="V50" s="49">
        <v>0.003205</v>
      </c>
      <c r="W50" s="49">
        <v>0.006557</v>
      </c>
      <c r="X50" s="49">
        <v>0.67886</v>
      </c>
      <c r="Y50" s="49">
        <v>0</v>
      </c>
      <c r="Z50" s="49">
        <v>0</v>
      </c>
      <c r="AA50" s="71">
        <v>50</v>
      </c>
      <c r="AB50" s="71"/>
      <c r="AC50" s="72"/>
      <c r="AD50" s="78" t="s">
        <v>1383</v>
      </c>
      <c r="AE50" s="78">
        <v>3005</v>
      </c>
      <c r="AF50" s="78">
        <v>2600</v>
      </c>
      <c r="AG50" s="78">
        <v>103899</v>
      </c>
      <c r="AH50" s="78">
        <v>870</v>
      </c>
      <c r="AI50" s="78"/>
      <c r="AJ50" s="78" t="s">
        <v>1556</v>
      </c>
      <c r="AK50" s="78" t="s">
        <v>1712</v>
      </c>
      <c r="AL50" s="83" t="s">
        <v>1827</v>
      </c>
      <c r="AM50" s="78"/>
      <c r="AN50" s="80">
        <v>39268.76186342593</v>
      </c>
      <c r="AO50" s="83" t="s">
        <v>1951</v>
      </c>
      <c r="AP50" s="78" t="b">
        <v>0</v>
      </c>
      <c r="AQ50" s="78" t="b">
        <v>0</v>
      </c>
      <c r="AR50" s="78" t="b">
        <v>1</v>
      </c>
      <c r="AS50" s="78" t="s">
        <v>368</v>
      </c>
      <c r="AT50" s="78">
        <v>186</v>
      </c>
      <c r="AU50" s="83" t="s">
        <v>2084</v>
      </c>
      <c r="AV50" s="78" t="b">
        <v>0</v>
      </c>
      <c r="AW50" s="78" t="s">
        <v>2183</v>
      </c>
      <c r="AX50" s="83" t="s">
        <v>2231</v>
      </c>
      <c r="AY50" s="78" t="s">
        <v>66</v>
      </c>
      <c r="AZ50" s="78" t="str">
        <f>REPLACE(INDEX(GroupVertices[Group],MATCH(Vertices[[#This Row],[Vertex]],GroupVertices[Vertex],0)),1,1,"")</f>
        <v>1</v>
      </c>
      <c r="BA50" s="48" t="s">
        <v>549</v>
      </c>
      <c r="BB50" s="48" t="s">
        <v>549</v>
      </c>
      <c r="BC50" s="48" t="s">
        <v>606</v>
      </c>
      <c r="BD50" s="48" t="s">
        <v>606</v>
      </c>
      <c r="BE50" s="48" t="s">
        <v>650</v>
      </c>
      <c r="BF50" s="48" t="s">
        <v>650</v>
      </c>
      <c r="BG50" s="120" t="s">
        <v>3039</v>
      </c>
      <c r="BH50" s="120" t="s">
        <v>3039</v>
      </c>
      <c r="BI50" s="120" t="s">
        <v>3148</v>
      </c>
      <c r="BJ50" s="120" t="s">
        <v>3148</v>
      </c>
      <c r="BK50" s="120">
        <v>0</v>
      </c>
      <c r="BL50" s="123">
        <v>0</v>
      </c>
      <c r="BM50" s="120">
        <v>0</v>
      </c>
      <c r="BN50" s="123">
        <v>0</v>
      </c>
      <c r="BO50" s="120">
        <v>0</v>
      </c>
      <c r="BP50" s="123">
        <v>0</v>
      </c>
      <c r="BQ50" s="120">
        <v>13</v>
      </c>
      <c r="BR50" s="123">
        <v>100</v>
      </c>
      <c r="BS50" s="120">
        <v>13</v>
      </c>
      <c r="BT50" s="2"/>
      <c r="BU50" s="3"/>
      <c r="BV50" s="3"/>
      <c r="BW50" s="3"/>
      <c r="BX50" s="3"/>
    </row>
    <row r="51" spans="1:76" ht="15">
      <c r="A51" s="64" t="s">
        <v>230</v>
      </c>
      <c r="B51" s="65"/>
      <c r="C51" s="65" t="s">
        <v>64</v>
      </c>
      <c r="D51" s="66">
        <v>162.01420032111704</v>
      </c>
      <c r="E51" s="68"/>
      <c r="F51" s="100" t="s">
        <v>2126</v>
      </c>
      <c r="G51" s="65"/>
      <c r="H51" s="69" t="s">
        <v>230</v>
      </c>
      <c r="I51" s="70"/>
      <c r="J51" s="70"/>
      <c r="K51" s="69" t="s">
        <v>2408</v>
      </c>
      <c r="L51" s="73">
        <v>1</v>
      </c>
      <c r="M51" s="74">
        <v>1313.10107421875</v>
      </c>
      <c r="N51" s="74">
        <v>2457.5703125</v>
      </c>
      <c r="O51" s="75"/>
      <c r="P51" s="76"/>
      <c r="Q51" s="76"/>
      <c r="R51" s="86"/>
      <c r="S51" s="48">
        <v>0</v>
      </c>
      <c r="T51" s="48">
        <v>2</v>
      </c>
      <c r="U51" s="49">
        <v>0</v>
      </c>
      <c r="V51" s="49">
        <v>0.003195</v>
      </c>
      <c r="W51" s="49">
        <v>0.007188</v>
      </c>
      <c r="X51" s="49">
        <v>0.595349</v>
      </c>
      <c r="Y51" s="49">
        <v>0.5</v>
      </c>
      <c r="Z51" s="49">
        <v>0</v>
      </c>
      <c r="AA51" s="71">
        <v>51</v>
      </c>
      <c r="AB51" s="71"/>
      <c r="AC51" s="72"/>
      <c r="AD51" s="78" t="s">
        <v>1384</v>
      </c>
      <c r="AE51" s="78">
        <v>204</v>
      </c>
      <c r="AF51" s="78">
        <v>36</v>
      </c>
      <c r="AG51" s="78">
        <v>162</v>
      </c>
      <c r="AH51" s="78">
        <v>748</v>
      </c>
      <c r="AI51" s="78"/>
      <c r="AJ51" s="78" t="s">
        <v>1557</v>
      </c>
      <c r="AK51" s="78" t="s">
        <v>1713</v>
      </c>
      <c r="AL51" s="78"/>
      <c r="AM51" s="78"/>
      <c r="AN51" s="80">
        <v>43387.31270833333</v>
      </c>
      <c r="AO51" s="78"/>
      <c r="AP51" s="78" t="b">
        <v>1</v>
      </c>
      <c r="AQ51" s="78" t="b">
        <v>0</v>
      </c>
      <c r="AR51" s="78" t="b">
        <v>0</v>
      </c>
      <c r="AS51" s="78" t="s">
        <v>368</v>
      </c>
      <c r="AT51" s="78">
        <v>0</v>
      </c>
      <c r="AU51" s="78"/>
      <c r="AV51" s="78" t="b">
        <v>0</v>
      </c>
      <c r="AW51" s="78" t="s">
        <v>2183</v>
      </c>
      <c r="AX51" s="83" t="s">
        <v>2232</v>
      </c>
      <c r="AY51" s="78" t="s">
        <v>66</v>
      </c>
      <c r="AZ51" s="78" t="str">
        <f>REPLACE(INDEX(GroupVertices[Group],MATCH(Vertices[[#This Row],[Vertex]],GroupVertices[Vertex],0)),1,1,"")</f>
        <v>1</v>
      </c>
      <c r="BA51" s="48" t="s">
        <v>2979</v>
      </c>
      <c r="BB51" s="48" t="s">
        <v>2979</v>
      </c>
      <c r="BC51" s="48" t="s">
        <v>2996</v>
      </c>
      <c r="BD51" s="48" t="s">
        <v>2996</v>
      </c>
      <c r="BE51" s="48"/>
      <c r="BF51" s="48"/>
      <c r="BG51" s="120" t="s">
        <v>3040</v>
      </c>
      <c r="BH51" s="120" t="s">
        <v>3040</v>
      </c>
      <c r="BI51" s="120" t="s">
        <v>3149</v>
      </c>
      <c r="BJ51" s="120" t="s">
        <v>3149</v>
      </c>
      <c r="BK51" s="120">
        <v>3</v>
      </c>
      <c r="BL51" s="123">
        <v>13.043478260869565</v>
      </c>
      <c r="BM51" s="120">
        <v>0</v>
      </c>
      <c r="BN51" s="123">
        <v>0</v>
      </c>
      <c r="BO51" s="120">
        <v>0</v>
      </c>
      <c r="BP51" s="123">
        <v>0</v>
      </c>
      <c r="BQ51" s="120">
        <v>20</v>
      </c>
      <c r="BR51" s="123">
        <v>86.95652173913044</v>
      </c>
      <c r="BS51" s="120">
        <v>23</v>
      </c>
      <c r="BT51" s="2"/>
      <c r="BU51" s="3"/>
      <c r="BV51" s="3"/>
      <c r="BW51" s="3"/>
      <c r="BX51" s="3"/>
    </row>
    <row r="52" spans="1:76" ht="15">
      <c r="A52" s="64" t="s">
        <v>355</v>
      </c>
      <c r="B52" s="65"/>
      <c r="C52" s="65" t="s">
        <v>64</v>
      </c>
      <c r="D52" s="66">
        <v>168.30415366924004</v>
      </c>
      <c r="E52" s="68"/>
      <c r="F52" s="100" t="s">
        <v>2127</v>
      </c>
      <c r="G52" s="65"/>
      <c r="H52" s="69" t="s">
        <v>355</v>
      </c>
      <c r="I52" s="70"/>
      <c r="J52" s="70"/>
      <c r="K52" s="69" t="s">
        <v>2409</v>
      </c>
      <c r="L52" s="73">
        <v>2.8188617308075514</v>
      </c>
      <c r="M52" s="74">
        <v>1206.930419921875</v>
      </c>
      <c r="N52" s="74">
        <v>3092.266845703125</v>
      </c>
      <c r="O52" s="75"/>
      <c r="P52" s="76"/>
      <c r="Q52" s="76"/>
      <c r="R52" s="86"/>
      <c r="S52" s="48">
        <v>4</v>
      </c>
      <c r="T52" s="48">
        <v>0</v>
      </c>
      <c r="U52" s="49">
        <v>3</v>
      </c>
      <c r="V52" s="49">
        <v>0.003215</v>
      </c>
      <c r="W52" s="49">
        <v>0.008683</v>
      </c>
      <c r="X52" s="49">
        <v>1.061068</v>
      </c>
      <c r="Y52" s="49">
        <v>0.25</v>
      </c>
      <c r="Z52" s="49">
        <v>0</v>
      </c>
      <c r="AA52" s="71">
        <v>52</v>
      </c>
      <c r="AB52" s="71"/>
      <c r="AC52" s="72"/>
      <c r="AD52" s="78" t="s">
        <v>1385</v>
      </c>
      <c r="AE52" s="78">
        <v>2351</v>
      </c>
      <c r="AF52" s="78">
        <v>15982</v>
      </c>
      <c r="AG52" s="78">
        <v>24816</v>
      </c>
      <c r="AH52" s="78">
        <v>2456</v>
      </c>
      <c r="AI52" s="78"/>
      <c r="AJ52" s="78" t="s">
        <v>1558</v>
      </c>
      <c r="AK52" s="78"/>
      <c r="AL52" s="83" t="s">
        <v>1828</v>
      </c>
      <c r="AM52" s="78"/>
      <c r="AN52" s="80">
        <v>40084.98578703704</v>
      </c>
      <c r="AO52" s="83" t="s">
        <v>1952</v>
      </c>
      <c r="AP52" s="78" t="b">
        <v>0</v>
      </c>
      <c r="AQ52" s="78" t="b">
        <v>0</v>
      </c>
      <c r="AR52" s="78" t="b">
        <v>0</v>
      </c>
      <c r="AS52" s="78" t="s">
        <v>368</v>
      </c>
      <c r="AT52" s="78">
        <v>371</v>
      </c>
      <c r="AU52" s="83" t="s">
        <v>2077</v>
      </c>
      <c r="AV52" s="78" t="b">
        <v>0</v>
      </c>
      <c r="AW52" s="78" t="s">
        <v>2183</v>
      </c>
      <c r="AX52" s="83" t="s">
        <v>2233</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231</v>
      </c>
      <c r="B53" s="65"/>
      <c r="C53" s="65" t="s">
        <v>64</v>
      </c>
      <c r="D53" s="66">
        <v>168.8469214986027</v>
      </c>
      <c r="E53" s="68"/>
      <c r="F53" s="100" t="s">
        <v>759</v>
      </c>
      <c r="G53" s="65"/>
      <c r="H53" s="69" t="s">
        <v>231</v>
      </c>
      <c r="I53" s="70"/>
      <c r="J53" s="70"/>
      <c r="K53" s="69" t="s">
        <v>2410</v>
      </c>
      <c r="L53" s="73">
        <v>1</v>
      </c>
      <c r="M53" s="74">
        <v>4119.95849609375</v>
      </c>
      <c r="N53" s="74">
        <v>894.0282592773438</v>
      </c>
      <c r="O53" s="75"/>
      <c r="P53" s="76"/>
      <c r="Q53" s="76"/>
      <c r="R53" s="86"/>
      <c r="S53" s="48">
        <v>1</v>
      </c>
      <c r="T53" s="48">
        <v>1</v>
      </c>
      <c r="U53" s="49">
        <v>0</v>
      </c>
      <c r="V53" s="49">
        <v>0</v>
      </c>
      <c r="W53" s="49">
        <v>0</v>
      </c>
      <c r="X53" s="49">
        <v>0.999997</v>
      </c>
      <c r="Y53" s="49">
        <v>0</v>
      </c>
      <c r="Z53" s="49" t="s">
        <v>3528</v>
      </c>
      <c r="AA53" s="71">
        <v>53</v>
      </c>
      <c r="AB53" s="71"/>
      <c r="AC53" s="72"/>
      <c r="AD53" s="78" t="s">
        <v>1386</v>
      </c>
      <c r="AE53" s="78">
        <v>11717</v>
      </c>
      <c r="AF53" s="78">
        <v>17358</v>
      </c>
      <c r="AG53" s="78">
        <v>83170</v>
      </c>
      <c r="AH53" s="78">
        <v>4225</v>
      </c>
      <c r="AI53" s="78"/>
      <c r="AJ53" s="78" t="s">
        <v>1559</v>
      </c>
      <c r="AK53" s="78" t="s">
        <v>1714</v>
      </c>
      <c r="AL53" s="83" t="s">
        <v>1829</v>
      </c>
      <c r="AM53" s="78"/>
      <c r="AN53" s="80">
        <v>39898.58288194444</v>
      </c>
      <c r="AO53" s="83" t="s">
        <v>1953</v>
      </c>
      <c r="AP53" s="78" t="b">
        <v>0</v>
      </c>
      <c r="AQ53" s="78" t="b">
        <v>0</v>
      </c>
      <c r="AR53" s="78" t="b">
        <v>1</v>
      </c>
      <c r="AS53" s="78" t="s">
        <v>368</v>
      </c>
      <c r="AT53" s="78">
        <v>454</v>
      </c>
      <c r="AU53" s="83" t="s">
        <v>2068</v>
      </c>
      <c r="AV53" s="78" t="b">
        <v>0</v>
      </c>
      <c r="AW53" s="78" t="s">
        <v>2183</v>
      </c>
      <c r="AX53" s="83" t="s">
        <v>2234</v>
      </c>
      <c r="AY53" s="78" t="s">
        <v>66</v>
      </c>
      <c r="AZ53" s="78" t="str">
        <f>REPLACE(INDEX(GroupVertices[Group],MATCH(Vertices[[#This Row],[Vertex]],GroupVertices[Vertex],0)),1,1,"")</f>
        <v>3</v>
      </c>
      <c r="BA53" s="48" t="s">
        <v>551</v>
      </c>
      <c r="BB53" s="48" t="s">
        <v>551</v>
      </c>
      <c r="BC53" s="48" t="s">
        <v>615</v>
      </c>
      <c r="BD53" s="48" t="s">
        <v>615</v>
      </c>
      <c r="BE53" s="48"/>
      <c r="BF53" s="48"/>
      <c r="BG53" s="120" t="s">
        <v>3041</v>
      </c>
      <c r="BH53" s="120" t="s">
        <v>3041</v>
      </c>
      <c r="BI53" s="120" t="s">
        <v>3150</v>
      </c>
      <c r="BJ53" s="120" t="s">
        <v>3150</v>
      </c>
      <c r="BK53" s="120">
        <v>1</v>
      </c>
      <c r="BL53" s="123">
        <v>8.333333333333334</v>
      </c>
      <c r="BM53" s="120">
        <v>0</v>
      </c>
      <c r="BN53" s="123">
        <v>0</v>
      </c>
      <c r="BO53" s="120">
        <v>0</v>
      </c>
      <c r="BP53" s="123">
        <v>0</v>
      </c>
      <c r="BQ53" s="120">
        <v>11</v>
      </c>
      <c r="BR53" s="123">
        <v>91.66666666666667</v>
      </c>
      <c r="BS53" s="120">
        <v>12</v>
      </c>
      <c r="BT53" s="2"/>
      <c r="BU53" s="3"/>
      <c r="BV53" s="3"/>
      <c r="BW53" s="3"/>
      <c r="BX53" s="3"/>
    </row>
    <row r="54" spans="1:76" ht="15">
      <c r="A54" s="64" t="s">
        <v>232</v>
      </c>
      <c r="B54" s="65"/>
      <c r="C54" s="65" t="s">
        <v>64</v>
      </c>
      <c r="D54" s="66">
        <v>162.0366841628857</v>
      </c>
      <c r="E54" s="68"/>
      <c r="F54" s="100" t="s">
        <v>760</v>
      </c>
      <c r="G54" s="65"/>
      <c r="H54" s="69" t="s">
        <v>232</v>
      </c>
      <c r="I54" s="70"/>
      <c r="J54" s="70"/>
      <c r="K54" s="69" t="s">
        <v>2411</v>
      </c>
      <c r="L54" s="73">
        <v>1</v>
      </c>
      <c r="M54" s="74">
        <v>2185.738037109375</v>
      </c>
      <c r="N54" s="74">
        <v>3834.049072265625</v>
      </c>
      <c r="O54" s="75"/>
      <c r="P54" s="76"/>
      <c r="Q54" s="76"/>
      <c r="R54" s="86"/>
      <c r="S54" s="48">
        <v>0</v>
      </c>
      <c r="T54" s="48">
        <v>1</v>
      </c>
      <c r="U54" s="49">
        <v>0</v>
      </c>
      <c r="V54" s="49">
        <v>0.003185</v>
      </c>
      <c r="W54" s="49">
        <v>0.006466</v>
      </c>
      <c r="X54" s="49">
        <v>0.369872</v>
      </c>
      <c r="Y54" s="49">
        <v>0</v>
      </c>
      <c r="Z54" s="49">
        <v>0</v>
      </c>
      <c r="AA54" s="71">
        <v>54</v>
      </c>
      <c r="AB54" s="71"/>
      <c r="AC54" s="72"/>
      <c r="AD54" s="78" t="s">
        <v>1387</v>
      </c>
      <c r="AE54" s="78">
        <v>895</v>
      </c>
      <c r="AF54" s="78">
        <v>93</v>
      </c>
      <c r="AG54" s="78">
        <v>1495</v>
      </c>
      <c r="AH54" s="78">
        <v>172</v>
      </c>
      <c r="AI54" s="78"/>
      <c r="AJ54" s="78" t="s">
        <v>1560</v>
      </c>
      <c r="AK54" s="78" t="s">
        <v>1715</v>
      </c>
      <c r="AL54" s="78"/>
      <c r="AM54" s="78"/>
      <c r="AN54" s="80">
        <v>43502.73888888889</v>
      </c>
      <c r="AO54" s="83" t="s">
        <v>1954</v>
      </c>
      <c r="AP54" s="78" t="b">
        <v>1</v>
      </c>
      <c r="AQ54" s="78" t="b">
        <v>0</v>
      </c>
      <c r="AR54" s="78" t="b">
        <v>0</v>
      </c>
      <c r="AS54" s="78" t="s">
        <v>368</v>
      </c>
      <c r="AT54" s="78">
        <v>0</v>
      </c>
      <c r="AU54" s="78"/>
      <c r="AV54" s="78" t="b">
        <v>0</v>
      </c>
      <c r="AW54" s="78" t="s">
        <v>2183</v>
      </c>
      <c r="AX54" s="83" t="s">
        <v>2235</v>
      </c>
      <c r="AY54" s="78" t="s">
        <v>66</v>
      </c>
      <c r="AZ54" s="78" t="str">
        <f>REPLACE(INDEX(GroupVertices[Group],MATCH(Vertices[[#This Row],[Vertex]],GroupVertices[Vertex],0)),1,1,"")</f>
        <v>1</v>
      </c>
      <c r="BA54" s="48"/>
      <c r="BB54" s="48"/>
      <c r="BC54" s="48"/>
      <c r="BD54" s="48"/>
      <c r="BE54" s="48" t="s">
        <v>651</v>
      </c>
      <c r="BF54" s="48" t="s">
        <v>651</v>
      </c>
      <c r="BG54" s="120" t="s">
        <v>3042</v>
      </c>
      <c r="BH54" s="120" t="s">
        <v>3042</v>
      </c>
      <c r="BI54" s="120" t="s">
        <v>3151</v>
      </c>
      <c r="BJ54" s="120" t="s">
        <v>3151</v>
      </c>
      <c r="BK54" s="120">
        <v>2</v>
      </c>
      <c r="BL54" s="123">
        <v>16.666666666666668</v>
      </c>
      <c r="BM54" s="120">
        <v>0</v>
      </c>
      <c r="BN54" s="123">
        <v>0</v>
      </c>
      <c r="BO54" s="120">
        <v>0</v>
      </c>
      <c r="BP54" s="123">
        <v>0</v>
      </c>
      <c r="BQ54" s="120">
        <v>10</v>
      </c>
      <c r="BR54" s="123">
        <v>83.33333333333333</v>
      </c>
      <c r="BS54" s="120">
        <v>12</v>
      </c>
      <c r="BT54" s="2"/>
      <c r="BU54" s="3"/>
      <c r="BV54" s="3"/>
      <c r="BW54" s="3"/>
      <c r="BX54" s="3"/>
    </row>
    <row r="55" spans="1:76" ht="15">
      <c r="A55" s="64" t="s">
        <v>233</v>
      </c>
      <c r="B55" s="65"/>
      <c r="C55" s="65" t="s">
        <v>64</v>
      </c>
      <c r="D55" s="66">
        <v>162.01696149466758</v>
      </c>
      <c r="E55" s="68"/>
      <c r="F55" s="100" t="s">
        <v>761</v>
      </c>
      <c r="G55" s="65"/>
      <c r="H55" s="69" t="s">
        <v>233</v>
      </c>
      <c r="I55" s="70"/>
      <c r="J55" s="70"/>
      <c r="K55" s="69" t="s">
        <v>2412</v>
      </c>
      <c r="L55" s="73">
        <v>319.90709013492403</v>
      </c>
      <c r="M55" s="74">
        <v>6347.9296875</v>
      </c>
      <c r="N55" s="74">
        <v>8997.0546875</v>
      </c>
      <c r="O55" s="75"/>
      <c r="P55" s="76"/>
      <c r="Q55" s="76"/>
      <c r="R55" s="86"/>
      <c r="S55" s="48">
        <v>0</v>
      </c>
      <c r="T55" s="48">
        <v>4</v>
      </c>
      <c r="U55" s="49">
        <v>526</v>
      </c>
      <c r="V55" s="49">
        <v>0.003311</v>
      </c>
      <c r="W55" s="49">
        <v>0.007366</v>
      </c>
      <c r="X55" s="49">
        <v>1.440091</v>
      </c>
      <c r="Y55" s="49">
        <v>0.08333333333333333</v>
      </c>
      <c r="Z55" s="49">
        <v>0</v>
      </c>
      <c r="AA55" s="71">
        <v>55</v>
      </c>
      <c r="AB55" s="71"/>
      <c r="AC55" s="72"/>
      <c r="AD55" s="78" t="s">
        <v>1388</v>
      </c>
      <c r="AE55" s="78">
        <v>200</v>
      </c>
      <c r="AF55" s="78">
        <v>43</v>
      </c>
      <c r="AG55" s="78">
        <v>453</v>
      </c>
      <c r="AH55" s="78">
        <v>432</v>
      </c>
      <c r="AI55" s="78"/>
      <c r="AJ55" s="78" t="s">
        <v>1561</v>
      </c>
      <c r="AK55" s="78" t="s">
        <v>1298</v>
      </c>
      <c r="AL55" s="78"/>
      <c r="AM55" s="78"/>
      <c r="AN55" s="80">
        <v>43490.7674537037</v>
      </c>
      <c r="AO55" s="83" t="s">
        <v>1955</v>
      </c>
      <c r="AP55" s="78" t="b">
        <v>1</v>
      </c>
      <c r="AQ55" s="78" t="b">
        <v>0</v>
      </c>
      <c r="AR55" s="78" t="b">
        <v>1</v>
      </c>
      <c r="AS55" s="78" t="s">
        <v>368</v>
      </c>
      <c r="AT55" s="78">
        <v>0</v>
      </c>
      <c r="AU55" s="78"/>
      <c r="AV55" s="78" t="b">
        <v>0</v>
      </c>
      <c r="AW55" s="78" t="s">
        <v>2183</v>
      </c>
      <c r="AX55" s="83" t="s">
        <v>2236</v>
      </c>
      <c r="AY55" s="78" t="s">
        <v>66</v>
      </c>
      <c r="AZ55" s="78" t="str">
        <f>REPLACE(INDEX(GroupVertices[Group],MATCH(Vertices[[#This Row],[Vertex]],GroupVertices[Vertex],0)),1,1,"")</f>
        <v>4</v>
      </c>
      <c r="BA55" s="48"/>
      <c r="BB55" s="48"/>
      <c r="BC55" s="48"/>
      <c r="BD55" s="48"/>
      <c r="BE55" s="48"/>
      <c r="BF55" s="48"/>
      <c r="BG55" s="120" t="s">
        <v>3043</v>
      </c>
      <c r="BH55" s="120" t="s">
        <v>3043</v>
      </c>
      <c r="BI55" s="120" t="s">
        <v>3152</v>
      </c>
      <c r="BJ55" s="120" t="s">
        <v>3152</v>
      </c>
      <c r="BK55" s="120">
        <v>0</v>
      </c>
      <c r="BL55" s="123">
        <v>0</v>
      </c>
      <c r="BM55" s="120">
        <v>0</v>
      </c>
      <c r="BN55" s="123">
        <v>0</v>
      </c>
      <c r="BO55" s="120">
        <v>0</v>
      </c>
      <c r="BP55" s="123">
        <v>0</v>
      </c>
      <c r="BQ55" s="120">
        <v>10</v>
      </c>
      <c r="BR55" s="123">
        <v>100</v>
      </c>
      <c r="BS55" s="120">
        <v>10</v>
      </c>
      <c r="BT55" s="2"/>
      <c r="BU55" s="3"/>
      <c r="BV55" s="3"/>
      <c r="BW55" s="3"/>
      <c r="BX55" s="3"/>
    </row>
    <row r="56" spans="1:76" ht="15">
      <c r="A56" s="64" t="s">
        <v>356</v>
      </c>
      <c r="B56" s="65"/>
      <c r="C56" s="65" t="s">
        <v>64</v>
      </c>
      <c r="D56" s="66">
        <v>163.93045476518964</v>
      </c>
      <c r="E56" s="68"/>
      <c r="F56" s="100" t="s">
        <v>2128</v>
      </c>
      <c r="G56" s="65"/>
      <c r="H56" s="69" t="s">
        <v>356</v>
      </c>
      <c r="I56" s="70"/>
      <c r="J56" s="70"/>
      <c r="K56" s="69" t="s">
        <v>2413</v>
      </c>
      <c r="L56" s="73">
        <v>1</v>
      </c>
      <c r="M56" s="74">
        <v>7121.572265625</v>
      </c>
      <c r="N56" s="74">
        <v>9379.90625</v>
      </c>
      <c r="O56" s="75"/>
      <c r="P56" s="76"/>
      <c r="Q56" s="76"/>
      <c r="R56" s="86"/>
      <c r="S56" s="48">
        <v>1</v>
      </c>
      <c r="T56" s="48">
        <v>0</v>
      </c>
      <c r="U56" s="49">
        <v>0</v>
      </c>
      <c r="V56" s="49">
        <v>0.002304</v>
      </c>
      <c r="W56" s="49">
        <v>0.000612</v>
      </c>
      <c r="X56" s="49">
        <v>0.456019</v>
      </c>
      <c r="Y56" s="49">
        <v>0</v>
      </c>
      <c r="Z56" s="49">
        <v>0</v>
      </c>
      <c r="AA56" s="71">
        <v>56</v>
      </c>
      <c r="AB56" s="71"/>
      <c r="AC56" s="72"/>
      <c r="AD56" s="78" t="s">
        <v>1389</v>
      </c>
      <c r="AE56" s="78">
        <v>1665</v>
      </c>
      <c r="AF56" s="78">
        <v>4894</v>
      </c>
      <c r="AG56" s="78">
        <v>1962</v>
      </c>
      <c r="AH56" s="78">
        <v>307</v>
      </c>
      <c r="AI56" s="78"/>
      <c r="AJ56" s="78" t="s">
        <v>1562</v>
      </c>
      <c r="AK56" s="78" t="s">
        <v>1480</v>
      </c>
      <c r="AL56" s="83" t="s">
        <v>1830</v>
      </c>
      <c r="AM56" s="78"/>
      <c r="AN56" s="80">
        <v>39856.146203703705</v>
      </c>
      <c r="AO56" s="83" t="s">
        <v>1956</v>
      </c>
      <c r="AP56" s="78" t="b">
        <v>0</v>
      </c>
      <c r="AQ56" s="78" t="b">
        <v>0</v>
      </c>
      <c r="AR56" s="78" t="b">
        <v>0</v>
      </c>
      <c r="AS56" s="78" t="s">
        <v>368</v>
      </c>
      <c r="AT56" s="78">
        <v>110</v>
      </c>
      <c r="AU56" s="83" t="s">
        <v>2068</v>
      </c>
      <c r="AV56" s="78" t="b">
        <v>0</v>
      </c>
      <c r="AW56" s="78" t="s">
        <v>2183</v>
      </c>
      <c r="AX56" s="83" t="s">
        <v>2237</v>
      </c>
      <c r="AY56" s="78" t="s">
        <v>65</v>
      </c>
      <c r="AZ56" s="78" t="str">
        <f>REPLACE(INDEX(GroupVertices[Group],MATCH(Vertices[[#This Row],[Vertex]],GroupVertices[Vertex],0)),1,1,"")</f>
        <v>4</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357</v>
      </c>
      <c r="B57" s="65"/>
      <c r="C57" s="65" t="s">
        <v>64</v>
      </c>
      <c r="D57" s="66">
        <v>162.16961494667584</v>
      </c>
      <c r="E57" s="68"/>
      <c r="F57" s="100" t="s">
        <v>2129</v>
      </c>
      <c r="G57" s="65"/>
      <c r="H57" s="69" t="s">
        <v>357</v>
      </c>
      <c r="I57" s="70"/>
      <c r="J57" s="70"/>
      <c r="K57" s="69" t="s">
        <v>2414</v>
      </c>
      <c r="L57" s="73">
        <v>1</v>
      </c>
      <c r="M57" s="74">
        <v>6111.76025390625</v>
      </c>
      <c r="N57" s="74">
        <v>9646.09375</v>
      </c>
      <c r="O57" s="75"/>
      <c r="P57" s="76"/>
      <c r="Q57" s="76"/>
      <c r="R57" s="86"/>
      <c r="S57" s="48">
        <v>1</v>
      </c>
      <c r="T57" s="48">
        <v>0</v>
      </c>
      <c r="U57" s="49">
        <v>0</v>
      </c>
      <c r="V57" s="49">
        <v>0.002304</v>
      </c>
      <c r="W57" s="49">
        <v>0.000612</v>
      </c>
      <c r="X57" s="49">
        <v>0.456019</v>
      </c>
      <c r="Y57" s="49">
        <v>0</v>
      </c>
      <c r="Z57" s="49">
        <v>0</v>
      </c>
      <c r="AA57" s="71">
        <v>57</v>
      </c>
      <c r="AB57" s="71"/>
      <c r="AC57" s="72"/>
      <c r="AD57" s="78" t="s">
        <v>1390</v>
      </c>
      <c r="AE57" s="78">
        <v>676</v>
      </c>
      <c r="AF57" s="78">
        <v>430</v>
      </c>
      <c r="AG57" s="78">
        <v>1564</v>
      </c>
      <c r="AH57" s="78">
        <v>394</v>
      </c>
      <c r="AI57" s="78"/>
      <c r="AJ57" s="78" t="s">
        <v>1563</v>
      </c>
      <c r="AK57" s="78" t="s">
        <v>1716</v>
      </c>
      <c r="AL57" s="78"/>
      <c r="AM57" s="78"/>
      <c r="AN57" s="80">
        <v>41057.79137731482</v>
      </c>
      <c r="AO57" s="83" t="s">
        <v>1957</v>
      </c>
      <c r="AP57" s="78" t="b">
        <v>1</v>
      </c>
      <c r="AQ57" s="78" t="b">
        <v>0</v>
      </c>
      <c r="AR57" s="78" t="b">
        <v>1</v>
      </c>
      <c r="AS57" s="78" t="s">
        <v>368</v>
      </c>
      <c r="AT57" s="78">
        <v>0</v>
      </c>
      <c r="AU57" s="83" t="s">
        <v>2068</v>
      </c>
      <c r="AV57" s="78" t="b">
        <v>0</v>
      </c>
      <c r="AW57" s="78" t="s">
        <v>2183</v>
      </c>
      <c r="AX57" s="83" t="s">
        <v>2238</v>
      </c>
      <c r="AY57" s="78" t="s">
        <v>65</v>
      </c>
      <c r="AZ57" s="78" t="str">
        <f>REPLACE(INDEX(GroupVertices[Group],MATCH(Vertices[[#This Row],[Vertex]],GroupVertices[Vertex],0)),1,1,"")</f>
        <v>4</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312</v>
      </c>
      <c r="B58" s="65"/>
      <c r="C58" s="65" t="s">
        <v>64</v>
      </c>
      <c r="D58" s="66">
        <v>162.04970112390967</v>
      </c>
      <c r="E58" s="68"/>
      <c r="F58" s="100" t="s">
        <v>822</v>
      </c>
      <c r="G58" s="65"/>
      <c r="H58" s="69" t="s">
        <v>312</v>
      </c>
      <c r="I58" s="70"/>
      <c r="J58" s="70"/>
      <c r="K58" s="69" t="s">
        <v>2415</v>
      </c>
      <c r="L58" s="73">
        <v>1102.6239216257736</v>
      </c>
      <c r="M58" s="74">
        <v>5912.79248046875</v>
      </c>
      <c r="N58" s="74">
        <v>8307.5810546875</v>
      </c>
      <c r="O58" s="75"/>
      <c r="P58" s="76"/>
      <c r="Q58" s="76"/>
      <c r="R58" s="86"/>
      <c r="S58" s="48">
        <v>11</v>
      </c>
      <c r="T58" s="48">
        <v>3</v>
      </c>
      <c r="U58" s="49">
        <v>1817</v>
      </c>
      <c r="V58" s="49">
        <v>0.003401</v>
      </c>
      <c r="W58" s="49">
        <v>0.009604</v>
      </c>
      <c r="X58" s="49">
        <v>4.164519</v>
      </c>
      <c r="Y58" s="49">
        <v>0.02727272727272727</v>
      </c>
      <c r="Z58" s="49">
        <v>0.09090909090909091</v>
      </c>
      <c r="AA58" s="71">
        <v>58</v>
      </c>
      <c r="AB58" s="71"/>
      <c r="AC58" s="72"/>
      <c r="AD58" s="78" t="s">
        <v>1391</v>
      </c>
      <c r="AE58" s="78">
        <v>684</v>
      </c>
      <c r="AF58" s="78">
        <v>126</v>
      </c>
      <c r="AG58" s="78">
        <v>25</v>
      </c>
      <c r="AH58" s="78">
        <v>536</v>
      </c>
      <c r="AI58" s="78"/>
      <c r="AJ58" s="78" t="s">
        <v>1564</v>
      </c>
      <c r="AK58" s="78" t="s">
        <v>1295</v>
      </c>
      <c r="AL58" s="83" t="s">
        <v>1831</v>
      </c>
      <c r="AM58" s="78"/>
      <c r="AN58" s="80">
        <v>43518.839953703704</v>
      </c>
      <c r="AO58" s="83" t="s">
        <v>1958</v>
      </c>
      <c r="AP58" s="78" t="b">
        <v>0</v>
      </c>
      <c r="AQ58" s="78" t="b">
        <v>0</v>
      </c>
      <c r="AR58" s="78" t="b">
        <v>0</v>
      </c>
      <c r="AS58" s="78" t="s">
        <v>368</v>
      </c>
      <c r="AT58" s="78">
        <v>1</v>
      </c>
      <c r="AU58" s="83" t="s">
        <v>2068</v>
      </c>
      <c r="AV58" s="78" t="b">
        <v>0</v>
      </c>
      <c r="AW58" s="78" t="s">
        <v>2183</v>
      </c>
      <c r="AX58" s="83" t="s">
        <v>2239</v>
      </c>
      <c r="AY58" s="78" t="s">
        <v>66</v>
      </c>
      <c r="AZ58" s="78" t="str">
        <f>REPLACE(INDEX(GroupVertices[Group],MATCH(Vertices[[#This Row],[Vertex]],GroupVertices[Vertex],0)),1,1,"")</f>
        <v>4</v>
      </c>
      <c r="BA58" s="48" t="s">
        <v>2980</v>
      </c>
      <c r="BB58" s="48" t="s">
        <v>2980</v>
      </c>
      <c r="BC58" s="48" t="s">
        <v>633</v>
      </c>
      <c r="BD58" s="48" t="s">
        <v>3005</v>
      </c>
      <c r="BE58" s="48" t="s">
        <v>3011</v>
      </c>
      <c r="BF58" s="48" t="s">
        <v>3019</v>
      </c>
      <c r="BG58" s="120" t="s">
        <v>3044</v>
      </c>
      <c r="BH58" s="120" t="s">
        <v>3115</v>
      </c>
      <c r="BI58" s="120" t="s">
        <v>3153</v>
      </c>
      <c r="BJ58" s="120" t="s">
        <v>3220</v>
      </c>
      <c r="BK58" s="120">
        <v>6</v>
      </c>
      <c r="BL58" s="123">
        <v>2.8708133971291865</v>
      </c>
      <c r="BM58" s="120">
        <v>2</v>
      </c>
      <c r="BN58" s="123">
        <v>0.9569377990430622</v>
      </c>
      <c r="BO58" s="120">
        <v>0</v>
      </c>
      <c r="BP58" s="123">
        <v>0</v>
      </c>
      <c r="BQ58" s="120">
        <v>201</v>
      </c>
      <c r="BR58" s="123">
        <v>96.17224880382776</v>
      </c>
      <c r="BS58" s="120">
        <v>209</v>
      </c>
      <c r="BT58" s="2"/>
      <c r="BU58" s="3"/>
      <c r="BV58" s="3"/>
      <c r="BW58" s="3"/>
      <c r="BX58" s="3"/>
    </row>
    <row r="59" spans="1:76" ht="15">
      <c r="A59" s="64" t="s">
        <v>234</v>
      </c>
      <c r="B59" s="65"/>
      <c r="C59" s="65" t="s">
        <v>64</v>
      </c>
      <c r="D59" s="66">
        <v>162.022878295133</v>
      </c>
      <c r="E59" s="68"/>
      <c r="F59" s="100" t="s">
        <v>762</v>
      </c>
      <c r="G59" s="65"/>
      <c r="H59" s="69" t="s">
        <v>234</v>
      </c>
      <c r="I59" s="70"/>
      <c r="J59" s="70"/>
      <c r="K59" s="69" t="s">
        <v>2416</v>
      </c>
      <c r="L59" s="73">
        <v>1</v>
      </c>
      <c r="M59" s="74">
        <v>4530.8984375</v>
      </c>
      <c r="N59" s="74">
        <v>894.0282592773438</v>
      </c>
      <c r="O59" s="75"/>
      <c r="P59" s="76"/>
      <c r="Q59" s="76"/>
      <c r="R59" s="86"/>
      <c r="S59" s="48">
        <v>1</v>
      </c>
      <c r="T59" s="48">
        <v>1</v>
      </c>
      <c r="U59" s="49">
        <v>0</v>
      </c>
      <c r="V59" s="49">
        <v>0</v>
      </c>
      <c r="W59" s="49">
        <v>0</v>
      </c>
      <c r="X59" s="49">
        <v>0.999997</v>
      </c>
      <c r="Y59" s="49">
        <v>0</v>
      </c>
      <c r="Z59" s="49" t="s">
        <v>3528</v>
      </c>
      <c r="AA59" s="71">
        <v>59</v>
      </c>
      <c r="AB59" s="71"/>
      <c r="AC59" s="72"/>
      <c r="AD59" s="78" t="s">
        <v>1392</v>
      </c>
      <c r="AE59" s="78">
        <v>127</v>
      </c>
      <c r="AF59" s="78">
        <v>58</v>
      </c>
      <c r="AG59" s="78">
        <v>628</v>
      </c>
      <c r="AH59" s="78">
        <v>39</v>
      </c>
      <c r="AI59" s="78"/>
      <c r="AJ59" s="78" t="s">
        <v>1565</v>
      </c>
      <c r="AK59" s="78"/>
      <c r="AL59" s="78"/>
      <c r="AM59" s="78"/>
      <c r="AN59" s="80">
        <v>40750.043078703704</v>
      </c>
      <c r="AO59" s="83" t="s">
        <v>1959</v>
      </c>
      <c r="AP59" s="78" t="b">
        <v>0</v>
      </c>
      <c r="AQ59" s="78" t="b">
        <v>0</v>
      </c>
      <c r="AR59" s="78" t="b">
        <v>1</v>
      </c>
      <c r="AS59" s="78" t="s">
        <v>368</v>
      </c>
      <c r="AT59" s="78">
        <v>4</v>
      </c>
      <c r="AU59" s="83" t="s">
        <v>2068</v>
      </c>
      <c r="AV59" s="78" t="b">
        <v>0</v>
      </c>
      <c r="AW59" s="78" t="s">
        <v>2183</v>
      </c>
      <c r="AX59" s="83" t="s">
        <v>2240</v>
      </c>
      <c r="AY59" s="78" t="s">
        <v>66</v>
      </c>
      <c r="AZ59" s="78" t="str">
        <f>REPLACE(INDEX(GroupVertices[Group],MATCH(Vertices[[#This Row],[Vertex]],GroupVertices[Vertex],0)),1,1,"")</f>
        <v>3</v>
      </c>
      <c r="BA59" s="48" t="s">
        <v>2981</v>
      </c>
      <c r="BB59" s="48" t="s">
        <v>2981</v>
      </c>
      <c r="BC59" s="48" t="s">
        <v>606</v>
      </c>
      <c r="BD59" s="48" t="s">
        <v>606</v>
      </c>
      <c r="BE59" s="48" t="s">
        <v>3012</v>
      </c>
      <c r="BF59" s="48" t="s">
        <v>3020</v>
      </c>
      <c r="BG59" s="120" t="s">
        <v>3045</v>
      </c>
      <c r="BH59" s="120" t="s">
        <v>3116</v>
      </c>
      <c r="BI59" s="120" t="s">
        <v>3154</v>
      </c>
      <c r="BJ59" s="120" t="s">
        <v>3154</v>
      </c>
      <c r="BK59" s="120">
        <v>2</v>
      </c>
      <c r="BL59" s="123">
        <v>6.0606060606060606</v>
      </c>
      <c r="BM59" s="120">
        <v>1</v>
      </c>
      <c r="BN59" s="123">
        <v>3.0303030303030303</v>
      </c>
      <c r="BO59" s="120">
        <v>0</v>
      </c>
      <c r="BP59" s="123">
        <v>0</v>
      </c>
      <c r="BQ59" s="120">
        <v>30</v>
      </c>
      <c r="BR59" s="123">
        <v>90.9090909090909</v>
      </c>
      <c r="BS59" s="120">
        <v>33</v>
      </c>
      <c r="BT59" s="2"/>
      <c r="BU59" s="3"/>
      <c r="BV59" s="3"/>
      <c r="BW59" s="3"/>
      <c r="BX59" s="3"/>
    </row>
    <row r="60" spans="1:76" ht="15">
      <c r="A60" s="64" t="s">
        <v>235</v>
      </c>
      <c r="B60" s="65"/>
      <c r="C60" s="65" t="s">
        <v>64</v>
      </c>
      <c r="D60" s="66">
        <v>162.41141485903</v>
      </c>
      <c r="E60" s="68"/>
      <c r="F60" s="100" t="s">
        <v>2130</v>
      </c>
      <c r="G60" s="65"/>
      <c r="H60" s="69" t="s">
        <v>235</v>
      </c>
      <c r="I60" s="70"/>
      <c r="J60" s="70"/>
      <c r="K60" s="69" t="s">
        <v>2417</v>
      </c>
      <c r="L60" s="73">
        <v>80.42362891192975</v>
      </c>
      <c r="M60" s="74">
        <v>1122.2122802734375</v>
      </c>
      <c r="N60" s="74">
        <v>2493.092041015625</v>
      </c>
      <c r="O60" s="75"/>
      <c r="P60" s="76"/>
      <c r="Q60" s="76"/>
      <c r="R60" s="86"/>
      <c r="S60" s="48">
        <v>0</v>
      </c>
      <c r="T60" s="48">
        <v>2</v>
      </c>
      <c r="U60" s="49">
        <v>131</v>
      </c>
      <c r="V60" s="49">
        <v>0.003205</v>
      </c>
      <c r="W60" s="49">
        <v>0.006557</v>
      </c>
      <c r="X60" s="49">
        <v>0.67886</v>
      </c>
      <c r="Y60" s="49">
        <v>0</v>
      </c>
      <c r="Z60" s="49">
        <v>0</v>
      </c>
      <c r="AA60" s="71">
        <v>60</v>
      </c>
      <c r="AB60" s="71"/>
      <c r="AC60" s="72"/>
      <c r="AD60" s="78" t="s">
        <v>1393</v>
      </c>
      <c r="AE60" s="78">
        <v>1262</v>
      </c>
      <c r="AF60" s="78">
        <v>1043</v>
      </c>
      <c r="AG60" s="78">
        <v>1818</v>
      </c>
      <c r="AH60" s="78">
        <v>99</v>
      </c>
      <c r="AI60" s="78"/>
      <c r="AJ60" s="78" t="s">
        <v>1566</v>
      </c>
      <c r="AK60" s="78" t="s">
        <v>1717</v>
      </c>
      <c r="AL60" s="83" t="s">
        <v>1832</v>
      </c>
      <c r="AM60" s="78"/>
      <c r="AN60" s="80">
        <v>40157.883877314816</v>
      </c>
      <c r="AO60" s="83" t="s">
        <v>1960</v>
      </c>
      <c r="AP60" s="78" t="b">
        <v>0</v>
      </c>
      <c r="AQ60" s="78" t="b">
        <v>0</v>
      </c>
      <c r="AR60" s="78" t="b">
        <v>1</v>
      </c>
      <c r="AS60" s="78" t="s">
        <v>368</v>
      </c>
      <c r="AT60" s="78">
        <v>43</v>
      </c>
      <c r="AU60" s="83" t="s">
        <v>2085</v>
      </c>
      <c r="AV60" s="78" t="b">
        <v>0</v>
      </c>
      <c r="AW60" s="78" t="s">
        <v>2183</v>
      </c>
      <c r="AX60" s="83" t="s">
        <v>2241</v>
      </c>
      <c r="AY60" s="78" t="s">
        <v>66</v>
      </c>
      <c r="AZ60" s="78" t="str">
        <f>REPLACE(INDEX(GroupVertices[Group],MATCH(Vertices[[#This Row],[Vertex]],GroupVertices[Vertex],0)),1,1,"")</f>
        <v>1</v>
      </c>
      <c r="BA60" s="48" t="s">
        <v>547</v>
      </c>
      <c r="BB60" s="48" t="s">
        <v>547</v>
      </c>
      <c r="BC60" s="48" t="s">
        <v>612</v>
      </c>
      <c r="BD60" s="48" t="s">
        <v>612</v>
      </c>
      <c r="BE60" s="48"/>
      <c r="BF60" s="48"/>
      <c r="BG60" s="120" t="s">
        <v>3036</v>
      </c>
      <c r="BH60" s="120" t="s">
        <v>3036</v>
      </c>
      <c r="BI60" s="120" t="s">
        <v>3145</v>
      </c>
      <c r="BJ60" s="120" t="s">
        <v>3145</v>
      </c>
      <c r="BK60" s="120">
        <v>0</v>
      </c>
      <c r="BL60" s="123">
        <v>0</v>
      </c>
      <c r="BM60" s="120">
        <v>0</v>
      </c>
      <c r="BN60" s="123">
        <v>0</v>
      </c>
      <c r="BO60" s="120">
        <v>0</v>
      </c>
      <c r="BP60" s="123">
        <v>0</v>
      </c>
      <c r="BQ60" s="120">
        <v>14</v>
      </c>
      <c r="BR60" s="123">
        <v>100</v>
      </c>
      <c r="BS60" s="120">
        <v>14</v>
      </c>
      <c r="BT60" s="2"/>
      <c r="BU60" s="3"/>
      <c r="BV60" s="3"/>
      <c r="BW60" s="3"/>
      <c r="BX60" s="3"/>
    </row>
    <row r="61" spans="1:76" ht="15">
      <c r="A61" s="64" t="s">
        <v>236</v>
      </c>
      <c r="B61" s="65"/>
      <c r="C61" s="65" t="s">
        <v>64</v>
      </c>
      <c r="D61" s="66">
        <v>162.05837909792564</v>
      </c>
      <c r="E61" s="68"/>
      <c r="F61" s="100" t="s">
        <v>763</v>
      </c>
      <c r="G61" s="65"/>
      <c r="H61" s="69" t="s">
        <v>236</v>
      </c>
      <c r="I61" s="70"/>
      <c r="J61" s="70"/>
      <c r="K61" s="69" t="s">
        <v>2418</v>
      </c>
      <c r="L61" s="73">
        <v>1</v>
      </c>
      <c r="M61" s="74">
        <v>5766.9345703125</v>
      </c>
      <c r="N61" s="74">
        <v>7809.8544921875</v>
      </c>
      <c r="O61" s="75"/>
      <c r="P61" s="76"/>
      <c r="Q61" s="76"/>
      <c r="R61" s="86"/>
      <c r="S61" s="48">
        <v>0</v>
      </c>
      <c r="T61" s="48">
        <v>1</v>
      </c>
      <c r="U61" s="49">
        <v>0</v>
      </c>
      <c r="V61" s="49">
        <v>0.002347</v>
      </c>
      <c r="W61" s="49">
        <v>0.000798</v>
      </c>
      <c r="X61" s="49">
        <v>0.444987</v>
      </c>
      <c r="Y61" s="49">
        <v>0</v>
      </c>
      <c r="Z61" s="49">
        <v>0</v>
      </c>
      <c r="AA61" s="71">
        <v>61</v>
      </c>
      <c r="AB61" s="71"/>
      <c r="AC61" s="72"/>
      <c r="AD61" s="78" t="s">
        <v>1394</v>
      </c>
      <c r="AE61" s="78">
        <v>308</v>
      </c>
      <c r="AF61" s="78">
        <v>148</v>
      </c>
      <c r="AG61" s="78">
        <v>3113</v>
      </c>
      <c r="AH61" s="78">
        <v>7852</v>
      </c>
      <c r="AI61" s="78"/>
      <c r="AJ61" s="78" t="s">
        <v>1567</v>
      </c>
      <c r="AK61" s="78" t="s">
        <v>1718</v>
      </c>
      <c r="AL61" s="78"/>
      <c r="AM61" s="78"/>
      <c r="AN61" s="80">
        <v>41137.968252314815</v>
      </c>
      <c r="AO61" s="78"/>
      <c r="AP61" s="78" t="b">
        <v>1</v>
      </c>
      <c r="AQ61" s="78" t="b">
        <v>0</v>
      </c>
      <c r="AR61" s="78" t="b">
        <v>1</v>
      </c>
      <c r="AS61" s="78" t="s">
        <v>368</v>
      </c>
      <c r="AT61" s="78">
        <v>2</v>
      </c>
      <c r="AU61" s="83" t="s">
        <v>2068</v>
      </c>
      <c r="AV61" s="78" t="b">
        <v>0</v>
      </c>
      <c r="AW61" s="78" t="s">
        <v>2183</v>
      </c>
      <c r="AX61" s="83" t="s">
        <v>2242</v>
      </c>
      <c r="AY61" s="78" t="s">
        <v>66</v>
      </c>
      <c r="AZ61" s="78" t="str">
        <f>REPLACE(INDEX(GroupVertices[Group],MATCH(Vertices[[#This Row],[Vertex]],GroupVertices[Vertex],0)),1,1,"")</f>
        <v>4</v>
      </c>
      <c r="BA61" s="48"/>
      <c r="BB61" s="48"/>
      <c r="BC61" s="48"/>
      <c r="BD61" s="48"/>
      <c r="BE61" s="48"/>
      <c r="BF61" s="48"/>
      <c r="BG61" s="120" t="s">
        <v>3046</v>
      </c>
      <c r="BH61" s="120" t="s">
        <v>3046</v>
      </c>
      <c r="BI61" s="120" t="s">
        <v>3155</v>
      </c>
      <c r="BJ61" s="120" t="s">
        <v>3155</v>
      </c>
      <c r="BK61" s="120">
        <v>3</v>
      </c>
      <c r="BL61" s="123">
        <v>14.285714285714286</v>
      </c>
      <c r="BM61" s="120">
        <v>0</v>
      </c>
      <c r="BN61" s="123">
        <v>0</v>
      </c>
      <c r="BO61" s="120">
        <v>0</v>
      </c>
      <c r="BP61" s="123">
        <v>0</v>
      </c>
      <c r="BQ61" s="120">
        <v>18</v>
      </c>
      <c r="BR61" s="123">
        <v>85.71428571428571</v>
      </c>
      <c r="BS61" s="120">
        <v>21</v>
      </c>
      <c r="BT61" s="2"/>
      <c r="BU61" s="3"/>
      <c r="BV61" s="3"/>
      <c r="BW61" s="3"/>
      <c r="BX61" s="3"/>
    </row>
    <row r="62" spans="1:76" ht="15">
      <c r="A62" s="64" t="s">
        <v>237</v>
      </c>
      <c r="B62" s="65"/>
      <c r="C62" s="65" t="s">
        <v>64</v>
      </c>
      <c r="D62" s="66">
        <v>163.03070664107898</v>
      </c>
      <c r="E62" s="68"/>
      <c r="F62" s="100" t="s">
        <v>764</v>
      </c>
      <c r="G62" s="65"/>
      <c r="H62" s="69" t="s">
        <v>237</v>
      </c>
      <c r="I62" s="70"/>
      <c r="J62" s="70"/>
      <c r="K62" s="69" t="s">
        <v>2419</v>
      </c>
      <c r="L62" s="73">
        <v>1</v>
      </c>
      <c r="M62" s="74">
        <v>6536.96142578125</v>
      </c>
      <c r="N62" s="74">
        <v>8217.0234375</v>
      </c>
      <c r="O62" s="75"/>
      <c r="P62" s="76"/>
      <c r="Q62" s="76"/>
      <c r="R62" s="86"/>
      <c r="S62" s="48">
        <v>0</v>
      </c>
      <c r="T62" s="48">
        <v>1</v>
      </c>
      <c r="U62" s="49">
        <v>0</v>
      </c>
      <c r="V62" s="49">
        <v>0.002347</v>
      </c>
      <c r="W62" s="49">
        <v>0.000798</v>
      </c>
      <c r="X62" s="49">
        <v>0.444987</v>
      </c>
      <c r="Y62" s="49">
        <v>0</v>
      </c>
      <c r="Z62" s="49">
        <v>0</v>
      </c>
      <c r="AA62" s="71">
        <v>62</v>
      </c>
      <c r="AB62" s="71"/>
      <c r="AC62" s="72"/>
      <c r="AD62" s="78" t="s">
        <v>1395</v>
      </c>
      <c r="AE62" s="78">
        <v>5001</v>
      </c>
      <c r="AF62" s="78">
        <v>2613</v>
      </c>
      <c r="AG62" s="78">
        <v>42682</v>
      </c>
      <c r="AH62" s="78">
        <v>38399</v>
      </c>
      <c r="AI62" s="78"/>
      <c r="AJ62" s="78" t="s">
        <v>1568</v>
      </c>
      <c r="AK62" s="78" t="s">
        <v>1719</v>
      </c>
      <c r="AL62" s="78"/>
      <c r="AM62" s="78"/>
      <c r="AN62" s="80">
        <v>41640.13859953704</v>
      </c>
      <c r="AO62" s="83" t="s">
        <v>1961</v>
      </c>
      <c r="AP62" s="78" t="b">
        <v>0</v>
      </c>
      <c r="AQ62" s="78" t="b">
        <v>0</v>
      </c>
      <c r="AR62" s="78" t="b">
        <v>0</v>
      </c>
      <c r="AS62" s="78" t="s">
        <v>368</v>
      </c>
      <c r="AT62" s="78">
        <v>124</v>
      </c>
      <c r="AU62" s="83" t="s">
        <v>2082</v>
      </c>
      <c r="AV62" s="78" t="b">
        <v>0</v>
      </c>
      <c r="AW62" s="78" t="s">
        <v>2183</v>
      </c>
      <c r="AX62" s="83" t="s">
        <v>2243</v>
      </c>
      <c r="AY62" s="78" t="s">
        <v>66</v>
      </c>
      <c r="AZ62" s="78" t="str">
        <f>REPLACE(INDEX(GroupVertices[Group],MATCH(Vertices[[#This Row],[Vertex]],GroupVertices[Vertex],0)),1,1,"")</f>
        <v>4</v>
      </c>
      <c r="BA62" s="48"/>
      <c r="BB62" s="48"/>
      <c r="BC62" s="48"/>
      <c r="BD62" s="48"/>
      <c r="BE62" s="48"/>
      <c r="BF62" s="48"/>
      <c r="BG62" s="120" t="s">
        <v>3046</v>
      </c>
      <c r="BH62" s="120" t="s">
        <v>3046</v>
      </c>
      <c r="BI62" s="120" t="s">
        <v>3155</v>
      </c>
      <c r="BJ62" s="120" t="s">
        <v>3155</v>
      </c>
      <c r="BK62" s="120">
        <v>3</v>
      </c>
      <c r="BL62" s="123">
        <v>14.285714285714286</v>
      </c>
      <c r="BM62" s="120">
        <v>0</v>
      </c>
      <c r="BN62" s="123">
        <v>0</v>
      </c>
      <c r="BO62" s="120">
        <v>0</v>
      </c>
      <c r="BP62" s="123">
        <v>0</v>
      </c>
      <c r="BQ62" s="120">
        <v>18</v>
      </c>
      <c r="BR62" s="123">
        <v>85.71428571428571</v>
      </c>
      <c r="BS62" s="120">
        <v>21</v>
      </c>
      <c r="BT62" s="2"/>
      <c r="BU62" s="3"/>
      <c r="BV62" s="3"/>
      <c r="BW62" s="3"/>
      <c r="BX62" s="3"/>
    </row>
    <row r="63" spans="1:76" ht="15">
      <c r="A63" s="64" t="s">
        <v>238</v>
      </c>
      <c r="B63" s="65"/>
      <c r="C63" s="65" t="s">
        <v>64</v>
      </c>
      <c r="D63" s="66">
        <v>162.00276117355054</v>
      </c>
      <c r="E63" s="68"/>
      <c r="F63" s="100" t="s">
        <v>765</v>
      </c>
      <c r="G63" s="65"/>
      <c r="H63" s="69" t="s">
        <v>238</v>
      </c>
      <c r="I63" s="70"/>
      <c r="J63" s="70"/>
      <c r="K63" s="69" t="s">
        <v>2420</v>
      </c>
      <c r="L63" s="73">
        <v>1</v>
      </c>
      <c r="M63" s="74">
        <v>2028.282470703125</v>
      </c>
      <c r="N63" s="74">
        <v>4788.33154296875</v>
      </c>
      <c r="O63" s="75"/>
      <c r="P63" s="76"/>
      <c r="Q63" s="76"/>
      <c r="R63" s="86"/>
      <c r="S63" s="48">
        <v>0</v>
      </c>
      <c r="T63" s="48">
        <v>2</v>
      </c>
      <c r="U63" s="49">
        <v>0</v>
      </c>
      <c r="V63" s="49">
        <v>0.003195</v>
      </c>
      <c r="W63" s="49">
        <v>0.007111</v>
      </c>
      <c r="X63" s="49">
        <v>0.614866</v>
      </c>
      <c r="Y63" s="49">
        <v>0.5</v>
      </c>
      <c r="Z63" s="49">
        <v>0</v>
      </c>
      <c r="AA63" s="71">
        <v>63</v>
      </c>
      <c r="AB63" s="71"/>
      <c r="AC63" s="72"/>
      <c r="AD63" s="78" t="s">
        <v>1396</v>
      </c>
      <c r="AE63" s="78">
        <v>56</v>
      </c>
      <c r="AF63" s="78">
        <v>7</v>
      </c>
      <c r="AG63" s="78">
        <v>312</v>
      </c>
      <c r="AH63" s="78">
        <v>165</v>
      </c>
      <c r="AI63" s="78"/>
      <c r="AJ63" s="78"/>
      <c r="AK63" s="78"/>
      <c r="AL63" s="78"/>
      <c r="AM63" s="78"/>
      <c r="AN63" s="80">
        <v>42739.923622685186</v>
      </c>
      <c r="AO63" s="78"/>
      <c r="AP63" s="78" t="b">
        <v>1</v>
      </c>
      <c r="AQ63" s="78" t="b">
        <v>1</v>
      </c>
      <c r="AR63" s="78" t="b">
        <v>0</v>
      </c>
      <c r="AS63" s="78" t="s">
        <v>368</v>
      </c>
      <c r="AT63" s="78">
        <v>0</v>
      </c>
      <c r="AU63" s="78"/>
      <c r="AV63" s="78" t="b">
        <v>0</v>
      </c>
      <c r="AW63" s="78" t="s">
        <v>2183</v>
      </c>
      <c r="AX63" s="83" t="s">
        <v>2244</v>
      </c>
      <c r="AY63" s="78" t="s">
        <v>66</v>
      </c>
      <c r="AZ63" s="78" t="str">
        <f>REPLACE(INDEX(GroupVertices[Group],MATCH(Vertices[[#This Row],[Vertex]],GroupVertices[Vertex],0)),1,1,"")</f>
        <v>1</v>
      </c>
      <c r="BA63" s="48"/>
      <c r="BB63" s="48"/>
      <c r="BC63" s="48"/>
      <c r="BD63" s="48"/>
      <c r="BE63" s="48"/>
      <c r="BF63" s="48"/>
      <c r="BG63" s="120" t="s">
        <v>3047</v>
      </c>
      <c r="BH63" s="120" t="s">
        <v>3047</v>
      </c>
      <c r="BI63" s="120" t="s">
        <v>3156</v>
      </c>
      <c r="BJ63" s="120" t="s">
        <v>3156</v>
      </c>
      <c r="BK63" s="120">
        <v>1</v>
      </c>
      <c r="BL63" s="123">
        <v>8.333333333333334</v>
      </c>
      <c r="BM63" s="120">
        <v>1</v>
      </c>
      <c r="BN63" s="123">
        <v>8.333333333333334</v>
      </c>
      <c r="BO63" s="120">
        <v>0</v>
      </c>
      <c r="BP63" s="123">
        <v>0</v>
      </c>
      <c r="BQ63" s="120">
        <v>10</v>
      </c>
      <c r="BR63" s="123">
        <v>83.33333333333333</v>
      </c>
      <c r="BS63" s="120">
        <v>12</v>
      </c>
      <c r="BT63" s="2"/>
      <c r="BU63" s="3"/>
      <c r="BV63" s="3"/>
      <c r="BW63" s="3"/>
      <c r="BX63" s="3"/>
    </row>
    <row r="64" spans="1:76" ht="15">
      <c r="A64" s="64" t="s">
        <v>358</v>
      </c>
      <c r="B64" s="65"/>
      <c r="C64" s="65" t="s">
        <v>64</v>
      </c>
      <c r="D64" s="66">
        <v>421.35979277547835</v>
      </c>
      <c r="E64" s="68"/>
      <c r="F64" s="100" t="s">
        <v>2131</v>
      </c>
      <c r="G64" s="65"/>
      <c r="H64" s="69" t="s">
        <v>358</v>
      </c>
      <c r="I64" s="70"/>
      <c r="J64" s="70"/>
      <c r="K64" s="69" t="s">
        <v>2421</v>
      </c>
      <c r="L64" s="73">
        <v>1.6062872436025173</v>
      </c>
      <c r="M64" s="74">
        <v>1829.877685546875</v>
      </c>
      <c r="N64" s="74">
        <v>4773.07763671875</v>
      </c>
      <c r="O64" s="75"/>
      <c r="P64" s="76"/>
      <c r="Q64" s="76"/>
      <c r="R64" s="86"/>
      <c r="S64" s="48">
        <v>3</v>
      </c>
      <c r="T64" s="48">
        <v>0</v>
      </c>
      <c r="U64" s="49">
        <v>1</v>
      </c>
      <c r="V64" s="49">
        <v>0.003205</v>
      </c>
      <c r="W64" s="49">
        <v>0.007754</v>
      </c>
      <c r="X64" s="49">
        <v>0.864687</v>
      </c>
      <c r="Y64" s="49">
        <v>0.3333333333333333</v>
      </c>
      <c r="Z64" s="49">
        <v>0</v>
      </c>
      <c r="AA64" s="71">
        <v>64</v>
      </c>
      <c r="AB64" s="71"/>
      <c r="AC64" s="72"/>
      <c r="AD64" s="78" t="s">
        <v>1397</v>
      </c>
      <c r="AE64" s="78">
        <v>710</v>
      </c>
      <c r="AF64" s="78">
        <v>657517</v>
      </c>
      <c r="AG64" s="78">
        <v>183473</v>
      </c>
      <c r="AH64" s="78">
        <v>4355</v>
      </c>
      <c r="AI64" s="78"/>
      <c r="AJ64" s="78" t="s">
        <v>1569</v>
      </c>
      <c r="AK64" s="78" t="s">
        <v>1711</v>
      </c>
      <c r="AL64" s="83" t="s">
        <v>1833</v>
      </c>
      <c r="AM64" s="78"/>
      <c r="AN64" s="80">
        <v>39660.83273148148</v>
      </c>
      <c r="AO64" s="83" t="s">
        <v>1962</v>
      </c>
      <c r="AP64" s="78" t="b">
        <v>0</v>
      </c>
      <c r="AQ64" s="78" t="b">
        <v>0</v>
      </c>
      <c r="AR64" s="78" t="b">
        <v>1</v>
      </c>
      <c r="AS64" s="78" t="s">
        <v>368</v>
      </c>
      <c r="AT64" s="78">
        <v>6584</v>
      </c>
      <c r="AU64" s="83" t="s">
        <v>2068</v>
      </c>
      <c r="AV64" s="78" t="b">
        <v>1</v>
      </c>
      <c r="AW64" s="78" t="s">
        <v>2183</v>
      </c>
      <c r="AX64" s="83" t="s">
        <v>2245</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239</v>
      </c>
      <c r="B65" s="65"/>
      <c r="C65" s="65" t="s">
        <v>64</v>
      </c>
      <c r="D65" s="66">
        <v>162.07297387240703</v>
      </c>
      <c r="E65" s="68"/>
      <c r="F65" s="100" t="s">
        <v>766</v>
      </c>
      <c r="G65" s="65"/>
      <c r="H65" s="69" t="s">
        <v>239</v>
      </c>
      <c r="I65" s="70"/>
      <c r="J65" s="70"/>
      <c r="K65" s="69" t="s">
        <v>2422</v>
      </c>
      <c r="L65" s="73">
        <v>4.031436218012586</v>
      </c>
      <c r="M65" s="74">
        <v>3392.038330078125</v>
      </c>
      <c r="N65" s="74">
        <v>9646.09375</v>
      </c>
      <c r="O65" s="75"/>
      <c r="P65" s="76"/>
      <c r="Q65" s="76"/>
      <c r="R65" s="86"/>
      <c r="S65" s="48">
        <v>0</v>
      </c>
      <c r="T65" s="48">
        <v>5</v>
      </c>
      <c r="U65" s="49">
        <v>5</v>
      </c>
      <c r="V65" s="49">
        <v>0.003226</v>
      </c>
      <c r="W65" s="49">
        <v>0.011642</v>
      </c>
      <c r="X65" s="49">
        <v>1.174201</v>
      </c>
      <c r="Y65" s="49">
        <v>0.3</v>
      </c>
      <c r="Z65" s="49">
        <v>0</v>
      </c>
      <c r="AA65" s="71">
        <v>65</v>
      </c>
      <c r="AB65" s="71"/>
      <c r="AC65" s="72"/>
      <c r="AD65" s="78" t="s">
        <v>1398</v>
      </c>
      <c r="AE65" s="78">
        <v>159</v>
      </c>
      <c r="AF65" s="78">
        <v>185</v>
      </c>
      <c r="AG65" s="78">
        <v>8237</v>
      </c>
      <c r="AH65" s="78">
        <v>3831</v>
      </c>
      <c r="AI65" s="78"/>
      <c r="AJ65" s="78" t="s">
        <v>1570</v>
      </c>
      <c r="AK65" s="78" t="s">
        <v>1720</v>
      </c>
      <c r="AL65" s="78"/>
      <c r="AM65" s="78"/>
      <c r="AN65" s="80">
        <v>40658.96766203704</v>
      </c>
      <c r="AO65" s="83" t="s">
        <v>1963</v>
      </c>
      <c r="AP65" s="78" t="b">
        <v>0</v>
      </c>
      <c r="AQ65" s="78" t="b">
        <v>0</v>
      </c>
      <c r="AR65" s="78" t="b">
        <v>1</v>
      </c>
      <c r="AS65" s="78" t="s">
        <v>368</v>
      </c>
      <c r="AT65" s="78">
        <v>9</v>
      </c>
      <c r="AU65" s="83" t="s">
        <v>2068</v>
      </c>
      <c r="AV65" s="78" t="b">
        <v>0</v>
      </c>
      <c r="AW65" s="78" t="s">
        <v>2183</v>
      </c>
      <c r="AX65" s="83" t="s">
        <v>2246</v>
      </c>
      <c r="AY65" s="78" t="s">
        <v>66</v>
      </c>
      <c r="AZ65" s="78" t="str">
        <f>REPLACE(INDEX(GroupVertices[Group],MATCH(Vertices[[#This Row],[Vertex]],GroupVertices[Vertex],0)),1,1,"")</f>
        <v>2</v>
      </c>
      <c r="BA65" s="48" t="s">
        <v>550</v>
      </c>
      <c r="BB65" s="48" t="s">
        <v>550</v>
      </c>
      <c r="BC65" s="48" t="s">
        <v>614</v>
      </c>
      <c r="BD65" s="48" t="s">
        <v>614</v>
      </c>
      <c r="BE65" s="48"/>
      <c r="BF65" s="48"/>
      <c r="BG65" s="120" t="s">
        <v>3048</v>
      </c>
      <c r="BH65" s="120" t="s">
        <v>3048</v>
      </c>
      <c r="BI65" s="120" t="s">
        <v>3157</v>
      </c>
      <c r="BJ65" s="120" t="s">
        <v>3157</v>
      </c>
      <c r="BK65" s="120">
        <v>4</v>
      </c>
      <c r="BL65" s="123">
        <v>10.526315789473685</v>
      </c>
      <c r="BM65" s="120">
        <v>0</v>
      </c>
      <c r="BN65" s="123">
        <v>0</v>
      </c>
      <c r="BO65" s="120">
        <v>0</v>
      </c>
      <c r="BP65" s="123">
        <v>0</v>
      </c>
      <c r="BQ65" s="120">
        <v>34</v>
      </c>
      <c r="BR65" s="123">
        <v>89.47368421052632</v>
      </c>
      <c r="BS65" s="120">
        <v>38</v>
      </c>
      <c r="BT65" s="2"/>
      <c r="BU65" s="3"/>
      <c r="BV65" s="3"/>
      <c r="BW65" s="3"/>
      <c r="BX65" s="3"/>
    </row>
    <row r="66" spans="1:76" ht="15">
      <c r="A66" s="64" t="s">
        <v>359</v>
      </c>
      <c r="B66" s="65"/>
      <c r="C66" s="65" t="s">
        <v>64</v>
      </c>
      <c r="D66" s="66">
        <v>162.09624662090442</v>
      </c>
      <c r="E66" s="68"/>
      <c r="F66" s="100" t="s">
        <v>2132</v>
      </c>
      <c r="G66" s="65"/>
      <c r="H66" s="69" t="s">
        <v>359</v>
      </c>
      <c r="I66" s="70"/>
      <c r="J66" s="70"/>
      <c r="K66" s="69" t="s">
        <v>2423</v>
      </c>
      <c r="L66" s="73">
        <v>1</v>
      </c>
      <c r="M66" s="74">
        <v>3092.608154296875</v>
      </c>
      <c r="N66" s="74">
        <v>8642.44140625</v>
      </c>
      <c r="O66" s="75"/>
      <c r="P66" s="76"/>
      <c r="Q66" s="76"/>
      <c r="R66" s="86"/>
      <c r="S66" s="48">
        <v>3</v>
      </c>
      <c r="T66" s="48">
        <v>0</v>
      </c>
      <c r="U66" s="49">
        <v>0</v>
      </c>
      <c r="V66" s="49">
        <v>0.003205</v>
      </c>
      <c r="W66" s="49">
        <v>0.010352</v>
      </c>
      <c r="X66" s="49">
        <v>0.717528</v>
      </c>
      <c r="Y66" s="49">
        <v>0.5</v>
      </c>
      <c r="Z66" s="49">
        <v>0</v>
      </c>
      <c r="AA66" s="71">
        <v>66</v>
      </c>
      <c r="AB66" s="71"/>
      <c r="AC66" s="72"/>
      <c r="AD66" s="78" t="s">
        <v>1399</v>
      </c>
      <c r="AE66" s="78">
        <v>222</v>
      </c>
      <c r="AF66" s="78">
        <v>244</v>
      </c>
      <c r="AG66" s="78">
        <v>8998</v>
      </c>
      <c r="AH66" s="78">
        <v>3825</v>
      </c>
      <c r="AI66" s="78"/>
      <c r="AJ66" s="78" t="s">
        <v>1571</v>
      </c>
      <c r="AK66" s="78" t="s">
        <v>1721</v>
      </c>
      <c r="AL66" s="78"/>
      <c r="AM66" s="78"/>
      <c r="AN66" s="80">
        <v>40770.22609953704</v>
      </c>
      <c r="AO66" s="83" t="s">
        <v>1964</v>
      </c>
      <c r="AP66" s="78" t="b">
        <v>0</v>
      </c>
      <c r="AQ66" s="78" t="b">
        <v>0</v>
      </c>
      <c r="AR66" s="78" t="b">
        <v>1</v>
      </c>
      <c r="AS66" s="78" t="s">
        <v>368</v>
      </c>
      <c r="AT66" s="78">
        <v>4</v>
      </c>
      <c r="AU66" s="83" t="s">
        <v>2086</v>
      </c>
      <c r="AV66" s="78" t="b">
        <v>0</v>
      </c>
      <c r="AW66" s="78" t="s">
        <v>2183</v>
      </c>
      <c r="AX66" s="83" t="s">
        <v>2247</v>
      </c>
      <c r="AY66" s="78" t="s">
        <v>65</v>
      </c>
      <c r="AZ66" s="78" t="str">
        <f>REPLACE(INDEX(GroupVertices[Group],MATCH(Vertices[[#This Row],[Vertex]],GroupVertices[Vertex],0)),1,1,"")</f>
        <v>2</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322</v>
      </c>
      <c r="B67" s="65"/>
      <c r="C67" s="65" t="s">
        <v>64</v>
      </c>
      <c r="D67" s="66">
        <v>181.2083010309919</v>
      </c>
      <c r="E67" s="68"/>
      <c r="F67" s="100" t="s">
        <v>2133</v>
      </c>
      <c r="G67" s="65"/>
      <c r="H67" s="69" t="s">
        <v>322</v>
      </c>
      <c r="I67" s="70"/>
      <c r="J67" s="70"/>
      <c r="K67" s="69" t="s">
        <v>2424</v>
      </c>
      <c r="L67" s="73">
        <v>122.13619127178293</v>
      </c>
      <c r="M67" s="74">
        <v>3832.236083984375</v>
      </c>
      <c r="N67" s="74">
        <v>7643.92431640625</v>
      </c>
      <c r="O67" s="75"/>
      <c r="P67" s="76"/>
      <c r="Q67" s="76"/>
      <c r="R67" s="86"/>
      <c r="S67" s="48">
        <v>17</v>
      </c>
      <c r="T67" s="48">
        <v>1</v>
      </c>
      <c r="U67" s="49">
        <v>199.8</v>
      </c>
      <c r="V67" s="49">
        <v>0.003472</v>
      </c>
      <c r="W67" s="49">
        <v>0.035094</v>
      </c>
      <c r="X67" s="49">
        <v>3.135004</v>
      </c>
      <c r="Y67" s="49">
        <v>0.1830065359477124</v>
      </c>
      <c r="Z67" s="49">
        <v>0</v>
      </c>
      <c r="AA67" s="71">
        <v>67</v>
      </c>
      <c r="AB67" s="71"/>
      <c r="AC67" s="72"/>
      <c r="AD67" s="78" t="s">
        <v>1400</v>
      </c>
      <c r="AE67" s="78">
        <v>1278</v>
      </c>
      <c r="AF67" s="78">
        <v>48696</v>
      </c>
      <c r="AG67" s="78">
        <v>8880</v>
      </c>
      <c r="AH67" s="78">
        <v>3393</v>
      </c>
      <c r="AI67" s="78"/>
      <c r="AJ67" s="78" t="s">
        <v>1572</v>
      </c>
      <c r="AK67" s="78" t="s">
        <v>1722</v>
      </c>
      <c r="AL67" s="83" t="s">
        <v>1834</v>
      </c>
      <c r="AM67" s="78"/>
      <c r="AN67" s="80">
        <v>39260.72326388889</v>
      </c>
      <c r="AO67" s="83" t="s">
        <v>1965</v>
      </c>
      <c r="AP67" s="78" t="b">
        <v>0</v>
      </c>
      <c r="AQ67" s="78" t="b">
        <v>0</v>
      </c>
      <c r="AR67" s="78" t="b">
        <v>1</v>
      </c>
      <c r="AS67" s="78" t="s">
        <v>368</v>
      </c>
      <c r="AT67" s="78">
        <v>1259</v>
      </c>
      <c r="AU67" s="83" t="s">
        <v>2068</v>
      </c>
      <c r="AV67" s="78" t="b">
        <v>1</v>
      </c>
      <c r="AW67" s="78" t="s">
        <v>2183</v>
      </c>
      <c r="AX67" s="83" t="s">
        <v>2248</v>
      </c>
      <c r="AY67" s="78" t="s">
        <v>66</v>
      </c>
      <c r="AZ67" s="78" t="str">
        <f>REPLACE(INDEX(GroupVertices[Group],MATCH(Vertices[[#This Row],[Vertex]],GroupVertices[Vertex],0)),1,1,"")</f>
        <v>2</v>
      </c>
      <c r="BA67" s="48"/>
      <c r="BB67" s="48"/>
      <c r="BC67" s="48"/>
      <c r="BD67" s="48"/>
      <c r="BE67" s="48" t="s">
        <v>681</v>
      </c>
      <c r="BF67" s="48" t="s">
        <v>681</v>
      </c>
      <c r="BG67" s="120" t="s">
        <v>3049</v>
      </c>
      <c r="BH67" s="120" t="s">
        <v>3049</v>
      </c>
      <c r="BI67" s="120" t="s">
        <v>3158</v>
      </c>
      <c r="BJ67" s="120" t="s">
        <v>3158</v>
      </c>
      <c r="BK67" s="120">
        <v>2</v>
      </c>
      <c r="BL67" s="123">
        <v>5.714285714285714</v>
      </c>
      <c r="BM67" s="120">
        <v>0</v>
      </c>
      <c r="BN67" s="123">
        <v>0</v>
      </c>
      <c r="BO67" s="120">
        <v>0</v>
      </c>
      <c r="BP67" s="123">
        <v>0</v>
      </c>
      <c r="BQ67" s="120">
        <v>33</v>
      </c>
      <c r="BR67" s="123">
        <v>94.28571428571429</v>
      </c>
      <c r="BS67" s="120">
        <v>35</v>
      </c>
      <c r="BT67" s="2"/>
      <c r="BU67" s="3"/>
      <c r="BV67" s="3"/>
      <c r="BW67" s="3"/>
      <c r="BX67" s="3"/>
    </row>
    <row r="68" spans="1:76" ht="15">
      <c r="A68" s="64" t="s">
        <v>323</v>
      </c>
      <c r="B68" s="65"/>
      <c r="C68" s="65" t="s">
        <v>64</v>
      </c>
      <c r="D68" s="66">
        <v>162.35619138801925</v>
      </c>
      <c r="E68" s="68"/>
      <c r="F68" s="100" t="s">
        <v>2134</v>
      </c>
      <c r="G68" s="65"/>
      <c r="H68" s="69" t="s">
        <v>323</v>
      </c>
      <c r="I68" s="70"/>
      <c r="J68" s="70"/>
      <c r="K68" s="69" t="s">
        <v>2425</v>
      </c>
      <c r="L68" s="73">
        <v>1.6062872436025173</v>
      </c>
      <c r="M68" s="74">
        <v>1305.7142333984375</v>
      </c>
      <c r="N68" s="74">
        <v>4662.61376953125</v>
      </c>
      <c r="O68" s="75"/>
      <c r="P68" s="76"/>
      <c r="Q68" s="76"/>
      <c r="R68" s="86"/>
      <c r="S68" s="48">
        <v>3</v>
      </c>
      <c r="T68" s="48">
        <v>1</v>
      </c>
      <c r="U68" s="49">
        <v>1</v>
      </c>
      <c r="V68" s="49">
        <v>0.003205</v>
      </c>
      <c r="W68" s="49">
        <v>0.008131</v>
      </c>
      <c r="X68" s="49">
        <v>0.802983</v>
      </c>
      <c r="Y68" s="49">
        <v>0.3333333333333333</v>
      </c>
      <c r="Z68" s="49">
        <v>0.3333333333333333</v>
      </c>
      <c r="AA68" s="71">
        <v>68</v>
      </c>
      <c r="AB68" s="71"/>
      <c r="AC68" s="72"/>
      <c r="AD68" s="78" t="s">
        <v>1401</v>
      </c>
      <c r="AE68" s="78">
        <v>2149</v>
      </c>
      <c r="AF68" s="78">
        <v>903</v>
      </c>
      <c r="AG68" s="78">
        <v>5383</v>
      </c>
      <c r="AH68" s="78">
        <v>84520</v>
      </c>
      <c r="AI68" s="78"/>
      <c r="AJ68" s="78" t="s">
        <v>1573</v>
      </c>
      <c r="AK68" s="78"/>
      <c r="AL68" s="78"/>
      <c r="AM68" s="78"/>
      <c r="AN68" s="80">
        <v>40505.634618055556</v>
      </c>
      <c r="AO68" s="83" t="s">
        <v>1966</v>
      </c>
      <c r="AP68" s="78" t="b">
        <v>0</v>
      </c>
      <c r="AQ68" s="78" t="b">
        <v>0</v>
      </c>
      <c r="AR68" s="78" t="b">
        <v>0</v>
      </c>
      <c r="AS68" s="78" t="s">
        <v>368</v>
      </c>
      <c r="AT68" s="78">
        <v>12</v>
      </c>
      <c r="AU68" s="83" t="s">
        <v>2084</v>
      </c>
      <c r="AV68" s="78" t="b">
        <v>0</v>
      </c>
      <c r="AW68" s="78" t="s">
        <v>2183</v>
      </c>
      <c r="AX68" s="83" t="s">
        <v>2249</v>
      </c>
      <c r="AY68" s="78" t="s">
        <v>66</v>
      </c>
      <c r="AZ68" s="78" t="str">
        <f>REPLACE(INDEX(GroupVertices[Group],MATCH(Vertices[[#This Row],[Vertex]],GroupVertices[Vertex],0)),1,1,"")</f>
        <v>1</v>
      </c>
      <c r="BA68" s="48"/>
      <c r="BB68" s="48"/>
      <c r="BC68" s="48"/>
      <c r="BD68" s="48"/>
      <c r="BE68" s="48"/>
      <c r="BF68" s="48"/>
      <c r="BG68" s="120" t="s">
        <v>3050</v>
      </c>
      <c r="BH68" s="120" t="s">
        <v>3050</v>
      </c>
      <c r="BI68" s="120" t="s">
        <v>3159</v>
      </c>
      <c r="BJ68" s="120" t="s">
        <v>3159</v>
      </c>
      <c r="BK68" s="120">
        <v>1</v>
      </c>
      <c r="BL68" s="123">
        <v>10</v>
      </c>
      <c r="BM68" s="120">
        <v>0</v>
      </c>
      <c r="BN68" s="123">
        <v>0</v>
      </c>
      <c r="BO68" s="120">
        <v>0</v>
      </c>
      <c r="BP68" s="123">
        <v>0</v>
      </c>
      <c r="BQ68" s="120">
        <v>9</v>
      </c>
      <c r="BR68" s="123">
        <v>90</v>
      </c>
      <c r="BS68" s="120">
        <v>10</v>
      </c>
      <c r="BT68" s="2"/>
      <c r="BU68" s="3"/>
      <c r="BV68" s="3"/>
      <c r="BW68" s="3"/>
      <c r="BX68" s="3"/>
    </row>
    <row r="69" spans="1:76" ht="15">
      <c r="A69" s="64" t="s">
        <v>240</v>
      </c>
      <c r="B69" s="65"/>
      <c r="C69" s="65" t="s">
        <v>64</v>
      </c>
      <c r="D69" s="66">
        <v>162.1510756385508</v>
      </c>
      <c r="E69" s="68"/>
      <c r="F69" s="100" t="s">
        <v>767</v>
      </c>
      <c r="G69" s="65"/>
      <c r="H69" s="69" t="s">
        <v>240</v>
      </c>
      <c r="I69" s="70"/>
      <c r="J69" s="70"/>
      <c r="K69" s="69" t="s">
        <v>2426</v>
      </c>
      <c r="L69" s="73">
        <v>1</v>
      </c>
      <c r="M69" s="74">
        <v>3298.078369140625</v>
      </c>
      <c r="N69" s="74">
        <v>894.0282592773438</v>
      </c>
      <c r="O69" s="75"/>
      <c r="P69" s="76"/>
      <c r="Q69" s="76"/>
      <c r="R69" s="86"/>
      <c r="S69" s="48">
        <v>1</v>
      </c>
      <c r="T69" s="48">
        <v>1</v>
      </c>
      <c r="U69" s="49">
        <v>0</v>
      </c>
      <c r="V69" s="49">
        <v>0</v>
      </c>
      <c r="W69" s="49">
        <v>0</v>
      </c>
      <c r="X69" s="49">
        <v>0.999997</v>
      </c>
      <c r="Y69" s="49">
        <v>0</v>
      </c>
      <c r="Z69" s="49" t="s">
        <v>3528</v>
      </c>
      <c r="AA69" s="71">
        <v>69</v>
      </c>
      <c r="AB69" s="71"/>
      <c r="AC69" s="72"/>
      <c r="AD69" s="78" t="s">
        <v>1402</v>
      </c>
      <c r="AE69" s="78">
        <v>759</v>
      </c>
      <c r="AF69" s="78">
        <v>383</v>
      </c>
      <c r="AG69" s="78">
        <v>1507</v>
      </c>
      <c r="AH69" s="78">
        <v>150</v>
      </c>
      <c r="AI69" s="78"/>
      <c r="AJ69" s="78" t="s">
        <v>1574</v>
      </c>
      <c r="AK69" s="78" t="s">
        <v>1723</v>
      </c>
      <c r="AL69" s="83" t="s">
        <v>1835</v>
      </c>
      <c r="AM69" s="78"/>
      <c r="AN69" s="80">
        <v>40319.19625</v>
      </c>
      <c r="AO69" s="83" t="s">
        <v>1967</v>
      </c>
      <c r="AP69" s="78" t="b">
        <v>0</v>
      </c>
      <c r="AQ69" s="78" t="b">
        <v>0</v>
      </c>
      <c r="AR69" s="78" t="b">
        <v>0</v>
      </c>
      <c r="AS69" s="78" t="s">
        <v>368</v>
      </c>
      <c r="AT69" s="78">
        <v>30</v>
      </c>
      <c r="AU69" s="83" t="s">
        <v>2068</v>
      </c>
      <c r="AV69" s="78" t="b">
        <v>0</v>
      </c>
      <c r="AW69" s="78" t="s">
        <v>2183</v>
      </c>
      <c r="AX69" s="83" t="s">
        <v>2250</v>
      </c>
      <c r="AY69" s="78" t="s">
        <v>66</v>
      </c>
      <c r="AZ69" s="78" t="str">
        <f>REPLACE(INDEX(GroupVertices[Group],MATCH(Vertices[[#This Row],[Vertex]],GroupVertices[Vertex],0)),1,1,"")</f>
        <v>3</v>
      </c>
      <c r="BA69" s="48" t="s">
        <v>2982</v>
      </c>
      <c r="BB69" s="48" t="s">
        <v>2982</v>
      </c>
      <c r="BC69" s="48" t="s">
        <v>2997</v>
      </c>
      <c r="BD69" s="48" t="s">
        <v>2997</v>
      </c>
      <c r="BE69" s="48" t="s">
        <v>3013</v>
      </c>
      <c r="BF69" s="48" t="s">
        <v>3013</v>
      </c>
      <c r="BG69" s="120" t="s">
        <v>3051</v>
      </c>
      <c r="BH69" s="120" t="s">
        <v>3051</v>
      </c>
      <c r="BI69" s="120" t="s">
        <v>3160</v>
      </c>
      <c r="BJ69" s="120" t="s">
        <v>3160</v>
      </c>
      <c r="BK69" s="120">
        <v>0</v>
      </c>
      <c r="BL69" s="123">
        <v>0</v>
      </c>
      <c r="BM69" s="120">
        <v>0</v>
      </c>
      <c r="BN69" s="123">
        <v>0</v>
      </c>
      <c r="BO69" s="120">
        <v>0</v>
      </c>
      <c r="BP69" s="123">
        <v>0</v>
      </c>
      <c r="BQ69" s="120">
        <v>22</v>
      </c>
      <c r="BR69" s="123">
        <v>100</v>
      </c>
      <c r="BS69" s="120">
        <v>22</v>
      </c>
      <c r="BT69" s="2"/>
      <c r="BU69" s="3"/>
      <c r="BV69" s="3"/>
      <c r="BW69" s="3"/>
      <c r="BX69" s="3"/>
    </row>
    <row r="70" spans="1:76" ht="15">
      <c r="A70" s="64" t="s">
        <v>241</v>
      </c>
      <c r="B70" s="65"/>
      <c r="C70" s="65" t="s">
        <v>64</v>
      </c>
      <c r="D70" s="66">
        <v>165.8648540640229</v>
      </c>
      <c r="E70" s="68"/>
      <c r="F70" s="100" t="s">
        <v>2135</v>
      </c>
      <c r="G70" s="65"/>
      <c r="H70" s="69" t="s">
        <v>241</v>
      </c>
      <c r="I70" s="70"/>
      <c r="J70" s="70"/>
      <c r="K70" s="69" t="s">
        <v>2427</v>
      </c>
      <c r="L70" s="73">
        <v>1</v>
      </c>
      <c r="M70" s="74">
        <v>3709.018310546875</v>
      </c>
      <c r="N70" s="74">
        <v>894.0282592773438</v>
      </c>
      <c r="O70" s="75"/>
      <c r="P70" s="76"/>
      <c r="Q70" s="76"/>
      <c r="R70" s="86"/>
      <c r="S70" s="48">
        <v>1</v>
      </c>
      <c r="T70" s="48">
        <v>1</v>
      </c>
      <c r="U70" s="49">
        <v>0</v>
      </c>
      <c r="V70" s="49">
        <v>0</v>
      </c>
      <c r="W70" s="49">
        <v>0</v>
      </c>
      <c r="X70" s="49">
        <v>0.999997</v>
      </c>
      <c r="Y70" s="49">
        <v>0</v>
      </c>
      <c r="Z70" s="49" t="s">
        <v>3528</v>
      </c>
      <c r="AA70" s="71">
        <v>70</v>
      </c>
      <c r="AB70" s="71"/>
      <c r="AC70" s="72"/>
      <c r="AD70" s="78" t="s">
        <v>1403</v>
      </c>
      <c r="AE70" s="78">
        <v>9173</v>
      </c>
      <c r="AF70" s="78">
        <v>9798</v>
      </c>
      <c r="AG70" s="78">
        <v>6286</v>
      </c>
      <c r="AH70" s="78">
        <v>533</v>
      </c>
      <c r="AI70" s="78"/>
      <c r="AJ70" s="78" t="s">
        <v>1575</v>
      </c>
      <c r="AK70" s="78" t="s">
        <v>1724</v>
      </c>
      <c r="AL70" s="83" t="s">
        <v>1836</v>
      </c>
      <c r="AM70" s="78"/>
      <c r="AN70" s="80">
        <v>40721.797106481485</v>
      </c>
      <c r="AO70" s="83" t="s">
        <v>1968</v>
      </c>
      <c r="AP70" s="78" t="b">
        <v>0</v>
      </c>
      <c r="AQ70" s="78" t="b">
        <v>0</v>
      </c>
      <c r="AR70" s="78" t="b">
        <v>0</v>
      </c>
      <c r="AS70" s="78" t="s">
        <v>368</v>
      </c>
      <c r="AT70" s="78">
        <v>122</v>
      </c>
      <c r="AU70" s="83" t="s">
        <v>2082</v>
      </c>
      <c r="AV70" s="78" t="b">
        <v>0</v>
      </c>
      <c r="AW70" s="78" t="s">
        <v>2183</v>
      </c>
      <c r="AX70" s="83" t="s">
        <v>2251</v>
      </c>
      <c r="AY70" s="78" t="s">
        <v>66</v>
      </c>
      <c r="AZ70" s="78" t="str">
        <f>REPLACE(INDEX(GroupVertices[Group],MATCH(Vertices[[#This Row],[Vertex]],GroupVertices[Vertex],0)),1,1,"")</f>
        <v>3</v>
      </c>
      <c r="BA70" s="48" t="s">
        <v>556</v>
      </c>
      <c r="BB70" s="48" t="s">
        <v>556</v>
      </c>
      <c r="BC70" s="48" t="s">
        <v>607</v>
      </c>
      <c r="BD70" s="48" t="s">
        <v>607</v>
      </c>
      <c r="BE70" s="48" t="s">
        <v>655</v>
      </c>
      <c r="BF70" s="48" t="s">
        <v>655</v>
      </c>
      <c r="BG70" s="120" t="s">
        <v>3052</v>
      </c>
      <c r="BH70" s="120" t="s">
        <v>3052</v>
      </c>
      <c r="BI70" s="120" t="s">
        <v>3161</v>
      </c>
      <c r="BJ70" s="120" t="s">
        <v>3161</v>
      </c>
      <c r="BK70" s="120">
        <v>1</v>
      </c>
      <c r="BL70" s="123">
        <v>2.5</v>
      </c>
      <c r="BM70" s="120">
        <v>0</v>
      </c>
      <c r="BN70" s="123">
        <v>0</v>
      </c>
      <c r="BO70" s="120">
        <v>0</v>
      </c>
      <c r="BP70" s="123">
        <v>0</v>
      </c>
      <c r="BQ70" s="120">
        <v>39</v>
      </c>
      <c r="BR70" s="123">
        <v>97.5</v>
      </c>
      <c r="BS70" s="120">
        <v>40</v>
      </c>
      <c r="BT70" s="2"/>
      <c r="BU70" s="3"/>
      <c r="BV70" s="3"/>
      <c r="BW70" s="3"/>
      <c r="BX70" s="3"/>
    </row>
    <row r="71" spans="1:76" ht="15">
      <c r="A71" s="64" t="s">
        <v>242</v>
      </c>
      <c r="B71" s="65"/>
      <c r="C71" s="65" t="s">
        <v>64</v>
      </c>
      <c r="D71" s="66">
        <v>163.01611186659756</v>
      </c>
      <c r="E71" s="68"/>
      <c r="F71" s="100" t="s">
        <v>768</v>
      </c>
      <c r="G71" s="65"/>
      <c r="H71" s="69" t="s">
        <v>242</v>
      </c>
      <c r="I71" s="70"/>
      <c r="J71" s="70"/>
      <c r="K71" s="69" t="s">
        <v>2428</v>
      </c>
      <c r="L71" s="73">
        <v>1</v>
      </c>
      <c r="M71" s="74">
        <v>4119.95849609375</v>
      </c>
      <c r="N71" s="74">
        <v>4140.76220703125</v>
      </c>
      <c r="O71" s="75"/>
      <c r="P71" s="76"/>
      <c r="Q71" s="76"/>
      <c r="R71" s="86"/>
      <c r="S71" s="48">
        <v>1</v>
      </c>
      <c r="T71" s="48">
        <v>1</v>
      </c>
      <c r="U71" s="49">
        <v>0</v>
      </c>
      <c r="V71" s="49">
        <v>0</v>
      </c>
      <c r="W71" s="49">
        <v>0</v>
      </c>
      <c r="X71" s="49">
        <v>0.999997</v>
      </c>
      <c r="Y71" s="49">
        <v>0</v>
      </c>
      <c r="Z71" s="49" t="s">
        <v>3528</v>
      </c>
      <c r="AA71" s="71">
        <v>71</v>
      </c>
      <c r="AB71" s="71"/>
      <c r="AC71" s="72"/>
      <c r="AD71" s="78" t="s">
        <v>1404</v>
      </c>
      <c r="AE71" s="78">
        <v>2275</v>
      </c>
      <c r="AF71" s="78">
        <v>2576</v>
      </c>
      <c r="AG71" s="78">
        <v>12485</v>
      </c>
      <c r="AH71" s="78">
        <v>12</v>
      </c>
      <c r="AI71" s="78"/>
      <c r="AJ71" s="78" t="s">
        <v>1576</v>
      </c>
      <c r="AK71" s="78" t="s">
        <v>1480</v>
      </c>
      <c r="AL71" s="83" t="s">
        <v>1837</v>
      </c>
      <c r="AM71" s="78"/>
      <c r="AN71" s="80">
        <v>40879.59391203704</v>
      </c>
      <c r="AO71" s="78"/>
      <c r="AP71" s="78" t="b">
        <v>0</v>
      </c>
      <c r="AQ71" s="78" t="b">
        <v>0</v>
      </c>
      <c r="AR71" s="78" t="b">
        <v>0</v>
      </c>
      <c r="AS71" s="78" t="s">
        <v>368</v>
      </c>
      <c r="AT71" s="78">
        <v>49</v>
      </c>
      <c r="AU71" s="83" t="s">
        <v>2068</v>
      </c>
      <c r="AV71" s="78" t="b">
        <v>0</v>
      </c>
      <c r="AW71" s="78" t="s">
        <v>2183</v>
      </c>
      <c r="AX71" s="83" t="s">
        <v>2252</v>
      </c>
      <c r="AY71" s="78" t="s">
        <v>66</v>
      </c>
      <c r="AZ71" s="78" t="str">
        <f>REPLACE(INDEX(GroupVertices[Group],MATCH(Vertices[[#This Row],[Vertex]],GroupVertices[Vertex],0)),1,1,"")</f>
        <v>3</v>
      </c>
      <c r="BA71" s="48" t="s">
        <v>557</v>
      </c>
      <c r="BB71" s="48" t="s">
        <v>557</v>
      </c>
      <c r="BC71" s="48" t="s">
        <v>618</v>
      </c>
      <c r="BD71" s="48" t="s">
        <v>618</v>
      </c>
      <c r="BE71" s="48"/>
      <c r="BF71" s="48"/>
      <c r="BG71" s="120" t="s">
        <v>3053</v>
      </c>
      <c r="BH71" s="120" t="s">
        <v>3053</v>
      </c>
      <c r="BI71" s="120" t="s">
        <v>3162</v>
      </c>
      <c r="BJ71" s="120" t="s">
        <v>3162</v>
      </c>
      <c r="BK71" s="120">
        <v>0</v>
      </c>
      <c r="BL71" s="123">
        <v>0</v>
      </c>
      <c r="BM71" s="120">
        <v>0</v>
      </c>
      <c r="BN71" s="123">
        <v>0</v>
      </c>
      <c r="BO71" s="120">
        <v>0</v>
      </c>
      <c r="BP71" s="123">
        <v>0</v>
      </c>
      <c r="BQ71" s="120">
        <v>3</v>
      </c>
      <c r="BR71" s="123">
        <v>100</v>
      </c>
      <c r="BS71" s="120">
        <v>3</v>
      </c>
      <c r="BT71" s="2"/>
      <c r="BU71" s="3"/>
      <c r="BV71" s="3"/>
      <c r="BW71" s="3"/>
      <c r="BX71" s="3"/>
    </row>
    <row r="72" spans="1:76" ht="15">
      <c r="A72" s="64" t="s">
        <v>243</v>
      </c>
      <c r="B72" s="65"/>
      <c r="C72" s="65" t="s">
        <v>64</v>
      </c>
      <c r="D72" s="66">
        <v>162.11873046267308</v>
      </c>
      <c r="E72" s="68"/>
      <c r="F72" s="100" t="s">
        <v>769</v>
      </c>
      <c r="G72" s="65"/>
      <c r="H72" s="69" t="s">
        <v>243</v>
      </c>
      <c r="I72" s="70"/>
      <c r="J72" s="70"/>
      <c r="K72" s="69" t="s">
        <v>2429</v>
      </c>
      <c r="L72" s="73">
        <v>1</v>
      </c>
      <c r="M72" s="74">
        <v>6552.216796875</v>
      </c>
      <c r="N72" s="74">
        <v>7034.5908203125</v>
      </c>
      <c r="O72" s="75"/>
      <c r="P72" s="76"/>
      <c r="Q72" s="76"/>
      <c r="R72" s="86"/>
      <c r="S72" s="48">
        <v>2</v>
      </c>
      <c r="T72" s="48">
        <v>1</v>
      </c>
      <c r="U72" s="49">
        <v>0</v>
      </c>
      <c r="V72" s="49">
        <v>0.002299</v>
      </c>
      <c r="W72" s="49">
        <v>0.000718</v>
      </c>
      <c r="X72" s="49">
        <v>0.718969</v>
      </c>
      <c r="Y72" s="49">
        <v>0</v>
      </c>
      <c r="Z72" s="49">
        <v>0</v>
      </c>
      <c r="AA72" s="71">
        <v>72</v>
      </c>
      <c r="AB72" s="71"/>
      <c r="AC72" s="72"/>
      <c r="AD72" s="78" t="s">
        <v>1405</v>
      </c>
      <c r="AE72" s="78">
        <v>1129</v>
      </c>
      <c r="AF72" s="78">
        <v>301</v>
      </c>
      <c r="AG72" s="78">
        <v>382</v>
      </c>
      <c r="AH72" s="78">
        <v>368</v>
      </c>
      <c r="AI72" s="78"/>
      <c r="AJ72" s="78"/>
      <c r="AK72" s="78" t="s">
        <v>1480</v>
      </c>
      <c r="AL72" s="83" t="s">
        <v>1838</v>
      </c>
      <c r="AM72" s="78"/>
      <c r="AN72" s="80">
        <v>41728.87905092593</v>
      </c>
      <c r="AO72" s="83" t="s">
        <v>1969</v>
      </c>
      <c r="AP72" s="78" t="b">
        <v>0</v>
      </c>
      <c r="AQ72" s="78" t="b">
        <v>0</v>
      </c>
      <c r="AR72" s="78" t="b">
        <v>1</v>
      </c>
      <c r="AS72" s="78" t="s">
        <v>368</v>
      </c>
      <c r="AT72" s="78">
        <v>11</v>
      </c>
      <c r="AU72" s="83" t="s">
        <v>2082</v>
      </c>
      <c r="AV72" s="78" t="b">
        <v>0</v>
      </c>
      <c r="AW72" s="78" t="s">
        <v>2183</v>
      </c>
      <c r="AX72" s="83" t="s">
        <v>2253</v>
      </c>
      <c r="AY72" s="78" t="s">
        <v>66</v>
      </c>
      <c r="AZ72" s="78" t="str">
        <f>REPLACE(INDEX(GroupVertices[Group],MATCH(Vertices[[#This Row],[Vertex]],GroupVertices[Vertex],0)),1,1,"")</f>
        <v>4</v>
      </c>
      <c r="BA72" s="48" t="s">
        <v>2983</v>
      </c>
      <c r="BB72" s="48" t="s">
        <v>2983</v>
      </c>
      <c r="BC72" s="48" t="s">
        <v>606</v>
      </c>
      <c r="BD72" s="48" t="s">
        <v>606</v>
      </c>
      <c r="BE72" s="48" t="s">
        <v>656</v>
      </c>
      <c r="BF72" s="48" t="s">
        <v>656</v>
      </c>
      <c r="BG72" s="120" t="s">
        <v>3054</v>
      </c>
      <c r="BH72" s="120" t="s">
        <v>3117</v>
      </c>
      <c r="BI72" s="120" t="s">
        <v>3163</v>
      </c>
      <c r="BJ72" s="120" t="s">
        <v>3221</v>
      </c>
      <c r="BK72" s="120">
        <v>2</v>
      </c>
      <c r="BL72" s="123">
        <v>5.882352941176471</v>
      </c>
      <c r="BM72" s="120">
        <v>0</v>
      </c>
      <c r="BN72" s="123">
        <v>0</v>
      </c>
      <c r="BO72" s="120">
        <v>0</v>
      </c>
      <c r="BP72" s="123">
        <v>0</v>
      </c>
      <c r="BQ72" s="120">
        <v>32</v>
      </c>
      <c r="BR72" s="123">
        <v>94.11764705882354</v>
      </c>
      <c r="BS72" s="120">
        <v>34</v>
      </c>
      <c r="BT72" s="2"/>
      <c r="BU72" s="3"/>
      <c r="BV72" s="3"/>
      <c r="BW72" s="3"/>
      <c r="BX72" s="3"/>
    </row>
    <row r="73" spans="1:76" ht="15">
      <c r="A73" s="64" t="s">
        <v>244</v>
      </c>
      <c r="B73" s="65"/>
      <c r="C73" s="65" t="s">
        <v>64</v>
      </c>
      <c r="D73" s="66">
        <v>163.11709192787436</v>
      </c>
      <c r="E73" s="68"/>
      <c r="F73" s="100" t="s">
        <v>770</v>
      </c>
      <c r="G73" s="65"/>
      <c r="H73" s="69" t="s">
        <v>244</v>
      </c>
      <c r="I73" s="70"/>
      <c r="J73" s="70"/>
      <c r="K73" s="69" t="s">
        <v>2430</v>
      </c>
      <c r="L73" s="73">
        <v>165.91013025988468</v>
      </c>
      <c r="M73" s="74">
        <v>6561.37890625</v>
      </c>
      <c r="N73" s="74">
        <v>7696.59375</v>
      </c>
      <c r="O73" s="75"/>
      <c r="P73" s="76"/>
      <c r="Q73" s="76"/>
      <c r="R73" s="86"/>
      <c r="S73" s="48">
        <v>0</v>
      </c>
      <c r="T73" s="48">
        <v>4</v>
      </c>
      <c r="U73" s="49">
        <v>272</v>
      </c>
      <c r="V73" s="49">
        <v>0.0033</v>
      </c>
      <c r="W73" s="49">
        <v>0.007917</v>
      </c>
      <c r="X73" s="49">
        <v>1.239563</v>
      </c>
      <c r="Y73" s="49">
        <v>0.25</v>
      </c>
      <c r="Z73" s="49">
        <v>0</v>
      </c>
      <c r="AA73" s="71">
        <v>73</v>
      </c>
      <c r="AB73" s="71"/>
      <c r="AC73" s="72"/>
      <c r="AD73" s="78" t="s">
        <v>1406</v>
      </c>
      <c r="AE73" s="78">
        <v>1172</v>
      </c>
      <c r="AF73" s="78">
        <v>2832</v>
      </c>
      <c r="AG73" s="78">
        <v>15976</v>
      </c>
      <c r="AH73" s="78">
        <v>48267</v>
      </c>
      <c r="AI73" s="78"/>
      <c r="AJ73" s="78" t="s">
        <v>1577</v>
      </c>
      <c r="AK73" s="78" t="s">
        <v>1725</v>
      </c>
      <c r="AL73" s="83" t="s">
        <v>1839</v>
      </c>
      <c r="AM73" s="78"/>
      <c r="AN73" s="80">
        <v>39504.28056712963</v>
      </c>
      <c r="AO73" s="83" t="s">
        <v>1970</v>
      </c>
      <c r="AP73" s="78" t="b">
        <v>0</v>
      </c>
      <c r="AQ73" s="78" t="b">
        <v>0</v>
      </c>
      <c r="AR73" s="78" t="b">
        <v>1</v>
      </c>
      <c r="AS73" s="78" t="s">
        <v>368</v>
      </c>
      <c r="AT73" s="78">
        <v>152</v>
      </c>
      <c r="AU73" s="83" t="s">
        <v>2087</v>
      </c>
      <c r="AV73" s="78" t="b">
        <v>0</v>
      </c>
      <c r="AW73" s="78" t="s">
        <v>2183</v>
      </c>
      <c r="AX73" s="83" t="s">
        <v>2254</v>
      </c>
      <c r="AY73" s="78" t="s">
        <v>66</v>
      </c>
      <c r="AZ73" s="78" t="str">
        <f>REPLACE(INDEX(GroupVertices[Group],MATCH(Vertices[[#This Row],[Vertex]],GroupVertices[Vertex],0)),1,1,"")</f>
        <v>4</v>
      </c>
      <c r="BA73" s="48"/>
      <c r="BB73" s="48"/>
      <c r="BC73" s="48"/>
      <c r="BD73" s="48"/>
      <c r="BE73" s="48" t="s">
        <v>656</v>
      </c>
      <c r="BF73" s="48" t="s">
        <v>656</v>
      </c>
      <c r="BG73" s="120" t="s">
        <v>3055</v>
      </c>
      <c r="BH73" s="120" t="s">
        <v>3055</v>
      </c>
      <c r="BI73" s="120" t="s">
        <v>3164</v>
      </c>
      <c r="BJ73" s="120" t="s">
        <v>3164</v>
      </c>
      <c r="BK73" s="120">
        <v>1</v>
      </c>
      <c r="BL73" s="123">
        <v>1.9607843137254901</v>
      </c>
      <c r="BM73" s="120">
        <v>1</v>
      </c>
      <c r="BN73" s="123">
        <v>1.9607843137254901</v>
      </c>
      <c r="BO73" s="120">
        <v>0</v>
      </c>
      <c r="BP73" s="123">
        <v>0</v>
      </c>
      <c r="BQ73" s="120">
        <v>49</v>
      </c>
      <c r="BR73" s="123">
        <v>96.07843137254902</v>
      </c>
      <c r="BS73" s="120">
        <v>51</v>
      </c>
      <c r="BT73" s="2"/>
      <c r="BU73" s="3"/>
      <c r="BV73" s="3"/>
      <c r="BW73" s="3"/>
      <c r="BX73" s="3"/>
    </row>
    <row r="74" spans="1:76" ht="15">
      <c r="A74" s="64" t="s">
        <v>320</v>
      </c>
      <c r="B74" s="65"/>
      <c r="C74" s="65" t="s">
        <v>64</v>
      </c>
      <c r="D74" s="66">
        <v>163.82829134381976</v>
      </c>
      <c r="E74" s="68"/>
      <c r="F74" s="100" t="s">
        <v>2136</v>
      </c>
      <c r="G74" s="65"/>
      <c r="H74" s="69" t="s">
        <v>320</v>
      </c>
      <c r="I74" s="70"/>
      <c r="J74" s="70"/>
      <c r="K74" s="69" t="s">
        <v>2431</v>
      </c>
      <c r="L74" s="73">
        <v>1</v>
      </c>
      <c r="M74" s="74">
        <v>7452.14599609375</v>
      </c>
      <c r="N74" s="74">
        <v>7468.6884765625</v>
      </c>
      <c r="O74" s="75"/>
      <c r="P74" s="76"/>
      <c r="Q74" s="76"/>
      <c r="R74" s="86"/>
      <c r="S74" s="48">
        <v>2</v>
      </c>
      <c r="T74" s="48">
        <v>1</v>
      </c>
      <c r="U74" s="49">
        <v>0</v>
      </c>
      <c r="V74" s="49">
        <v>0.003205</v>
      </c>
      <c r="W74" s="49">
        <v>0.007124</v>
      </c>
      <c r="X74" s="49">
        <v>0.633279</v>
      </c>
      <c r="Y74" s="49">
        <v>0.5</v>
      </c>
      <c r="Z74" s="49">
        <v>0.5</v>
      </c>
      <c r="AA74" s="71">
        <v>74</v>
      </c>
      <c r="AB74" s="71"/>
      <c r="AC74" s="72"/>
      <c r="AD74" s="78" t="s">
        <v>1407</v>
      </c>
      <c r="AE74" s="78">
        <v>653</v>
      </c>
      <c r="AF74" s="78">
        <v>4635</v>
      </c>
      <c r="AG74" s="78">
        <v>30923</v>
      </c>
      <c r="AH74" s="78">
        <v>6005</v>
      </c>
      <c r="AI74" s="78"/>
      <c r="AJ74" s="78" t="s">
        <v>1578</v>
      </c>
      <c r="AK74" s="78" t="s">
        <v>1726</v>
      </c>
      <c r="AL74" s="83" t="s">
        <v>1840</v>
      </c>
      <c r="AM74" s="78"/>
      <c r="AN74" s="80">
        <v>39845.745983796296</v>
      </c>
      <c r="AO74" s="83" t="s">
        <v>1971</v>
      </c>
      <c r="AP74" s="78" t="b">
        <v>0</v>
      </c>
      <c r="AQ74" s="78" t="b">
        <v>0</v>
      </c>
      <c r="AR74" s="78" t="b">
        <v>1</v>
      </c>
      <c r="AS74" s="78" t="s">
        <v>368</v>
      </c>
      <c r="AT74" s="78">
        <v>64</v>
      </c>
      <c r="AU74" s="83" t="s">
        <v>2071</v>
      </c>
      <c r="AV74" s="78" t="b">
        <v>0</v>
      </c>
      <c r="AW74" s="78" t="s">
        <v>2183</v>
      </c>
      <c r="AX74" s="83" t="s">
        <v>2255</v>
      </c>
      <c r="AY74" s="78" t="s">
        <v>66</v>
      </c>
      <c r="AZ74" s="78" t="str">
        <f>REPLACE(INDEX(GroupVertices[Group],MATCH(Vertices[[#This Row],[Vertex]],GroupVertices[Vertex],0)),1,1,"")</f>
        <v>4</v>
      </c>
      <c r="BA74" s="48"/>
      <c r="BB74" s="48"/>
      <c r="BC74" s="48"/>
      <c r="BD74" s="48"/>
      <c r="BE74" s="48"/>
      <c r="BF74" s="48"/>
      <c r="BG74" s="120" t="s">
        <v>3056</v>
      </c>
      <c r="BH74" s="120" t="s">
        <v>3056</v>
      </c>
      <c r="BI74" s="120" t="s">
        <v>3165</v>
      </c>
      <c r="BJ74" s="120" t="s">
        <v>3165</v>
      </c>
      <c r="BK74" s="120">
        <v>0</v>
      </c>
      <c r="BL74" s="123">
        <v>0</v>
      </c>
      <c r="BM74" s="120">
        <v>1</v>
      </c>
      <c r="BN74" s="123">
        <v>10</v>
      </c>
      <c r="BO74" s="120">
        <v>0</v>
      </c>
      <c r="BP74" s="123">
        <v>0</v>
      </c>
      <c r="BQ74" s="120">
        <v>9</v>
      </c>
      <c r="BR74" s="123">
        <v>90</v>
      </c>
      <c r="BS74" s="120">
        <v>10</v>
      </c>
      <c r="BT74" s="2"/>
      <c r="BU74" s="3"/>
      <c r="BV74" s="3"/>
      <c r="BW74" s="3"/>
      <c r="BX74" s="3"/>
    </row>
    <row r="75" spans="1:76" ht="15">
      <c r="A75" s="64" t="s">
        <v>245</v>
      </c>
      <c r="B75" s="65"/>
      <c r="C75" s="65" t="s">
        <v>64</v>
      </c>
      <c r="D75" s="66">
        <v>162.86858630832603</v>
      </c>
      <c r="E75" s="68"/>
      <c r="F75" s="100" t="s">
        <v>771</v>
      </c>
      <c r="G75" s="65"/>
      <c r="H75" s="69" t="s">
        <v>245</v>
      </c>
      <c r="I75" s="70"/>
      <c r="J75" s="70"/>
      <c r="K75" s="69" t="s">
        <v>2432</v>
      </c>
      <c r="L75" s="73">
        <v>1</v>
      </c>
      <c r="M75" s="74">
        <v>4931.28076171875</v>
      </c>
      <c r="N75" s="74">
        <v>8430.2685546875</v>
      </c>
      <c r="O75" s="75"/>
      <c r="P75" s="76"/>
      <c r="Q75" s="76"/>
      <c r="R75" s="86"/>
      <c r="S75" s="48">
        <v>0</v>
      </c>
      <c r="T75" s="48">
        <v>1</v>
      </c>
      <c r="U75" s="49">
        <v>0</v>
      </c>
      <c r="V75" s="49">
        <v>0.002347</v>
      </c>
      <c r="W75" s="49">
        <v>0.000798</v>
      </c>
      <c r="X75" s="49">
        <v>0.444987</v>
      </c>
      <c r="Y75" s="49">
        <v>0</v>
      </c>
      <c r="Z75" s="49">
        <v>0</v>
      </c>
      <c r="AA75" s="71">
        <v>75</v>
      </c>
      <c r="AB75" s="71"/>
      <c r="AC75" s="72"/>
      <c r="AD75" s="78" t="s">
        <v>1408</v>
      </c>
      <c r="AE75" s="78">
        <v>2084</v>
      </c>
      <c r="AF75" s="78">
        <v>2202</v>
      </c>
      <c r="AG75" s="78">
        <v>83046</v>
      </c>
      <c r="AH75" s="78">
        <v>123494</v>
      </c>
      <c r="AI75" s="78"/>
      <c r="AJ75" s="78" t="s">
        <v>1579</v>
      </c>
      <c r="AK75" s="78" t="s">
        <v>1292</v>
      </c>
      <c r="AL75" s="78"/>
      <c r="AM75" s="78"/>
      <c r="AN75" s="80">
        <v>42724.5456712963</v>
      </c>
      <c r="AO75" s="83" t="s">
        <v>1972</v>
      </c>
      <c r="AP75" s="78" t="b">
        <v>1</v>
      </c>
      <c r="AQ75" s="78" t="b">
        <v>0</v>
      </c>
      <c r="AR75" s="78" t="b">
        <v>1</v>
      </c>
      <c r="AS75" s="78" t="s">
        <v>368</v>
      </c>
      <c r="AT75" s="78">
        <v>1</v>
      </c>
      <c r="AU75" s="78"/>
      <c r="AV75" s="78" t="b">
        <v>0</v>
      </c>
      <c r="AW75" s="78" t="s">
        <v>2183</v>
      </c>
      <c r="AX75" s="83" t="s">
        <v>2256</v>
      </c>
      <c r="AY75" s="78" t="s">
        <v>66</v>
      </c>
      <c r="AZ75" s="78" t="str">
        <f>REPLACE(INDEX(GroupVertices[Group],MATCH(Vertices[[#This Row],[Vertex]],GroupVertices[Vertex],0)),1,1,"")</f>
        <v>4</v>
      </c>
      <c r="BA75" s="48"/>
      <c r="BB75" s="48"/>
      <c r="BC75" s="48"/>
      <c r="BD75" s="48"/>
      <c r="BE75" s="48"/>
      <c r="BF75" s="48"/>
      <c r="BG75" s="120" t="s">
        <v>3057</v>
      </c>
      <c r="BH75" s="120" t="s">
        <v>3057</v>
      </c>
      <c r="BI75" s="120" t="s">
        <v>3166</v>
      </c>
      <c r="BJ75" s="120" t="s">
        <v>3166</v>
      </c>
      <c r="BK75" s="120">
        <v>0</v>
      </c>
      <c r="BL75" s="123">
        <v>0</v>
      </c>
      <c r="BM75" s="120">
        <v>0</v>
      </c>
      <c r="BN75" s="123">
        <v>0</v>
      </c>
      <c r="BO75" s="120">
        <v>0</v>
      </c>
      <c r="BP75" s="123">
        <v>0</v>
      </c>
      <c r="BQ75" s="120">
        <v>21</v>
      </c>
      <c r="BR75" s="123">
        <v>100</v>
      </c>
      <c r="BS75" s="120">
        <v>21</v>
      </c>
      <c r="BT75" s="2"/>
      <c r="BU75" s="3"/>
      <c r="BV75" s="3"/>
      <c r="BW75" s="3"/>
      <c r="BX75" s="3"/>
    </row>
    <row r="76" spans="1:76" ht="15">
      <c r="A76" s="64" t="s">
        <v>246</v>
      </c>
      <c r="B76" s="65"/>
      <c r="C76" s="65" t="s">
        <v>64</v>
      </c>
      <c r="D76" s="66">
        <v>162.07257941904268</v>
      </c>
      <c r="E76" s="68"/>
      <c r="F76" s="100" t="s">
        <v>772</v>
      </c>
      <c r="G76" s="65"/>
      <c r="H76" s="69" t="s">
        <v>246</v>
      </c>
      <c r="I76" s="70"/>
      <c r="J76" s="70"/>
      <c r="K76" s="69" t="s">
        <v>2433</v>
      </c>
      <c r="L76" s="73">
        <v>1</v>
      </c>
      <c r="M76" s="74">
        <v>5156.234375</v>
      </c>
      <c r="N76" s="74">
        <v>8773.865234375</v>
      </c>
      <c r="O76" s="75"/>
      <c r="P76" s="76"/>
      <c r="Q76" s="76"/>
      <c r="R76" s="86"/>
      <c r="S76" s="48">
        <v>0</v>
      </c>
      <c r="T76" s="48">
        <v>1</v>
      </c>
      <c r="U76" s="49">
        <v>0</v>
      </c>
      <c r="V76" s="49">
        <v>0.002347</v>
      </c>
      <c r="W76" s="49">
        <v>0.000798</v>
      </c>
      <c r="X76" s="49">
        <v>0.444987</v>
      </c>
      <c r="Y76" s="49">
        <v>0</v>
      </c>
      <c r="Z76" s="49">
        <v>0</v>
      </c>
      <c r="AA76" s="71">
        <v>76</v>
      </c>
      <c r="AB76" s="71"/>
      <c r="AC76" s="72"/>
      <c r="AD76" s="78" t="s">
        <v>1409</v>
      </c>
      <c r="AE76" s="78">
        <v>38</v>
      </c>
      <c r="AF76" s="78">
        <v>184</v>
      </c>
      <c r="AG76" s="78">
        <v>3698</v>
      </c>
      <c r="AH76" s="78">
        <v>75661</v>
      </c>
      <c r="AI76" s="78"/>
      <c r="AJ76" s="78" t="s">
        <v>1580</v>
      </c>
      <c r="AK76" s="78" t="s">
        <v>1295</v>
      </c>
      <c r="AL76" s="78"/>
      <c r="AM76" s="78"/>
      <c r="AN76" s="80">
        <v>42765.853993055556</v>
      </c>
      <c r="AO76" s="83" t="s">
        <v>1973</v>
      </c>
      <c r="AP76" s="78" t="b">
        <v>1</v>
      </c>
      <c r="AQ76" s="78" t="b">
        <v>0</v>
      </c>
      <c r="AR76" s="78" t="b">
        <v>0</v>
      </c>
      <c r="AS76" s="78" t="s">
        <v>368</v>
      </c>
      <c r="AT76" s="78">
        <v>5</v>
      </c>
      <c r="AU76" s="78"/>
      <c r="AV76" s="78" t="b">
        <v>0</v>
      </c>
      <c r="AW76" s="78" t="s">
        <v>2183</v>
      </c>
      <c r="AX76" s="83" t="s">
        <v>2257</v>
      </c>
      <c r="AY76" s="78" t="s">
        <v>66</v>
      </c>
      <c r="AZ76" s="78" t="str">
        <f>REPLACE(INDEX(GroupVertices[Group],MATCH(Vertices[[#This Row],[Vertex]],GroupVertices[Vertex],0)),1,1,"")</f>
        <v>4</v>
      </c>
      <c r="BA76" s="48"/>
      <c r="BB76" s="48"/>
      <c r="BC76" s="48"/>
      <c r="BD76" s="48"/>
      <c r="BE76" s="48"/>
      <c r="BF76" s="48"/>
      <c r="BG76" s="120" t="s">
        <v>3057</v>
      </c>
      <c r="BH76" s="120" t="s">
        <v>3057</v>
      </c>
      <c r="BI76" s="120" t="s">
        <v>3166</v>
      </c>
      <c r="BJ76" s="120" t="s">
        <v>3166</v>
      </c>
      <c r="BK76" s="120">
        <v>0</v>
      </c>
      <c r="BL76" s="123">
        <v>0</v>
      </c>
      <c r="BM76" s="120">
        <v>0</v>
      </c>
      <c r="BN76" s="123">
        <v>0</v>
      </c>
      <c r="BO76" s="120">
        <v>0</v>
      </c>
      <c r="BP76" s="123">
        <v>0</v>
      </c>
      <c r="BQ76" s="120">
        <v>21</v>
      </c>
      <c r="BR76" s="123">
        <v>100</v>
      </c>
      <c r="BS76" s="120">
        <v>21</v>
      </c>
      <c r="BT76" s="2"/>
      <c r="BU76" s="3"/>
      <c r="BV76" s="3"/>
      <c r="BW76" s="3"/>
      <c r="BX76" s="3"/>
    </row>
    <row r="77" spans="1:76" ht="15">
      <c r="A77" s="64" t="s">
        <v>247</v>
      </c>
      <c r="B77" s="65"/>
      <c r="C77" s="65" t="s">
        <v>64</v>
      </c>
      <c r="D77" s="66">
        <v>162.39208664417623</v>
      </c>
      <c r="E77" s="68"/>
      <c r="F77" s="100" t="s">
        <v>773</v>
      </c>
      <c r="G77" s="65"/>
      <c r="H77" s="69" t="s">
        <v>247</v>
      </c>
      <c r="I77" s="70"/>
      <c r="J77" s="70"/>
      <c r="K77" s="69" t="s">
        <v>2434</v>
      </c>
      <c r="L77" s="73">
        <v>1</v>
      </c>
      <c r="M77" s="74">
        <v>5254.048828125</v>
      </c>
      <c r="N77" s="74">
        <v>7758.48779296875</v>
      </c>
      <c r="O77" s="75"/>
      <c r="P77" s="76"/>
      <c r="Q77" s="76"/>
      <c r="R77" s="86"/>
      <c r="S77" s="48">
        <v>0</v>
      </c>
      <c r="T77" s="48">
        <v>1</v>
      </c>
      <c r="U77" s="49">
        <v>0</v>
      </c>
      <c r="V77" s="49">
        <v>0.002347</v>
      </c>
      <c r="W77" s="49">
        <v>0.000798</v>
      </c>
      <c r="X77" s="49">
        <v>0.444987</v>
      </c>
      <c r="Y77" s="49">
        <v>0</v>
      </c>
      <c r="Z77" s="49">
        <v>0</v>
      </c>
      <c r="AA77" s="71">
        <v>77</v>
      </c>
      <c r="AB77" s="71"/>
      <c r="AC77" s="72"/>
      <c r="AD77" s="78" t="s">
        <v>1410</v>
      </c>
      <c r="AE77" s="78">
        <v>3528</v>
      </c>
      <c r="AF77" s="78">
        <v>994</v>
      </c>
      <c r="AG77" s="78">
        <v>3907</v>
      </c>
      <c r="AH77" s="78">
        <v>10755</v>
      </c>
      <c r="AI77" s="78"/>
      <c r="AJ77" s="78" t="s">
        <v>1581</v>
      </c>
      <c r="AK77" s="78" t="s">
        <v>1298</v>
      </c>
      <c r="AL77" s="78"/>
      <c r="AM77" s="78"/>
      <c r="AN77" s="80">
        <v>43373.96230324074</v>
      </c>
      <c r="AO77" s="83" t="s">
        <v>1974</v>
      </c>
      <c r="AP77" s="78" t="b">
        <v>0</v>
      </c>
      <c r="AQ77" s="78" t="b">
        <v>0</v>
      </c>
      <c r="AR77" s="78" t="b">
        <v>0</v>
      </c>
      <c r="AS77" s="78" t="s">
        <v>368</v>
      </c>
      <c r="AT77" s="78">
        <v>1</v>
      </c>
      <c r="AU77" s="83" t="s">
        <v>2068</v>
      </c>
      <c r="AV77" s="78" t="b">
        <v>0</v>
      </c>
      <c r="AW77" s="78" t="s">
        <v>2183</v>
      </c>
      <c r="AX77" s="83" t="s">
        <v>2258</v>
      </c>
      <c r="AY77" s="78" t="s">
        <v>66</v>
      </c>
      <c r="AZ77" s="78" t="str">
        <f>REPLACE(INDEX(GroupVertices[Group],MATCH(Vertices[[#This Row],[Vertex]],GroupVertices[Vertex],0)),1,1,"")</f>
        <v>4</v>
      </c>
      <c r="BA77" s="48"/>
      <c r="BB77" s="48"/>
      <c r="BC77" s="48"/>
      <c r="BD77" s="48"/>
      <c r="BE77" s="48"/>
      <c r="BF77" s="48"/>
      <c r="BG77" s="120" t="s">
        <v>3057</v>
      </c>
      <c r="BH77" s="120" t="s">
        <v>3057</v>
      </c>
      <c r="BI77" s="120" t="s">
        <v>3166</v>
      </c>
      <c r="BJ77" s="120" t="s">
        <v>3166</v>
      </c>
      <c r="BK77" s="120">
        <v>0</v>
      </c>
      <c r="BL77" s="123">
        <v>0</v>
      </c>
      <c r="BM77" s="120">
        <v>0</v>
      </c>
      <c r="BN77" s="123">
        <v>0</v>
      </c>
      <c r="BO77" s="120">
        <v>0</v>
      </c>
      <c r="BP77" s="123">
        <v>0</v>
      </c>
      <c r="BQ77" s="120">
        <v>21</v>
      </c>
      <c r="BR77" s="123">
        <v>100</v>
      </c>
      <c r="BS77" s="120">
        <v>21</v>
      </c>
      <c r="BT77" s="2"/>
      <c r="BU77" s="3"/>
      <c r="BV77" s="3"/>
      <c r="BW77" s="3"/>
      <c r="BX77" s="3"/>
    </row>
    <row r="78" spans="1:76" ht="15">
      <c r="A78" s="64" t="s">
        <v>360</v>
      </c>
      <c r="B78" s="65"/>
      <c r="C78" s="65" t="s">
        <v>64</v>
      </c>
      <c r="D78" s="66">
        <v>166.1839668357921</v>
      </c>
      <c r="E78" s="68"/>
      <c r="F78" s="100" t="s">
        <v>2137</v>
      </c>
      <c r="G78" s="65"/>
      <c r="H78" s="69" t="s">
        <v>360</v>
      </c>
      <c r="I78" s="70"/>
      <c r="J78" s="70"/>
      <c r="K78" s="69" t="s">
        <v>2435</v>
      </c>
      <c r="L78" s="73">
        <v>1</v>
      </c>
      <c r="M78" s="74">
        <v>5290.06494140625</v>
      </c>
      <c r="N78" s="74">
        <v>3552.5859375</v>
      </c>
      <c r="O78" s="75"/>
      <c r="P78" s="76"/>
      <c r="Q78" s="76"/>
      <c r="R78" s="86"/>
      <c r="S78" s="48">
        <v>1</v>
      </c>
      <c r="T78" s="48">
        <v>0</v>
      </c>
      <c r="U78" s="49">
        <v>0</v>
      </c>
      <c r="V78" s="49">
        <v>0.047619</v>
      </c>
      <c r="W78" s="49">
        <v>0</v>
      </c>
      <c r="X78" s="49">
        <v>0.397727</v>
      </c>
      <c r="Y78" s="49">
        <v>0</v>
      </c>
      <c r="Z78" s="49">
        <v>0</v>
      </c>
      <c r="AA78" s="71">
        <v>78</v>
      </c>
      <c r="AB78" s="71"/>
      <c r="AC78" s="72"/>
      <c r="AD78" s="78" t="s">
        <v>1411</v>
      </c>
      <c r="AE78" s="78">
        <v>5420</v>
      </c>
      <c r="AF78" s="78">
        <v>10607</v>
      </c>
      <c r="AG78" s="78">
        <v>21612</v>
      </c>
      <c r="AH78" s="78">
        <v>60101</v>
      </c>
      <c r="AI78" s="78"/>
      <c r="AJ78" s="78" t="s">
        <v>1582</v>
      </c>
      <c r="AK78" s="78" t="s">
        <v>1727</v>
      </c>
      <c r="AL78" s="83" t="s">
        <v>1841</v>
      </c>
      <c r="AM78" s="78"/>
      <c r="AN78" s="80">
        <v>41711.563414351855</v>
      </c>
      <c r="AO78" s="83" t="s">
        <v>1975</v>
      </c>
      <c r="AP78" s="78" t="b">
        <v>0</v>
      </c>
      <c r="AQ78" s="78" t="b">
        <v>0</v>
      </c>
      <c r="AR78" s="78" t="b">
        <v>1</v>
      </c>
      <c r="AS78" s="78" t="s">
        <v>368</v>
      </c>
      <c r="AT78" s="78">
        <v>75</v>
      </c>
      <c r="AU78" s="83" t="s">
        <v>2068</v>
      </c>
      <c r="AV78" s="78" t="b">
        <v>0</v>
      </c>
      <c r="AW78" s="78" t="s">
        <v>2183</v>
      </c>
      <c r="AX78" s="83" t="s">
        <v>2259</v>
      </c>
      <c r="AY78" s="78" t="s">
        <v>65</v>
      </c>
      <c r="AZ78" s="78" t="str">
        <f>REPLACE(INDEX(GroupVertices[Group],MATCH(Vertices[[#This Row],[Vertex]],GroupVertices[Vertex],0)),1,1,"")</f>
        <v>6</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361</v>
      </c>
      <c r="B79" s="65"/>
      <c r="C79" s="65" t="s">
        <v>64</v>
      </c>
      <c r="D79" s="66">
        <v>180.29356367903546</v>
      </c>
      <c r="E79" s="68"/>
      <c r="F79" s="100" t="s">
        <v>2138</v>
      </c>
      <c r="G79" s="65"/>
      <c r="H79" s="69" t="s">
        <v>361</v>
      </c>
      <c r="I79" s="70"/>
      <c r="J79" s="70"/>
      <c r="K79" s="69" t="s">
        <v>2436</v>
      </c>
      <c r="L79" s="73">
        <v>1</v>
      </c>
      <c r="M79" s="74">
        <v>6378.916015625</v>
      </c>
      <c r="N79" s="74">
        <v>3677.912353515625</v>
      </c>
      <c r="O79" s="75"/>
      <c r="P79" s="76"/>
      <c r="Q79" s="76"/>
      <c r="R79" s="86"/>
      <c r="S79" s="48">
        <v>1</v>
      </c>
      <c r="T79" s="48">
        <v>0</v>
      </c>
      <c r="U79" s="49">
        <v>0</v>
      </c>
      <c r="V79" s="49">
        <v>0.047619</v>
      </c>
      <c r="W79" s="49">
        <v>0</v>
      </c>
      <c r="X79" s="49">
        <v>0.397727</v>
      </c>
      <c r="Y79" s="49">
        <v>0</v>
      </c>
      <c r="Z79" s="49">
        <v>0</v>
      </c>
      <c r="AA79" s="71">
        <v>79</v>
      </c>
      <c r="AB79" s="71"/>
      <c r="AC79" s="72"/>
      <c r="AD79" s="78" t="s">
        <v>1412</v>
      </c>
      <c r="AE79" s="78">
        <v>44901</v>
      </c>
      <c r="AF79" s="78">
        <v>46377</v>
      </c>
      <c r="AG79" s="78">
        <v>119561</v>
      </c>
      <c r="AH79" s="78">
        <v>439487</v>
      </c>
      <c r="AI79" s="78"/>
      <c r="AJ79" s="78" t="s">
        <v>1583</v>
      </c>
      <c r="AK79" s="78" t="s">
        <v>1728</v>
      </c>
      <c r="AL79" s="83" t="s">
        <v>1842</v>
      </c>
      <c r="AM79" s="78"/>
      <c r="AN79" s="80">
        <v>41618.553032407406</v>
      </c>
      <c r="AO79" s="83" t="s">
        <v>1976</v>
      </c>
      <c r="AP79" s="78" t="b">
        <v>1</v>
      </c>
      <c r="AQ79" s="78" t="b">
        <v>0</v>
      </c>
      <c r="AR79" s="78" t="b">
        <v>0</v>
      </c>
      <c r="AS79" s="78" t="s">
        <v>368</v>
      </c>
      <c r="AT79" s="78">
        <v>786</v>
      </c>
      <c r="AU79" s="83" t="s">
        <v>2068</v>
      </c>
      <c r="AV79" s="78" t="b">
        <v>0</v>
      </c>
      <c r="AW79" s="78" t="s">
        <v>2183</v>
      </c>
      <c r="AX79" s="83" t="s">
        <v>2260</v>
      </c>
      <c r="AY79" s="78" t="s">
        <v>65</v>
      </c>
      <c r="AZ79" s="78" t="str">
        <f>REPLACE(INDEX(GroupVertices[Group],MATCH(Vertices[[#This Row],[Vertex]],GroupVertices[Vertex],0)),1,1,"")</f>
        <v>6</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249</v>
      </c>
      <c r="B80" s="65"/>
      <c r="C80" s="65" t="s">
        <v>64</v>
      </c>
      <c r="D80" s="66">
        <v>162.03865642970752</v>
      </c>
      <c r="E80" s="68"/>
      <c r="F80" s="100" t="s">
        <v>775</v>
      </c>
      <c r="G80" s="65"/>
      <c r="H80" s="69" t="s">
        <v>249</v>
      </c>
      <c r="I80" s="70"/>
      <c r="J80" s="70"/>
      <c r="K80" s="69" t="s">
        <v>2437</v>
      </c>
      <c r="L80" s="73">
        <v>12.192994986683127</v>
      </c>
      <c r="M80" s="74">
        <v>4559.70166015625</v>
      </c>
      <c r="N80" s="74">
        <v>8508.2568359375</v>
      </c>
      <c r="O80" s="75"/>
      <c r="P80" s="76"/>
      <c r="Q80" s="76"/>
      <c r="R80" s="86"/>
      <c r="S80" s="48">
        <v>0</v>
      </c>
      <c r="T80" s="48">
        <v>6</v>
      </c>
      <c r="U80" s="49">
        <v>18.461538</v>
      </c>
      <c r="V80" s="49">
        <v>0.003247</v>
      </c>
      <c r="W80" s="49">
        <v>0.019794</v>
      </c>
      <c r="X80" s="49">
        <v>1.070104</v>
      </c>
      <c r="Y80" s="49">
        <v>0.5333333333333333</v>
      </c>
      <c r="Z80" s="49">
        <v>0</v>
      </c>
      <c r="AA80" s="71">
        <v>80</v>
      </c>
      <c r="AB80" s="71"/>
      <c r="AC80" s="72"/>
      <c r="AD80" s="78" t="s">
        <v>1413</v>
      </c>
      <c r="AE80" s="78">
        <v>413</v>
      </c>
      <c r="AF80" s="78">
        <v>98</v>
      </c>
      <c r="AG80" s="78">
        <v>283</v>
      </c>
      <c r="AH80" s="78">
        <v>4198</v>
      </c>
      <c r="AI80" s="78"/>
      <c r="AJ80" s="78" t="s">
        <v>1584</v>
      </c>
      <c r="AK80" s="78" t="s">
        <v>1729</v>
      </c>
      <c r="AL80" s="78"/>
      <c r="AM80" s="78"/>
      <c r="AN80" s="80">
        <v>42356.87121527778</v>
      </c>
      <c r="AO80" s="78"/>
      <c r="AP80" s="78" t="b">
        <v>1</v>
      </c>
      <c r="AQ80" s="78" t="b">
        <v>0</v>
      </c>
      <c r="AR80" s="78" t="b">
        <v>0</v>
      </c>
      <c r="AS80" s="78" t="s">
        <v>368</v>
      </c>
      <c r="AT80" s="78">
        <v>1</v>
      </c>
      <c r="AU80" s="78"/>
      <c r="AV80" s="78" t="b">
        <v>0</v>
      </c>
      <c r="AW80" s="78" t="s">
        <v>2183</v>
      </c>
      <c r="AX80" s="83" t="s">
        <v>2261</v>
      </c>
      <c r="AY80" s="78" t="s">
        <v>66</v>
      </c>
      <c r="AZ80" s="78" t="str">
        <f>REPLACE(INDEX(GroupVertices[Group],MATCH(Vertices[[#This Row],[Vertex]],GroupVertices[Vertex],0)),1,1,"")</f>
        <v>2</v>
      </c>
      <c r="BA80" s="48"/>
      <c r="BB80" s="48"/>
      <c r="BC80" s="48"/>
      <c r="BD80" s="48"/>
      <c r="BE80" s="48"/>
      <c r="BF80" s="48"/>
      <c r="BG80" s="120" t="s">
        <v>3058</v>
      </c>
      <c r="BH80" s="120" t="s">
        <v>3058</v>
      </c>
      <c r="BI80" s="120" t="s">
        <v>3167</v>
      </c>
      <c r="BJ80" s="120" t="s">
        <v>3167</v>
      </c>
      <c r="BK80" s="120">
        <v>0</v>
      </c>
      <c r="BL80" s="123">
        <v>0</v>
      </c>
      <c r="BM80" s="120">
        <v>0</v>
      </c>
      <c r="BN80" s="123">
        <v>0</v>
      </c>
      <c r="BO80" s="120">
        <v>0</v>
      </c>
      <c r="BP80" s="123">
        <v>0</v>
      </c>
      <c r="BQ80" s="120">
        <v>19</v>
      </c>
      <c r="BR80" s="123">
        <v>100</v>
      </c>
      <c r="BS80" s="120">
        <v>19</v>
      </c>
      <c r="BT80" s="2"/>
      <c r="BU80" s="3"/>
      <c r="BV80" s="3"/>
      <c r="BW80" s="3"/>
      <c r="BX80" s="3"/>
    </row>
    <row r="81" spans="1:76" ht="15">
      <c r="A81" s="64" t="s">
        <v>267</v>
      </c>
      <c r="B81" s="65"/>
      <c r="C81" s="65" t="s">
        <v>64</v>
      </c>
      <c r="D81" s="66">
        <v>192.52990149492177</v>
      </c>
      <c r="E81" s="68"/>
      <c r="F81" s="100" t="s">
        <v>789</v>
      </c>
      <c r="G81" s="65"/>
      <c r="H81" s="69" t="s">
        <v>267</v>
      </c>
      <c r="I81" s="70"/>
      <c r="J81" s="70"/>
      <c r="K81" s="69" t="s">
        <v>2438</v>
      </c>
      <c r="L81" s="73">
        <v>21.287303640720886</v>
      </c>
      <c r="M81" s="74">
        <v>4041.419189453125</v>
      </c>
      <c r="N81" s="74">
        <v>7103.31103515625</v>
      </c>
      <c r="O81" s="75"/>
      <c r="P81" s="76"/>
      <c r="Q81" s="76"/>
      <c r="R81" s="86"/>
      <c r="S81" s="48">
        <v>12</v>
      </c>
      <c r="T81" s="48">
        <v>5</v>
      </c>
      <c r="U81" s="49">
        <v>33.461538</v>
      </c>
      <c r="V81" s="49">
        <v>0.003344</v>
      </c>
      <c r="W81" s="49">
        <v>0.033468</v>
      </c>
      <c r="X81" s="49">
        <v>2.447397</v>
      </c>
      <c r="Y81" s="49">
        <v>0.28095238095238095</v>
      </c>
      <c r="Z81" s="49">
        <v>0.13333333333333333</v>
      </c>
      <c r="AA81" s="71">
        <v>81</v>
      </c>
      <c r="AB81" s="71"/>
      <c r="AC81" s="72"/>
      <c r="AD81" s="78" t="s">
        <v>1414</v>
      </c>
      <c r="AE81" s="78">
        <v>47939</v>
      </c>
      <c r="AF81" s="78">
        <v>77398</v>
      </c>
      <c r="AG81" s="78">
        <v>321089</v>
      </c>
      <c r="AH81" s="78">
        <v>184208</v>
      </c>
      <c r="AI81" s="78"/>
      <c r="AJ81" s="78" t="s">
        <v>1585</v>
      </c>
      <c r="AK81" s="78" t="s">
        <v>1730</v>
      </c>
      <c r="AL81" s="83" t="s">
        <v>1843</v>
      </c>
      <c r="AM81" s="78"/>
      <c r="AN81" s="80">
        <v>42010.721875</v>
      </c>
      <c r="AO81" s="83" t="s">
        <v>1977</v>
      </c>
      <c r="AP81" s="78" t="b">
        <v>1</v>
      </c>
      <c r="AQ81" s="78" t="b">
        <v>0</v>
      </c>
      <c r="AR81" s="78" t="b">
        <v>0</v>
      </c>
      <c r="AS81" s="78" t="s">
        <v>368</v>
      </c>
      <c r="AT81" s="78">
        <v>2464</v>
      </c>
      <c r="AU81" s="83" t="s">
        <v>2068</v>
      </c>
      <c r="AV81" s="78" t="b">
        <v>0</v>
      </c>
      <c r="AW81" s="78" t="s">
        <v>2183</v>
      </c>
      <c r="AX81" s="83" t="s">
        <v>2262</v>
      </c>
      <c r="AY81" s="78" t="s">
        <v>66</v>
      </c>
      <c r="AZ81" s="78" t="str">
        <f>REPLACE(INDEX(GroupVertices[Group],MATCH(Vertices[[#This Row],[Vertex]],GroupVertices[Vertex],0)),1,1,"")</f>
        <v>2</v>
      </c>
      <c r="BA81" s="48"/>
      <c r="BB81" s="48"/>
      <c r="BC81" s="48"/>
      <c r="BD81" s="48"/>
      <c r="BE81" s="48"/>
      <c r="BF81" s="48"/>
      <c r="BG81" s="120" t="s">
        <v>3058</v>
      </c>
      <c r="BH81" s="120" t="s">
        <v>3058</v>
      </c>
      <c r="BI81" s="120" t="s">
        <v>3167</v>
      </c>
      <c r="BJ81" s="120" t="s">
        <v>3167</v>
      </c>
      <c r="BK81" s="120">
        <v>0</v>
      </c>
      <c r="BL81" s="123">
        <v>0</v>
      </c>
      <c r="BM81" s="120">
        <v>0</v>
      </c>
      <c r="BN81" s="123">
        <v>0</v>
      </c>
      <c r="BO81" s="120">
        <v>0</v>
      </c>
      <c r="BP81" s="123">
        <v>0</v>
      </c>
      <c r="BQ81" s="120">
        <v>19</v>
      </c>
      <c r="BR81" s="123">
        <v>100</v>
      </c>
      <c r="BS81" s="120">
        <v>19</v>
      </c>
      <c r="BT81" s="2"/>
      <c r="BU81" s="3"/>
      <c r="BV81" s="3"/>
      <c r="BW81" s="3"/>
      <c r="BX81" s="3"/>
    </row>
    <row r="82" spans="1:76" ht="15">
      <c r="A82" s="64" t="s">
        <v>268</v>
      </c>
      <c r="B82" s="65"/>
      <c r="C82" s="65" t="s">
        <v>64</v>
      </c>
      <c r="D82" s="66">
        <v>171.91813539352842</v>
      </c>
      <c r="E82" s="68"/>
      <c r="F82" s="100" t="s">
        <v>790</v>
      </c>
      <c r="G82" s="65"/>
      <c r="H82" s="69" t="s">
        <v>268</v>
      </c>
      <c r="I82" s="70"/>
      <c r="J82" s="70"/>
      <c r="K82" s="69" t="s">
        <v>2439</v>
      </c>
      <c r="L82" s="73">
        <v>21.287303640720886</v>
      </c>
      <c r="M82" s="74">
        <v>4228.91943359375</v>
      </c>
      <c r="N82" s="74">
        <v>7226.54345703125</v>
      </c>
      <c r="O82" s="75"/>
      <c r="P82" s="76"/>
      <c r="Q82" s="76"/>
      <c r="R82" s="86"/>
      <c r="S82" s="48">
        <v>12</v>
      </c>
      <c r="T82" s="48">
        <v>5</v>
      </c>
      <c r="U82" s="49">
        <v>33.461538</v>
      </c>
      <c r="V82" s="49">
        <v>0.003344</v>
      </c>
      <c r="W82" s="49">
        <v>0.033468</v>
      </c>
      <c r="X82" s="49">
        <v>2.447397</v>
      </c>
      <c r="Y82" s="49">
        <v>0.28095238095238095</v>
      </c>
      <c r="Z82" s="49">
        <v>0.13333333333333333</v>
      </c>
      <c r="AA82" s="71">
        <v>82</v>
      </c>
      <c r="AB82" s="71"/>
      <c r="AC82" s="72"/>
      <c r="AD82" s="78" t="s">
        <v>1415</v>
      </c>
      <c r="AE82" s="78">
        <v>24716</v>
      </c>
      <c r="AF82" s="78">
        <v>25144</v>
      </c>
      <c r="AG82" s="78">
        <v>116226</v>
      </c>
      <c r="AH82" s="78">
        <v>59012</v>
      </c>
      <c r="AI82" s="78"/>
      <c r="AJ82" s="78" t="s">
        <v>1586</v>
      </c>
      <c r="AK82" s="78" t="s">
        <v>1731</v>
      </c>
      <c r="AL82" s="83" t="s">
        <v>1844</v>
      </c>
      <c r="AM82" s="78"/>
      <c r="AN82" s="80">
        <v>40762.58888888889</v>
      </c>
      <c r="AO82" s="83" t="s">
        <v>1978</v>
      </c>
      <c r="AP82" s="78" t="b">
        <v>0</v>
      </c>
      <c r="AQ82" s="78" t="b">
        <v>0</v>
      </c>
      <c r="AR82" s="78" t="b">
        <v>0</v>
      </c>
      <c r="AS82" s="78" t="s">
        <v>368</v>
      </c>
      <c r="AT82" s="78">
        <v>580</v>
      </c>
      <c r="AU82" s="83" t="s">
        <v>2068</v>
      </c>
      <c r="AV82" s="78" t="b">
        <v>0</v>
      </c>
      <c r="AW82" s="78" t="s">
        <v>2183</v>
      </c>
      <c r="AX82" s="83" t="s">
        <v>2263</v>
      </c>
      <c r="AY82" s="78" t="s">
        <v>66</v>
      </c>
      <c r="AZ82" s="78" t="str">
        <f>REPLACE(INDEX(GroupVertices[Group],MATCH(Vertices[[#This Row],[Vertex]],GroupVertices[Vertex],0)),1,1,"")</f>
        <v>2</v>
      </c>
      <c r="BA82" s="48"/>
      <c r="BB82" s="48"/>
      <c r="BC82" s="48"/>
      <c r="BD82" s="48"/>
      <c r="BE82" s="48"/>
      <c r="BF82" s="48"/>
      <c r="BG82" s="120" t="s">
        <v>3058</v>
      </c>
      <c r="BH82" s="120" t="s">
        <v>3058</v>
      </c>
      <c r="BI82" s="120" t="s">
        <v>3167</v>
      </c>
      <c r="BJ82" s="120" t="s">
        <v>3167</v>
      </c>
      <c r="BK82" s="120">
        <v>0</v>
      </c>
      <c r="BL82" s="123">
        <v>0</v>
      </c>
      <c r="BM82" s="120">
        <v>0</v>
      </c>
      <c r="BN82" s="123">
        <v>0</v>
      </c>
      <c r="BO82" s="120">
        <v>0</v>
      </c>
      <c r="BP82" s="123">
        <v>0</v>
      </c>
      <c r="BQ82" s="120">
        <v>19</v>
      </c>
      <c r="BR82" s="123">
        <v>100</v>
      </c>
      <c r="BS82" s="120">
        <v>19</v>
      </c>
      <c r="BT82" s="2"/>
      <c r="BU82" s="3"/>
      <c r="BV82" s="3"/>
      <c r="BW82" s="3"/>
      <c r="BX82" s="3"/>
    </row>
    <row r="83" spans="1:76" ht="15">
      <c r="A83" s="64" t="s">
        <v>362</v>
      </c>
      <c r="B83" s="65"/>
      <c r="C83" s="65" t="s">
        <v>64</v>
      </c>
      <c r="D83" s="66">
        <v>169.32697124303175</v>
      </c>
      <c r="E83" s="68"/>
      <c r="F83" s="100" t="s">
        <v>2139</v>
      </c>
      <c r="G83" s="65"/>
      <c r="H83" s="69" t="s">
        <v>362</v>
      </c>
      <c r="I83" s="70"/>
      <c r="J83" s="70"/>
      <c r="K83" s="69" t="s">
        <v>2440</v>
      </c>
      <c r="L83" s="73">
        <v>10.094308654037757</v>
      </c>
      <c r="M83" s="74">
        <v>4332.6279296875</v>
      </c>
      <c r="N83" s="74">
        <v>6372.1064453125</v>
      </c>
      <c r="O83" s="75"/>
      <c r="P83" s="76"/>
      <c r="Q83" s="76"/>
      <c r="R83" s="86"/>
      <c r="S83" s="48">
        <v>13</v>
      </c>
      <c r="T83" s="48">
        <v>0</v>
      </c>
      <c r="U83" s="49">
        <v>15</v>
      </c>
      <c r="V83" s="49">
        <v>0.002387</v>
      </c>
      <c r="W83" s="49">
        <v>0.024804</v>
      </c>
      <c r="X83" s="49">
        <v>2.082036</v>
      </c>
      <c r="Y83" s="49">
        <v>0.23076923076923078</v>
      </c>
      <c r="Z83" s="49">
        <v>0</v>
      </c>
      <c r="AA83" s="71">
        <v>83</v>
      </c>
      <c r="AB83" s="71"/>
      <c r="AC83" s="72"/>
      <c r="AD83" s="78" t="s">
        <v>1416</v>
      </c>
      <c r="AE83" s="78">
        <v>354</v>
      </c>
      <c r="AF83" s="78">
        <v>18575</v>
      </c>
      <c r="AG83" s="78">
        <v>13531</v>
      </c>
      <c r="AH83" s="78">
        <v>693</v>
      </c>
      <c r="AI83" s="78"/>
      <c r="AJ83" s="78" t="s">
        <v>1587</v>
      </c>
      <c r="AK83" s="78"/>
      <c r="AL83" s="83" t="s">
        <v>1845</v>
      </c>
      <c r="AM83" s="78"/>
      <c r="AN83" s="80">
        <v>40435.57898148148</v>
      </c>
      <c r="AO83" s="83" t="s">
        <v>1979</v>
      </c>
      <c r="AP83" s="78" t="b">
        <v>0</v>
      </c>
      <c r="AQ83" s="78" t="b">
        <v>0</v>
      </c>
      <c r="AR83" s="78" t="b">
        <v>0</v>
      </c>
      <c r="AS83" s="78" t="s">
        <v>368</v>
      </c>
      <c r="AT83" s="78">
        <v>428</v>
      </c>
      <c r="AU83" s="83" t="s">
        <v>2088</v>
      </c>
      <c r="AV83" s="78" t="b">
        <v>0</v>
      </c>
      <c r="AW83" s="78" t="s">
        <v>2183</v>
      </c>
      <c r="AX83" s="83" t="s">
        <v>2264</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266</v>
      </c>
      <c r="B84" s="65"/>
      <c r="C84" s="65" t="s">
        <v>64</v>
      </c>
      <c r="D84" s="66">
        <v>162.15896470583806</v>
      </c>
      <c r="E84" s="68"/>
      <c r="F84" s="100" t="s">
        <v>2140</v>
      </c>
      <c r="G84" s="65"/>
      <c r="H84" s="69" t="s">
        <v>266</v>
      </c>
      <c r="I84" s="70"/>
      <c r="J84" s="70"/>
      <c r="K84" s="69" t="s">
        <v>2441</v>
      </c>
      <c r="L84" s="73">
        <v>21.287303640720886</v>
      </c>
      <c r="M84" s="74">
        <v>4030.8369140625</v>
      </c>
      <c r="N84" s="74">
        <v>6547.7998046875</v>
      </c>
      <c r="O84" s="75"/>
      <c r="P84" s="76"/>
      <c r="Q84" s="76"/>
      <c r="R84" s="86"/>
      <c r="S84" s="48">
        <v>12</v>
      </c>
      <c r="T84" s="48">
        <v>5</v>
      </c>
      <c r="U84" s="49">
        <v>33.461538</v>
      </c>
      <c r="V84" s="49">
        <v>0.003344</v>
      </c>
      <c r="W84" s="49">
        <v>0.033468</v>
      </c>
      <c r="X84" s="49">
        <v>2.447397</v>
      </c>
      <c r="Y84" s="49">
        <v>0.28095238095238095</v>
      </c>
      <c r="Z84" s="49">
        <v>0.13333333333333333</v>
      </c>
      <c r="AA84" s="71">
        <v>84</v>
      </c>
      <c r="AB84" s="71"/>
      <c r="AC84" s="72"/>
      <c r="AD84" s="78" t="s">
        <v>1417</v>
      </c>
      <c r="AE84" s="78">
        <v>708</v>
      </c>
      <c r="AF84" s="78">
        <v>403</v>
      </c>
      <c r="AG84" s="78">
        <v>20588</v>
      </c>
      <c r="AH84" s="78">
        <v>4214</v>
      </c>
      <c r="AI84" s="78"/>
      <c r="AJ84" s="78" t="s">
        <v>1588</v>
      </c>
      <c r="AK84" s="78" t="s">
        <v>1732</v>
      </c>
      <c r="AL84" s="83" t="s">
        <v>1846</v>
      </c>
      <c r="AM84" s="78"/>
      <c r="AN84" s="80">
        <v>39651.72148148148</v>
      </c>
      <c r="AO84" s="83" t="s">
        <v>1980</v>
      </c>
      <c r="AP84" s="78" t="b">
        <v>0</v>
      </c>
      <c r="AQ84" s="78" t="b">
        <v>0</v>
      </c>
      <c r="AR84" s="78" t="b">
        <v>1</v>
      </c>
      <c r="AS84" s="78" t="s">
        <v>368</v>
      </c>
      <c r="AT84" s="78">
        <v>48</v>
      </c>
      <c r="AU84" s="83" t="s">
        <v>2073</v>
      </c>
      <c r="AV84" s="78" t="b">
        <v>0</v>
      </c>
      <c r="AW84" s="78" t="s">
        <v>2183</v>
      </c>
      <c r="AX84" s="83" t="s">
        <v>2265</v>
      </c>
      <c r="AY84" s="78" t="s">
        <v>66</v>
      </c>
      <c r="AZ84" s="78" t="str">
        <f>REPLACE(INDEX(GroupVertices[Group],MATCH(Vertices[[#This Row],[Vertex]],GroupVertices[Vertex],0)),1,1,"")</f>
        <v>2</v>
      </c>
      <c r="BA84" s="48"/>
      <c r="BB84" s="48"/>
      <c r="BC84" s="48"/>
      <c r="BD84" s="48"/>
      <c r="BE84" s="48" t="s">
        <v>266</v>
      </c>
      <c r="BF84" s="48" t="s">
        <v>266</v>
      </c>
      <c r="BG84" s="120" t="s">
        <v>3059</v>
      </c>
      <c r="BH84" s="120" t="s">
        <v>3059</v>
      </c>
      <c r="BI84" s="120" t="s">
        <v>3168</v>
      </c>
      <c r="BJ84" s="120" t="s">
        <v>3168</v>
      </c>
      <c r="BK84" s="120">
        <v>0</v>
      </c>
      <c r="BL84" s="123">
        <v>0</v>
      </c>
      <c r="BM84" s="120">
        <v>0</v>
      </c>
      <c r="BN84" s="123">
        <v>0</v>
      </c>
      <c r="BO84" s="120">
        <v>0</v>
      </c>
      <c r="BP84" s="123">
        <v>0</v>
      </c>
      <c r="BQ84" s="120">
        <v>17</v>
      </c>
      <c r="BR84" s="123">
        <v>100</v>
      </c>
      <c r="BS84" s="120">
        <v>17</v>
      </c>
      <c r="BT84" s="2"/>
      <c r="BU84" s="3"/>
      <c r="BV84" s="3"/>
      <c r="BW84" s="3"/>
      <c r="BX84" s="3"/>
    </row>
    <row r="85" spans="1:76" ht="15">
      <c r="A85" s="64" t="s">
        <v>250</v>
      </c>
      <c r="B85" s="65"/>
      <c r="C85" s="65" t="s">
        <v>64</v>
      </c>
      <c r="D85" s="66">
        <v>162.89264796355212</v>
      </c>
      <c r="E85" s="68"/>
      <c r="F85" s="100" t="s">
        <v>776</v>
      </c>
      <c r="G85" s="65"/>
      <c r="H85" s="69" t="s">
        <v>250</v>
      </c>
      <c r="I85" s="70"/>
      <c r="J85" s="70"/>
      <c r="K85" s="69" t="s">
        <v>2442</v>
      </c>
      <c r="L85" s="73">
        <v>12.192994986683127</v>
      </c>
      <c r="M85" s="74">
        <v>3634.942138671875</v>
      </c>
      <c r="N85" s="74">
        <v>5426.8486328125</v>
      </c>
      <c r="O85" s="75"/>
      <c r="P85" s="76"/>
      <c r="Q85" s="76"/>
      <c r="R85" s="86"/>
      <c r="S85" s="48">
        <v>0</v>
      </c>
      <c r="T85" s="48">
        <v>6</v>
      </c>
      <c r="U85" s="49">
        <v>18.461538</v>
      </c>
      <c r="V85" s="49">
        <v>0.003247</v>
      </c>
      <c r="W85" s="49">
        <v>0.019794</v>
      </c>
      <c r="X85" s="49">
        <v>1.070104</v>
      </c>
      <c r="Y85" s="49">
        <v>0.5333333333333333</v>
      </c>
      <c r="Z85" s="49">
        <v>0</v>
      </c>
      <c r="AA85" s="71">
        <v>85</v>
      </c>
      <c r="AB85" s="71"/>
      <c r="AC85" s="72"/>
      <c r="AD85" s="78" t="s">
        <v>1418</v>
      </c>
      <c r="AE85" s="78">
        <v>3300</v>
      </c>
      <c r="AF85" s="78">
        <v>2263</v>
      </c>
      <c r="AG85" s="78">
        <v>38438</v>
      </c>
      <c r="AH85" s="78">
        <v>128097</v>
      </c>
      <c r="AI85" s="78"/>
      <c r="AJ85" s="78"/>
      <c r="AK85" s="78" t="s">
        <v>1733</v>
      </c>
      <c r="AL85" s="78"/>
      <c r="AM85" s="78"/>
      <c r="AN85" s="80">
        <v>42077.90641203704</v>
      </c>
      <c r="AO85" s="83" t="s">
        <v>1981</v>
      </c>
      <c r="AP85" s="78" t="b">
        <v>0</v>
      </c>
      <c r="AQ85" s="78" t="b">
        <v>0</v>
      </c>
      <c r="AR85" s="78" t="b">
        <v>1</v>
      </c>
      <c r="AS85" s="78" t="s">
        <v>2063</v>
      </c>
      <c r="AT85" s="78">
        <v>122</v>
      </c>
      <c r="AU85" s="83" t="s">
        <v>2068</v>
      </c>
      <c r="AV85" s="78" t="b">
        <v>0</v>
      </c>
      <c r="AW85" s="78" t="s">
        <v>2183</v>
      </c>
      <c r="AX85" s="83" t="s">
        <v>2266</v>
      </c>
      <c r="AY85" s="78" t="s">
        <v>66</v>
      </c>
      <c r="AZ85" s="78" t="str">
        <f>REPLACE(INDEX(GroupVertices[Group],MATCH(Vertices[[#This Row],[Vertex]],GroupVertices[Vertex],0)),1,1,"")</f>
        <v>2</v>
      </c>
      <c r="BA85" s="48"/>
      <c r="BB85" s="48"/>
      <c r="BC85" s="48"/>
      <c r="BD85" s="48"/>
      <c r="BE85" s="48"/>
      <c r="BF85" s="48"/>
      <c r="BG85" s="120" t="s">
        <v>3058</v>
      </c>
      <c r="BH85" s="120" t="s">
        <v>3058</v>
      </c>
      <c r="BI85" s="120" t="s">
        <v>3167</v>
      </c>
      <c r="BJ85" s="120" t="s">
        <v>3167</v>
      </c>
      <c r="BK85" s="120">
        <v>0</v>
      </c>
      <c r="BL85" s="123">
        <v>0</v>
      </c>
      <c r="BM85" s="120">
        <v>0</v>
      </c>
      <c r="BN85" s="123">
        <v>0</v>
      </c>
      <c r="BO85" s="120">
        <v>0</v>
      </c>
      <c r="BP85" s="123">
        <v>0</v>
      </c>
      <c r="BQ85" s="120">
        <v>19</v>
      </c>
      <c r="BR85" s="123">
        <v>100</v>
      </c>
      <c r="BS85" s="120">
        <v>19</v>
      </c>
      <c r="BT85" s="2"/>
      <c r="BU85" s="3"/>
      <c r="BV85" s="3"/>
      <c r="BW85" s="3"/>
      <c r="BX85" s="3"/>
    </row>
    <row r="86" spans="1:76" ht="15">
      <c r="A86" s="64" t="s">
        <v>251</v>
      </c>
      <c r="B86" s="65"/>
      <c r="C86" s="65" t="s">
        <v>64</v>
      </c>
      <c r="D86" s="66">
        <v>162.29781229009362</v>
      </c>
      <c r="E86" s="68"/>
      <c r="F86" s="100" t="s">
        <v>777</v>
      </c>
      <c r="G86" s="65"/>
      <c r="H86" s="69" t="s">
        <v>251</v>
      </c>
      <c r="I86" s="70"/>
      <c r="J86" s="70"/>
      <c r="K86" s="69" t="s">
        <v>2443</v>
      </c>
      <c r="L86" s="73">
        <v>12.192994986683127</v>
      </c>
      <c r="M86" s="74">
        <v>4727.263671875</v>
      </c>
      <c r="N86" s="74">
        <v>6358.1689453125</v>
      </c>
      <c r="O86" s="75"/>
      <c r="P86" s="76"/>
      <c r="Q86" s="76"/>
      <c r="R86" s="86"/>
      <c r="S86" s="48">
        <v>0</v>
      </c>
      <c r="T86" s="48">
        <v>6</v>
      </c>
      <c r="U86" s="49">
        <v>18.461538</v>
      </c>
      <c r="V86" s="49">
        <v>0.003247</v>
      </c>
      <c r="W86" s="49">
        <v>0.019794</v>
      </c>
      <c r="X86" s="49">
        <v>1.070104</v>
      </c>
      <c r="Y86" s="49">
        <v>0.5333333333333333</v>
      </c>
      <c r="Z86" s="49">
        <v>0</v>
      </c>
      <c r="AA86" s="71">
        <v>86</v>
      </c>
      <c r="AB86" s="71"/>
      <c r="AC86" s="72"/>
      <c r="AD86" s="78" t="s">
        <v>1419</v>
      </c>
      <c r="AE86" s="78">
        <v>580</v>
      </c>
      <c r="AF86" s="78">
        <v>755</v>
      </c>
      <c r="AG86" s="78">
        <v>26514</v>
      </c>
      <c r="AH86" s="78">
        <v>37952</v>
      </c>
      <c r="AI86" s="78"/>
      <c r="AJ86" s="78" t="s">
        <v>1589</v>
      </c>
      <c r="AK86" s="78" t="s">
        <v>1734</v>
      </c>
      <c r="AL86" s="78"/>
      <c r="AM86" s="78"/>
      <c r="AN86" s="80">
        <v>41697.56997685185</v>
      </c>
      <c r="AO86" s="83" t="s">
        <v>1982</v>
      </c>
      <c r="AP86" s="78" t="b">
        <v>1</v>
      </c>
      <c r="AQ86" s="78" t="b">
        <v>0</v>
      </c>
      <c r="AR86" s="78" t="b">
        <v>1</v>
      </c>
      <c r="AS86" s="78" t="s">
        <v>368</v>
      </c>
      <c r="AT86" s="78">
        <v>5</v>
      </c>
      <c r="AU86" s="83" t="s">
        <v>2068</v>
      </c>
      <c r="AV86" s="78" t="b">
        <v>0</v>
      </c>
      <c r="AW86" s="78" t="s">
        <v>2183</v>
      </c>
      <c r="AX86" s="83" t="s">
        <v>2267</v>
      </c>
      <c r="AY86" s="78" t="s">
        <v>66</v>
      </c>
      <c r="AZ86" s="78" t="str">
        <f>REPLACE(INDEX(GroupVertices[Group],MATCH(Vertices[[#This Row],[Vertex]],GroupVertices[Vertex],0)),1,1,"")</f>
        <v>2</v>
      </c>
      <c r="BA86" s="48"/>
      <c r="BB86" s="48"/>
      <c r="BC86" s="48"/>
      <c r="BD86" s="48"/>
      <c r="BE86" s="48"/>
      <c r="BF86" s="48"/>
      <c r="BG86" s="120" t="s">
        <v>3058</v>
      </c>
      <c r="BH86" s="120" t="s">
        <v>3058</v>
      </c>
      <c r="BI86" s="120" t="s">
        <v>3167</v>
      </c>
      <c r="BJ86" s="120" t="s">
        <v>3167</v>
      </c>
      <c r="BK86" s="120">
        <v>0</v>
      </c>
      <c r="BL86" s="123">
        <v>0</v>
      </c>
      <c r="BM86" s="120">
        <v>0</v>
      </c>
      <c r="BN86" s="123">
        <v>0</v>
      </c>
      <c r="BO86" s="120">
        <v>0</v>
      </c>
      <c r="BP86" s="123">
        <v>0</v>
      </c>
      <c r="BQ86" s="120">
        <v>19</v>
      </c>
      <c r="BR86" s="123">
        <v>100</v>
      </c>
      <c r="BS86" s="120">
        <v>19</v>
      </c>
      <c r="BT86" s="2"/>
      <c r="BU86" s="3"/>
      <c r="BV86" s="3"/>
      <c r="BW86" s="3"/>
      <c r="BX86" s="3"/>
    </row>
    <row r="87" spans="1:76" ht="15">
      <c r="A87" s="64" t="s">
        <v>252</v>
      </c>
      <c r="B87" s="65"/>
      <c r="C87" s="65" t="s">
        <v>64</v>
      </c>
      <c r="D87" s="66">
        <v>162.25876140702175</v>
      </c>
      <c r="E87" s="68"/>
      <c r="F87" s="100" t="s">
        <v>778</v>
      </c>
      <c r="G87" s="65"/>
      <c r="H87" s="69" t="s">
        <v>252</v>
      </c>
      <c r="I87" s="70"/>
      <c r="J87" s="70"/>
      <c r="K87" s="69" t="s">
        <v>2444</v>
      </c>
      <c r="L87" s="73">
        <v>12.192994986683127</v>
      </c>
      <c r="M87" s="74">
        <v>4384.177734375</v>
      </c>
      <c r="N87" s="74">
        <v>5219.671875</v>
      </c>
      <c r="O87" s="75"/>
      <c r="P87" s="76"/>
      <c r="Q87" s="76"/>
      <c r="R87" s="86"/>
      <c r="S87" s="48">
        <v>0</v>
      </c>
      <c r="T87" s="48">
        <v>6</v>
      </c>
      <c r="U87" s="49">
        <v>18.461538</v>
      </c>
      <c r="V87" s="49">
        <v>0.003247</v>
      </c>
      <c r="W87" s="49">
        <v>0.019794</v>
      </c>
      <c r="X87" s="49">
        <v>1.070104</v>
      </c>
      <c r="Y87" s="49">
        <v>0.5333333333333333</v>
      </c>
      <c r="Z87" s="49">
        <v>0</v>
      </c>
      <c r="AA87" s="71">
        <v>87</v>
      </c>
      <c r="AB87" s="71"/>
      <c r="AC87" s="72"/>
      <c r="AD87" s="78" t="s">
        <v>1420</v>
      </c>
      <c r="AE87" s="78">
        <v>607</v>
      </c>
      <c r="AF87" s="78">
        <v>656</v>
      </c>
      <c r="AG87" s="78">
        <v>80586</v>
      </c>
      <c r="AH87" s="78">
        <v>7095</v>
      </c>
      <c r="AI87" s="78"/>
      <c r="AJ87" s="78" t="s">
        <v>1590</v>
      </c>
      <c r="AK87" s="78" t="s">
        <v>1735</v>
      </c>
      <c r="AL87" s="78"/>
      <c r="AM87" s="78"/>
      <c r="AN87" s="80">
        <v>41218.9197337963</v>
      </c>
      <c r="AO87" s="83" t="s">
        <v>1983</v>
      </c>
      <c r="AP87" s="78" t="b">
        <v>0</v>
      </c>
      <c r="AQ87" s="78" t="b">
        <v>0</v>
      </c>
      <c r="AR87" s="78" t="b">
        <v>1</v>
      </c>
      <c r="AS87" s="78" t="s">
        <v>2064</v>
      </c>
      <c r="AT87" s="78">
        <v>8</v>
      </c>
      <c r="AU87" s="83" t="s">
        <v>2068</v>
      </c>
      <c r="AV87" s="78" t="b">
        <v>0</v>
      </c>
      <c r="AW87" s="78" t="s">
        <v>2183</v>
      </c>
      <c r="AX87" s="83" t="s">
        <v>2268</v>
      </c>
      <c r="AY87" s="78" t="s">
        <v>66</v>
      </c>
      <c r="AZ87" s="78" t="str">
        <f>REPLACE(INDEX(GroupVertices[Group],MATCH(Vertices[[#This Row],[Vertex]],GroupVertices[Vertex],0)),1,1,"")</f>
        <v>2</v>
      </c>
      <c r="BA87" s="48"/>
      <c r="BB87" s="48"/>
      <c r="BC87" s="48"/>
      <c r="BD87" s="48"/>
      <c r="BE87" s="48"/>
      <c r="BF87" s="48"/>
      <c r="BG87" s="120" t="s">
        <v>3058</v>
      </c>
      <c r="BH87" s="120" t="s">
        <v>3058</v>
      </c>
      <c r="BI87" s="120" t="s">
        <v>3167</v>
      </c>
      <c r="BJ87" s="120" t="s">
        <v>3167</v>
      </c>
      <c r="BK87" s="120">
        <v>0</v>
      </c>
      <c r="BL87" s="123">
        <v>0</v>
      </c>
      <c r="BM87" s="120">
        <v>0</v>
      </c>
      <c r="BN87" s="123">
        <v>0</v>
      </c>
      <c r="BO87" s="120">
        <v>0</v>
      </c>
      <c r="BP87" s="123">
        <v>0</v>
      </c>
      <c r="BQ87" s="120">
        <v>19</v>
      </c>
      <c r="BR87" s="123">
        <v>100</v>
      </c>
      <c r="BS87" s="120">
        <v>19</v>
      </c>
      <c r="BT87" s="2"/>
      <c r="BU87" s="3"/>
      <c r="BV87" s="3"/>
      <c r="BW87" s="3"/>
      <c r="BX87" s="3"/>
    </row>
    <row r="88" spans="1:76" ht="15">
      <c r="A88" s="64" t="s">
        <v>253</v>
      </c>
      <c r="B88" s="65"/>
      <c r="C88" s="65" t="s">
        <v>64</v>
      </c>
      <c r="D88" s="66">
        <v>162.20472129610408</v>
      </c>
      <c r="E88" s="68"/>
      <c r="F88" s="100" t="s">
        <v>779</v>
      </c>
      <c r="G88" s="65"/>
      <c r="H88" s="69" t="s">
        <v>253</v>
      </c>
      <c r="I88" s="70"/>
      <c r="J88" s="70"/>
      <c r="K88" s="69" t="s">
        <v>2445</v>
      </c>
      <c r="L88" s="73">
        <v>12.192994986683127</v>
      </c>
      <c r="M88" s="74">
        <v>3422.24462890625</v>
      </c>
      <c r="N88" s="74">
        <v>6184.68603515625</v>
      </c>
      <c r="O88" s="75"/>
      <c r="P88" s="76"/>
      <c r="Q88" s="76"/>
      <c r="R88" s="86"/>
      <c r="S88" s="48">
        <v>0</v>
      </c>
      <c r="T88" s="48">
        <v>6</v>
      </c>
      <c r="U88" s="49">
        <v>18.461538</v>
      </c>
      <c r="V88" s="49">
        <v>0.003247</v>
      </c>
      <c r="W88" s="49">
        <v>0.019794</v>
      </c>
      <c r="X88" s="49">
        <v>1.070104</v>
      </c>
      <c r="Y88" s="49">
        <v>0.5333333333333333</v>
      </c>
      <c r="Z88" s="49">
        <v>0</v>
      </c>
      <c r="AA88" s="71">
        <v>88</v>
      </c>
      <c r="AB88" s="71"/>
      <c r="AC88" s="72"/>
      <c r="AD88" s="78" t="s">
        <v>1421</v>
      </c>
      <c r="AE88" s="78">
        <v>869</v>
      </c>
      <c r="AF88" s="78">
        <v>519</v>
      </c>
      <c r="AG88" s="78">
        <v>2180</v>
      </c>
      <c r="AH88" s="78">
        <v>6118</v>
      </c>
      <c r="AI88" s="78"/>
      <c r="AJ88" s="78" t="s">
        <v>1591</v>
      </c>
      <c r="AK88" s="78"/>
      <c r="AL88" s="78"/>
      <c r="AM88" s="78"/>
      <c r="AN88" s="80">
        <v>43264.00802083333</v>
      </c>
      <c r="AO88" s="83" t="s">
        <v>1984</v>
      </c>
      <c r="AP88" s="78" t="b">
        <v>1</v>
      </c>
      <c r="AQ88" s="78" t="b">
        <v>0</v>
      </c>
      <c r="AR88" s="78" t="b">
        <v>0</v>
      </c>
      <c r="AS88" s="78" t="s">
        <v>2065</v>
      </c>
      <c r="AT88" s="78">
        <v>0</v>
      </c>
      <c r="AU88" s="78"/>
      <c r="AV88" s="78" t="b">
        <v>0</v>
      </c>
      <c r="AW88" s="78" t="s">
        <v>2183</v>
      </c>
      <c r="AX88" s="83" t="s">
        <v>2269</v>
      </c>
      <c r="AY88" s="78" t="s">
        <v>66</v>
      </c>
      <c r="AZ88" s="78" t="str">
        <f>REPLACE(INDEX(GroupVertices[Group],MATCH(Vertices[[#This Row],[Vertex]],GroupVertices[Vertex],0)),1,1,"")</f>
        <v>2</v>
      </c>
      <c r="BA88" s="48"/>
      <c r="BB88" s="48"/>
      <c r="BC88" s="48"/>
      <c r="BD88" s="48"/>
      <c r="BE88" s="48"/>
      <c r="BF88" s="48"/>
      <c r="BG88" s="120" t="s">
        <v>3058</v>
      </c>
      <c r="BH88" s="120" t="s">
        <v>3058</v>
      </c>
      <c r="BI88" s="120" t="s">
        <v>3167</v>
      </c>
      <c r="BJ88" s="120" t="s">
        <v>3167</v>
      </c>
      <c r="BK88" s="120">
        <v>0</v>
      </c>
      <c r="BL88" s="123">
        <v>0</v>
      </c>
      <c r="BM88" s="120">
        <v>0</v>
      </c>
      <c r="BN88" s="123">
        <v>0</v>
      </c>
      <c r="BO88" s="120">
        <v>0</v>
      </c>
      <c r="BP88" s="123">
        <v>0</v>
      </c>
      <c r="BQ88" s="120">
        <v>19</v>
      </c>
      <c r="BR88" s="123">
        <v>100</v>
      </c>
      <c r="BS88" s="120">
        <v>19</v>
      </c>
      <c r="BT88" s="2"/>
      <c r="BU88" s="3"/>
      <c r="BV88" s="3"/>
      <c r="BW88" s="3"/>
      <c r="BX88" s="3"/>
    </row>
    <row r="89" spans="1:76" ht="15">
      <c r="A89" s="64" t="s">
        <v>254</v>
      </c>
      <c r="B89" s="65"/>
      <c r="C89" s="65" t="s">
        <v>64</v>
      </c>
      <c r="D89" s="66">
        <v>162.13924203761994</v>
      </c>
      <c r="E89" s="68"/>
      <c r="F89" s="100" t="s">
        <v>780</v>
      </c>
      <c r="G89" s="65"/>
      <c r="H89" s="69" t="s">
        <v>254</v>
      </c>
      <c r="I89" s="70"/>
      <c r="J89" s="70"/>
      <c r="K89" s="69" t="s">
        <v>2446</v>
      </c>
      <c r="L89" s="73">
        <v>12.192994986683127</v>
      </c>
      <c r="M89" s="74">
        <v>4274.263671875</v>
      </c>
      <c r="N89" s="74">
        <v>9025.7060546875</v>
      </c>
      <c r="O89" s="75"/>
      <c r="P89" s="76"/>
      <c r="Q89" s="76"/>
      <c r="R89" s="86"/>
      <c r="S89" s="48">
        <v>0</v>
      </c>
      <c r="T89" s="48">
        <v>6</v>
      </c>
      <c r="U89" s="49">
        <v>18.461538</v>
      </c>
      <c r="V89" s="49">
        <v>0.003247</v>
      </c>
      <c r="W89" s="49">
        <v>0.019794</v>
      </c>
      <c r="X89" s="49">
        <v>1.070104</v>
      </c>
      <c r="Y89" s="49">
        <v>0.5333333333333333</v>
      </c>
      <c r="Z89" s="49">
        <v>0</v>
      </c>
      <c r="AA89" s="71">
        <v>89</v>
      </c>
      <c r="AB89" s="71"/>
      <c r="AC89" s="72"/>
      <c r="AD89" s="78" t="s">
        <v>1422</v>
      </c>
      <c r="AE89" s="78">
        <v>3624</v>
      </c>
      <c r="AF89" s="78">
        <v>353</v>
      </c>
      <c r="AG89" s="78">
        <v>2045</v>
      </c>
      <c r="AH89" s="78">
        <v>18431</v>
      </c>
      <c r="AI89" s="78"/>
      <c r="AJ89" s="78" t="s">
        <v>1592</v>
      </c>
      <c r="AK89" s="78" t="s">
        <v>1736</v>
      </c>
      <c r="AL89" s="78"/>
      <c r="AM89" s="78"/>
      <c r="AN89" s="80">
        <v>40607.79619212963</v>
      </c>
      <c r="AO89" s="83" t="s">
        <v>1985</v>
      </c>
      <c r="AP89" s="78" t="b">
        <v>0</v>
      </c>
      <c r="AQ89" s="78" t="b">
        <v>0</v>
      </c>
      <c r="AR89" s="78" t="b">
        <v>0</v>
      </c>
      <c r="AS89" s="78" t="s">
        <v>2062</v>
      </c>
      <c r="AT89" s="78">
        <v>2</v>
      </c>
      <c r="AU89" s="83" t="s">
        <v>2068</v>
      </c>
      <c r="AV89" s="78" t="b">
        <v>0</v>
      </c>
      <c r="AW89" s="78" t="s">
        <v>2183</v>
      </c>
      <c r="AX89" s="83" t="s">
        <v>2270</v>
      </c>
      <c r="AY89" s="78" t="s">
        <v>66</v>
      </c>
      <c r="AZ89" s="78" t="str">
        <f>REPLACE(INDEX(GroupVertices[Group],MATCH(Vertices[[#This Row],[Vertex]],GroupVertices[Vertex],0)),1,1,"")</f>
        <v>2</v>
      </c>
      <c r="BA89" s="48"/>
      <c r="BB89" s="48"/>
      <c r="BC89" s="48"/>
      <c r="BD89" s="48"/>
      <c r="BE89" s="48"/>
      <c r="BF89" s="48"/>
      <c r="BG89" s="120" t="s">
        <v>3058</v>
      </c>
      <c r="BH89" s="120" t="s">
        <v>3058</v>
      </c>
      <c r="BI89" s="120" t="s">
        <v>3167</v>
      </c>
      <c r="BJ89" s="120" t="s">
        <v>3167</v>
      </c>
      <c r="BK89" s="120">
        <v>0</v>
      </c>
      <c r="BL89" s="123">
        <v>0</v>
      </c>
      <c r="BM89" s="120">
        <v>0</v>
      </c>
      <c r="BN89" s="123">
        <v>0</v>
      </c>
      <c r="BO89" s="120">
        <v>0</v>
      </c>
      <c r="BP89" s="123">
        <v>0</v>
      </c>
      <c r="BQ89" s="120">
        <v>19</v>
      </c>
      <c r="BR89" s="123">
        <v>100</v>
      </c>
      <c r="BS89" s="120">
        <v>19</v>
      </c>
      <c r="BT89" s="2"/>
      <c r="BU89" s="3"/>
      <c r="BV89" s="3"/>
      <c r="BW89" s="3"/>
      <c r="BX89" s="3"/>
    </row>
    <row r="90" spans="1:76" ht="15">
      <c r="A90" s="64" t="s">
        <v>255</v>
      </c>
      <c r="B90" s="65"/>
      <c r="C90" s="65" t="s">
        <v>64</v>
      </c>
      <c r="D90" s="66">
        <v>162.4910944386312</v>
      </c>
      <c r="E90" s="68"/>
      <c r="F90" s="100" t="s">
        <v>781</v>
      </c>
      <c r="G90" s="65"/>
      <c r="H90" s="69" t="s">
        <v>255</v>
      </c>
      <c r="I90" s="70"/>
      <c r="J90" s="70"/>
      <c r="K90" s="69" t="s">
        <v>2447</v>
      </c>
      <c r="L90" s="73">
        <v>12.192994986683127</v>
      </c>
      <c r="M90" s="74">
        <v>3930.8125</v>
      </c>
      <c r="N90" s="74">
        <v>8915.7001953125</v>
      </c>
      <c r="O90" s="75"/>
      <c r="P90" s="76"/>
      <c r="Q90" s="76"/>
      <c r="R90" s="86"/>
      <c r="S90" s="48">
        <v>0</v>
      </c>
      <c r="T90" s="48">
        <v>6</v>
      </c>
      <c r="U90" s="49">
        <v>18.461538</v>
      </c>
      <c r="V90" s="49">
        <v>0.003247</v>
      </c>
      <c r="W90" s="49">
        <v>0.019794</v>
      </c>
      <c r="X90" s="49">
        <v>1.070104</v>
      </c>
      <c r="Y90" s="49">
        <v>0.5333333333333333</v>
      </c>
      <c r="Z90" s="49">
        <v>0</v>
      </c>
      <c r="AA90" s="71">
        <v>90</v>
      </c>
      <c r="AB90" s="71"/>
      <c r="AC90" s="72"/>
      <c r="AD90" s="78" t="s">
        <v>1423</v>
      </c>
      <c r="AE90" s="78">
        <v>866</v>
      </c>
      <c r="AF90" s="78">
        <v>1245</v>
      </c>
      <c r="AG90" s="78">
        <v>49293</v>
      </c>
      <c r="AH90" s="78">
        <v>97691</v>
      </c>
      <c r="AI90" s="78"/>
      <c r="AJ90" s="78" t="s">
        <v>1593</v>
      </c>
      <c r="AK90" s="78" t="s">
        <v>1737</v>
      </c>
      <c r="AL90" s="78"/>
      <c r="AM90" s="78"/>
      <c r="AN90" s="80">
        <v>42242.10600694444</v>
      </c>
      <c r="AO90" s="78"/>
      <c r="AP90" s="78" t="b">
        <v>1</v>
      </c>
      <c r="AQ90" s="78" t="b">
        <v>0</v>
      </c>
      <c r="AR90" s="78" t="b">
        <v>0</v>
      </c>
      <c r="AS90" s="78" t="s">
        <v>368</v>
      </c>
      <c r="AT90" s="78">
        <v>8</v>
      </c>
      <c r="AU90" s="83" t="s">
        <v>2068</v>
      </c>
      <c r="AV90" s="78" t="b">
        <v>0</v>
      </c>
      <c r="AW90" s="78" t="s">
        <v>2183</v>
      </c>
      <c r="AX90" s="83" t="s">
        <v>2271</v>
      </c>
      <c r="AY90" s="78" t="s">
        <v>66</v>
      </c>
      <c r="AZ90" s="78" t="str">
        <f>REPLACE(INDEX(GroupVertices[Group],MATCH(Vertices[[#This Row],[Vertex]],GroupVertices[Vertex],0)),1,1,"")</f>
        <v>2</v>
      </c>
      <c r="BA90" s="48"/>
      <c r="BB90" s="48"/>
      <c r="BC90" s="48"/>
      <c r="BD90" s="48"/>
      <c r="BE90" s="48"/>
      <c r="BF90" s="48"/>
      <c r="BG90" s="120" t="s">
        <v>3058</v>
      </c>
      <c r="BH90" s="120" t="s">
        <v>3058</v>
      </c>
      <c r="BI90" s="120" t="s">
        <v>3167</v>
      </c>
      <c r="BJ90" s="120" t="s">
        <v>3167</v>
      </c>
      <c r="BK90" s="120">
        <v>0</v>
      </c>
      <c r="BL90" s="123">
        <v>0</v>
      </c>
      <c r="BM90" s="120">
        <v>0</v>
      </c>
      <c r="BN90" s="123">
        <v>0</v>
      </c>
      <c r="BO90" s="120">
        <v>0</v>
      </c>
      <c r="BP90" s="123">
        <v>0</v>
      </c>
      <c r="BQ90" s="120">
        <v>19</v>
      </c>
      <c r="BR90" s="123">
        <v>100</v>
      </c>
      <c r="BS90" s="120">
        <v>19</v>
      </c>
      <c r="BT90" s="2"/>
      <c r="BU90" s="3"/>
      <c r="BV90" s="3"/>
      <c r="BW90" s="3"/>
      <c r="BX90" s="3"/>
    </row>
    <row r="91" spans="1:76" ht="15">
      <c r="A91" s="64" t="s">
        <v>256</v>
      </c>
      <c r="B91" s="65"/>
      <c r="C91" s="65" t="s">
        <v>64</v>
      </c>
      <c r="D91" s="66">
        <v>162.00710016055854</v>
      </c>
      <c r="E91" s="68"/>
      <c r="F91" s="100" t="s">
        <v>2141</v>
      </c>
      <c r="G91" s="65"/>
      <c r="H91" s="69" t="s">
        <v>256</v>
      </c>
      <c r="I91" s="70"/>
      <c r="J91" s="70"/>
      <c r="K91" s="69" t="s">
        <v>2448</v>
      </c>
      <c r="L91" s="73">
        <v>161.05983231106453</v>
      </c>
      <c r="M91" s="74">
        <v>9475.9853515625</v>
      </c>
      <c r="N91" s="74">
        <v>2473.281982421875</v>
      </c>
      <c r="O91" s="75"/>
      <c r="P91" s="76"/>
      <c r="Q91" s="76"/>
      <c r="R91" s="86"/>
      <c r="S91" s="48">
        <v>0</v>
      </c>
      <c r="T91" s="48">
        <v>2</v>
      </c>
      <c r="U91" s="49">
        <v>264</v>
      </c>
      <c r="V91" s="49">
        <v>0.003205</v>
      </c>
      <c r="W91" s="49">
        <v>0.006511</v>
      </c>
      <c r="X91" s="49">
        <v>0.778664</v>
      </c>
      <c r="Y91" s="49">
        <v>0</v>
      </c>
      <c r="Z91" s="49">
        <v>0</v>
      </c>
      <c r="AA91" s="71">
        <v>91</v>
      </c>
      <c r="AB91" s="71"/>
      <c r="AC91" s="72"/>
      <c r="AD91" s="78" t="s">
        <v>1424</v>
      </c>
      <c r="AE91" s="78">
        <v>37</v>
      </c>
      <c r="AF91" s="78">
        <v>18</v>
      </c>
      <c r="AG91" s="78">
        <v>295</v>
      </c>
      <c r="AH91" s="78">
        <v>23</v>
      </c>
      <c r="AI91" s="78"/>
      <c r="AJ91" s="78" t="s">
        <v>1594</v>
      </c>
      <c r="AK91" s="78" t="s">
        <v>1738</v>
      </c>
      <c r="AL91" s="83" t="s">
        <v>1847</v>
      </c>
      <c r="AM91" s="78"/>
      <c r="AN91" s="80">
        <v>40665.915127314816</v>
      </c>
      <c r="AO91" s="78"/>
      <c r="AP91" s="78" t="b">
        <v>1</v>
      </c>
      <c r="AQ91" s="78" t="b">
        <v>0</v>
      </c>
      <c r="AR91" s="78" t="b">
        <v>0</v>
      </c>
      <c r="AS91" s="78" t="s">
        <v>368</v>
      </c>
      <c r="AT91" s="78">
        <v>0</v>
      </c>
      <c r="AU91" s="83" t="s">
        <v>2068</v>
      </c>
      <c r="AV91" s="78" t="b">
        <v>0</v>
      </c>
      <c r="AW91" s="78" t="s">
        <v>2183</v>
      </c>
      <c r="AX91" s="83" t="s">
        <v>2272</v>
      </c>
      <c r="AY91" s="78" t="s">
        <v>66</v>
      </c>
      <c r="AZ91" s="78" t="str">
        <f>REPLACE(INDEX(GroupVertices[Group],MATCH(Vertices[[#This Row],[Vertex]],GroupVertices[Vertex],0)),1,1,"")</f>
        <v>17</v>
      </c>
      <c r="BA91" s="48"/>
      <c r="BB91" s="48"/>
      <c r="BC91" s="48"/>
      <c r="BD91" s="48"/>
      <c r="BE91" s="48"/>
      <c r="BF91" s="48"/>
      <c r="BG91" s="120" t="s">
        <v>3060</v>
      </c>
      <c r="BH91" s="120" t="s">
        <v>3060</v>
      </c>
      <c r="BI91" s="120" t="s">
        <v>3169</v>
      </c>
      <c r="BJ91" s="120" t="s">
        <v>3169</v>
      </c>
      <c r="BK91" s="120">
        <v>0</v>
      </c>
      <c r="BL91" s="123">
        <v>0</v>
      </c>
      <c r="BM91" s="120">
        <v>1</v>
      </c>
      <c r="BN91" s="123">
        <v>7.142857142857143</v>
      </c>
      <c r="BO91" s="120">
        <v>0</v>
      </c>
      <c r="BP91" s="123">
        <v>0</v>
      </c>
      <c r="BQ91" s="120">
        <v>13</v>
      </c>
      <c r="BR91" s="123">
        <v>92.85714285714286</v>
      </c>
      <c r="BS91" s="120">
        <v>14</v>
      </c>
      <c r="BT91" s="2"/>
      <c r="BU91" s="3"/>
      <c r="BV91" s="3"/>
      <c r="BW91" s="3"/>
      <c r="BX91" s="3"/>
    </row>
    <row r="92" spans="1:76" ht="15">
      <c r="A92" s="64" t="s">
        <v>363</v>
      </c>
      <c r="B92" s="65"/>
      <c r="C92" s="65" t="s">
        <v>64</v>
      </c>
      <c r="D92" s="66">
        <v>253.7743086592869</v>
      </c>
      <c r="E92" s="68"/>
      <c r="F92" s="100" t="s">
        <v>2142</v>
      </c>
      <c r="G92" s="65"/>
      <c r="H92" s="69" t="s">
        <v>363</v>
      </c>
      <c r="I92" s="70"/>
      <c r="J92" s="70"/>
      <c r="K92" s="69" t="s">
        <v>2449</v>
      </c>
      <c r="L92" s="73">
        <v>1</v>
      </c>
      <c r="M92" s="74">
        <v>9475.9853515625</v>
      </c>
      <c r="N92" s="74">
        <v>2926.177978515625</v>
      </c>
      <c r="O92" s="75"/>
      <c r="P92" s="76"/>
      <c r="Q92" s="76"/>
      <c r="R92" s="86"/>
      <c r="S92" s="48">
        <v>1</v>
      </c>
      <c r="T92" s="48">
        <v>0</v>
      </c>
      <c r="U92" s="49">
        <v>0</v>
      </c>
      <c r="V92" s="49">
        <v>0.002252</v>
      </c>
      <c r="W92" s="49">
        <v>0.000541</v>
      </c>
      <c r="X92" s="49">
        <v>0.480932</v>
      </c>
      <c r="Y92" s="49">
        <v>0</v>
      </c>
      <c r="Z92" s="49">
        <v>0</v>
      </c>
      <c r="AA92" s="71">
        <v>92</v>
      </c>
      <c r="AB92" s="71"/>
      <c r="AC92" s="72"/>
      <c r="AD92" s="78" t="s">
        <v>1425</v>
      </c>
      <c r="AE92" s="78">
        <v>600</v>
      </c>
      <c r="AF92" s="78">
        <v>232662</v>
      </c>
      <c r="AG92" s="78">
        <v>196819</v>
      </c>
      <c r="AH92" s="78">
        <v>4843</v>
      </c>
      <c r="AI92" s="78"/>
      <c r="AJ92" s="78" t="s">
        <v>1595</v>
      </c>
      <c r="AK92" s="78" t="s">
        <v>1306</v>
      </c>
      <c r="AL92" s="83" t="s">
        <v>1848</v>
      </c>
      <c r="AM92" s="78"/>
      <c r="AN92" s="80">
        <v>39701.6071875</v>
      </c>
      <c r="AO92" s="83" t="s">
        <v>1986</v>
      </c>
      <c r="AP92" s="78" t="b">
        <v>0</v>
      </c>
      <c r="AQ92" s="78" t="b">
        <v>0</v>
      </c>
      <c r="AR92" s="78" t="b">
        <v>1</v>
      </c>
      <c r="AS92" s="78" t="s">
        <v>368</v>
      </c>
      <c r="AT92" s="78">
        <v>1781</v>
      </c>
      <c r="AU92" s="83" t="s">
        <v>2068</v>
      </c>
      <c r="AV92" s="78" t="b">
        <v>1</v>
      </c>
      <c r="AW92" s="78" t="s">
        <v>2183</v>
      </c>
      <c r="AX92" s="83" t="s">
        <v>2273</v>
      </c>
      <c r="AY92" s="78" t="s">
        <v>65</v>
      </c>
      <c r="AZ92" s="78" t="str">
        <f>REPLACE(INDEX(GroupVertices[Group],MATCH(Vertices[[#This Row],[Vertex]],GroupVertices[Vertex],0)),1,1,"")</f>
        <v>17</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257</v>
      </c>
      <c r="B93" s="65"/>
      <c r="C93" s="65" t="s">
        <v>64</v>
      </c>
      <c r="D93" s="66">
        <v>162.09309099398953</v>
      </c>
      <c r="E93" s="68"/>
      <c r="F93" s="100" t="s">
        <v>782</v>
      </c>
      <c r="G93" s="65"/>
      <c r="H93" s="69" t="s">
        <v>257</v>
      </c>
      <c r="I93" s="70"/>
      <c r="J93" s="70"/>
      <c r="K93" s="69" t="s">
        <v>2450</v>
      </c>
      <c r="L93" s="73">
        <v>12.192994986683127</v>
      </c>
      <c r="M93" s="74">
        <v>3416.391845703125</v>
      </c>
      <c r="N93" s="74">
        <v>7196.84765625</v>
      </c>
      <c r="O93" s="75"/>
      <c r="P93" s="76"/>
      <c r="Q93" s="76"/>
      <c r="R93" s="86"/>
      <c r="S93" s="48">
        <v>0</v>
      </c>
      <c r="T93" s="48">
        <v>6</v>
      </c>
      <c r="U93" s="49">
        <v>18.461538</v>
      </c>
      <c r="V93" s="49">
        <v>0.003247</v>
      </c>
      <c r="W93" s="49">
        <v>0.019794</v>
      </c>
      <c r="X93" s="49">
        <v>1.070104</v>
      </c>
      <c r="Y93" s="49">
        <v>0.5333333333333333</v>
      </c>
      <c r="Z93" s="49">
        <v>0</v>
      </c>
      <c r="AA93" s="71">
        <v>93</v>
      </c>
      <c r="AB93" s="71"/>
      <c r="AC93" s="72"/>
      <c r="AD93" s="78" t="s">
        <v>1426</v>
      </c>
      <c r="AE93" s="78">
        <v>214</v>
      </c>
      <c r="AF93" s="78">
        <v>236</v>
      </c>
      <c r="AG93" s="78">
        <v>6811</v>
      </c>
      <c r="AH93" s="78">
        <v>11142</v>
      </c>
      <c r="AI93" s="78"/>
      <c r="AJ93" s="78"/>
      <c r="AK93" s="78" t="s">
        <v>1739</v>
      </c>
      <c r="AL93" s="78"/>
      <c r="AM93" s="78"/>
      <c r="AN93" s="80">
        <v>43376.92327546296</v>
      </c>
      <c r="AO93" s="83" t="s">
        <v>1987</v>
      </c>
      <c r="AP93" s="78" t="b">
        <v>1</v>
      </c>
      <c r="AQ93" s="78" t="b">
        <v>0</v>
      </c>
      <c r="AR93" s="78" t="b">
        <v>0</v>
      </c>
      <c r="AS93" s="78" t="s">
        <v>368</v>
      </c>
      <c r="AT93" s="78">
        <v>3</v>
      </c>
      <c r="AU93" s="78"/>
      <c r="AV93" s="78" t="b">
        <v>0</v>
      </c>
      <c r="AW93" s="78" t="s">
        <v>2183</v>
      </c>
      <c r="AX93" s="83" t="s">
        <v>2274</v>
      </c>
      <c r="AY93" s="78" t="s">
        <v>66</v>
      </c>
      <c r="AZ93" s="78" t="str">
        <f>REPLACE(INDEX(GroupVertices[Group],MATCH(Vertices[[#This Row],[Vertex]],GroupVertices[Vertex],0)),1,1,"")</f>
        <v>2</v>
      </c>
      <c r="BA93" s="48"/>
      <c r="BB93" s="48"/>
      <c r="BC93" s="48"/>
      <c r="BD93" s="48"/>
      <c r="BE93" s="48"/>
      <c r="BF93" s="48"/>
      <c r="BG93" s="120" t="s">
        <v>3058</v>
      </c>
      <c r="BH93" s="120" t="s">
        <v>3058</v>
      </c>
      <c r="BI93" s="120" t="s">
        <v>3167</v>
      </c>
      <c r="BJ93" s="120" t="s">
        <v>3167</v>
      </c>
      <c r="BK93" s="120">
        <v>0</v>
      </c>
      <c r="BL93" s="123">
        <v>0</v>
      </c>
      <c r="BM93" s="120">
        <v>0</v>
      </c>
      <c r="BN93" s="123">
        <v>0</v>
      </c>
      <c r="BO93" s="120">
        <v>0</v>
      </c>
      <c r="BP93" s="123">
        <v>0</v>
      </c>
      <c r="BQ93" s="120">
        <v>19</v>
      </c>
      <c r="BR93" s="123">
        <v>100</v>
      </c>
      <c r="BS93" s="120">
        <v>19</v>
      </c>
      <c r="BT93" s="2"/>
      <c r="BU93" s="3"/>
      <c r="BV93" s="3"/>
      <c r="BW93" s="3"/>
      <c r="BX93" s="3"/>
    </row>
    <row r="94" spans="1:76" ht="15">
      <c r="A94" s="64" t="s">
        <v>258</v>
      </c>
      <c r="B94" s="65"/>
      <c r="C94" s="65" t="s">
        <v>64</v>
      </c>
      <c r="D94" s="66">
        <v>163.59043596510924</v>
      </c>
      <c r="E94" s="68"/>
      <c r="F94" s="100" t="s">
        <v>783</v>
      </c>
      <c r="G94" s="65"/>
      <c r="H94" s="69" t="s">
        <v>258</v>
      </c>
      <c r="I94" s="70"/>
      <c r="J94" s="70"/>
      <c r="K94" s="69" t="s">
        <v>2451</v>
      </c>
      <c r="L94" s="73">
        <v>2.2125744872050346</v>
      </c>
      <c r="M94" s="74">
        <v>7864.7109375</v>
      </c>
      <c r="N94" s="74">
        <v>3755.5068359375</v>
      </c>
      <c r="O94" s="75"/>
      <c r="P94" s="76"/>
      <c r="Q94" s="76"/>
      <c r="R94" s="86"/>
      <c r="S94" s="48">
        <v>0</v>
      </c>
      <c r="T94" s="48">
        <v>2</v>
      </c>
      <c r="U94" s="49">
        <v>2</v>
      </c>
      <c r="V94" s="49">
        <v>0.5</v>
      </c>
      <c r="W94" s="49">
        <v>0</v>
      </c>
      <c r="X94" s="49">
        <v>1.459455</v>
      </c>
      <c r="Y94" s="49">
        <v>0</v>
      </c>
      <c r="Z94" s="49">
        <v>0</v>
      </c>
      <c r="AA94" s="71">
        <v>94</v>
      </c>
      <c r="AB94" s="71"/>
      <c r="AC94" s="72"/>
      <c r="AD94" s="78" t="s">
        <v>1427</v>
      </c>
      <c r="AE94" s="78">
        <v>4075</v>
      </c>
      <c r="AF94" s="78">
        <v>4032</v>
      </c>
      <c r="AG94" s="78">
        <v>35458</v>
      </c>
      <c r="AH94" s="78">
        <v>44442</v>
      </c>
      <c r="AI94" s="78"/>
      <c r="AJ94" s="78" t="s">
        <v>1596</v>
      </c>
      <c r="AK94" s="78"/>
      <c r="AL94" s="78"/>
      <c r="AM94" s="78"/>
      <c r="AN94" s="80">
        <v>42959.79670138889</v>
      </c>
      <c r="AO94" s="83" t="s">
        <v>1988</v>
      </c>
      <c r="AP94" s="78" t="b">
        <v>1</v>
      </c>
      <c r="AQ94" s="78" t="b">
        <v>0</v>
      </c>
      <c r="AR94" s="78" t="b">
        <v>1</v>
      </c>
      <c r="AS94" s="78" t="s">
        <v>368</v>
      </c>
      <c r="AT94" s="78">
        <v>3</v>
      </c>
      <c r="AU94" s="78"/>
      <c r="AV94" s="78" t="b">
        <v>0</v>
      </c>
      <c r="AW94" s="78" t="s">
        <v>2183</v>
      </c>
      <c r="AX94" s="83" t="s">
        <v>2275</v>
      </c>
      <c r="AY94" s="78" t="s">
        <v>66</v>
      </c>
      <c r="AZ94" s="78" t="str">
        <f>REPLACE(INDEX(GroupVertices[Group],MATCH(Vertices[[#This Row],[Vertex]],GroupVertices[Vertex],0)),1,1,"")</f>
        <v>12</v>
      </c>
      <c r="BA94" s="48"/>
      <c r="BB94" s="48"/>
      <c r="BC94" s="48"/>
      <c r="BD94" s="48"/>
      <c r="BE94" s="48" t="s">
        <v>321</v>
      </c>
      <c r="BF94" s="48" t="s">
        <v>321</v>
      </c>
      <c r="BG94" s="120" t="s">
        <v>3061</v>
      </c>
      <c r="BH94" s="120" t="s">
        <v>3061</v>
      </c>
      <c r="BI94" s="120" t="s">
        <v>3170</v>
      </c>
      <c r="BJ94" s="120" t="s">
        <v>3170</v>
      </c>
      <c r="BK94" s="120">
        <v>0</v>
      </c>
      <c r="BL94" s="123">
        <v>0</v>
      </c>
      <c r="BM94" s="120">
        <v>0</v>
      </c>
      <c r="BN94" s="123">
        <v>0</v>
      </c>
      <c r="BO94" s="120">
        <v>0</v>
      </c>
      <c r="BP94" s="123">
        <v>0</v>
      </c>
      <c r="BQ94" s="120">
        <v>3</v>
      </c>
      <c r="BR94" s="123">
        <v>100</v>
      </c>
      <c r="BS94" s="120">
        <v>3</v>
      </c>
      <c r="BT94" s="2"/>
      <c r="BU94" s="3"/>
      <c r="BV94" s="3"/>
      <c r="BW94" s="3"/>
      <c r="BX94" s="3"/>
    </row>
    <row r="95" spans="1:76" ht="15">
      <c r="A95" s="64" t="s">
        <v>364</v>
      </c>
      <c r="B95" s="65"/>
      <c r="C95" s="65" t="s">
        <v>64</v>
      </c>
      <c r="D95" s="66">
        <v>164.72330602755807</v>
      </c>
      <c r="E95" s="68"/>
      <c r="F95" s="100" t="s">
        <v>2143</v>
      </c>
      <c r="G95" s="65"/>
      <c r="H95" s="69" t="s">
        <v>364</v>
      </c>
      <c r="I95" s="70"/>
      <c r="J95" s="70"/>
      <c r="K95" s="69" t="s">
        <v>2452</v>
      </c>
      <c r="L95" s="73">
        <v>1</v>
      </c>
      <c r="M95" s="74">
        <v>7864.7109375</v>
      </c>
      <c r="N95" s="74">
        <v>4255.45654296875</v>
      </c>
      <c r="O95" s="75"/>
      <c r="P95" s="76"/>
      <c r="Q95" s="76"/>
      <c r="R95" s="86"/>
      <c r="S95" s="48">
        <v>1</v>
      </c>
      <c r="T95" s="48">
        <v>0</v>
      </c>
      <c r="U95" s="49">
        <v>0</v>
      </c>
      <c r="V95" s="49">
        <v>0.333333</v>
      </c>
      <c r="W95" s="49">
        <v>0</v>
      </c>
      <c r="X95" s="49">
        <v>0.770268</v>
      </c>
      <c r="Y95" s="49">
        <v>0</v>
      </c>
      <c r="Z95" s="49">
        <v>0</v>
      </c>
      <c r="AA95" s="71">
        <v>95</v>
      </c>
      <c r="AB95" s="71"/>
      <c r="AC95" s="72"/>
      <c r="AD95" s="78" t="s">
        <v>1428</v>
      </c>
      <c r="AE95" s="78">
        <v>7456</v>
      </c>
      <c r="AF95" s="78">
        <v>6904</v>
      </c>
      <c r="AG95" s="78">
        <v>30624</v>
      </c>
      <c r="AH95" s="78">
        <v>75153</v>
      </c>
      <c r="AI95" s="78"/>
      <c r="AJ95" s="78" t="s">
        <v>1597</v>
      </c>
      <c r="AK95" s="78" t="s">
        <v>1740</v>
      </c>
      <c r="AL95" s="78"/>
      <c r="AM95" s="78"/>
      <c r="AN95" s="80">
        <v>40244.75854166667</v>
      </c>
      <c r="AO95" s="83" t="s">
        <v>1989</v>
      </c>
      <c r="AP95" s="78" t="b">
        <v>1</v>
      </c>
      <c r="AQ95" s="78" t="b">
        <v>0</v>
      </c>
      <c r="AR95" s="78" t="b">
        <v>0</v>
      </c>
      <c r="AS95" s="78" t="s">
        <v>368</v>
      </c>
      <c r="AT95" s="78">
        <v>2</v>
      </c>
      <c r="AU95" s="83" t="s">
        <v>2068</v>
      </c>
      <c r="AV95" s="78" t="b">
        <v>0</v>
      </c>
      <c r="AW95" s="78" t="s">
        <v>2183</v>
      </c>
      <c r="AX95" s="83" t="s">
        <v>2276</v>
      </c>
      <c r="AY95" s="78" t="s">
        <v>65</v>
      </c>
      <c r="AZ95" s="78" t="str">
        <f>REPLACE(INDEX(GroupVertices[Group],MATCH(Vertices[[#This Row],[Vertex]],GroupVertices[Vertex],0)),1,1,"")</f>
        <v>12</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365</v>
      </c>
      <c r="B96" s="65"/>
      <c r="C96" s="65" t="s">
        <v>64</v>
      </c>
      <c r="D96" s="66">
        <v>211.35913284276137</v>
      </c>
      <c r="E96" s="68"/>
      <c r="F96" s="100" t="s">
        <v>2144</v>
      </c>
      <c r="G96" s="65"/>
      <c r="H96" s="69" t="s">
        <v>365</v>
      </c>
      <c r="I96" s="70"/>
      <c r="J96" s="70"/>
      <c r="K96" s="69" t="s">
        <v>2453</v>
      </c>
      <c r="L96" s="73">
        <v>1</v>
      </c>
      <c r="M96" s="74">
        <v>8364.9853515625</v>
      </c>
      <c r="N96" s="74">
        <v>4255.45654296875</v>
      </c>
      <c r="O96" s="75"/>
      <c r="P96" s="76"/>
      <c r="Q96" s="76"/>
      <c r="R96" s="86"/>
      <c r="S96" s="48">
        <v>1</v>
      </c>
      <c r="T96" s="48">
        <v>0</v>
      </c>
      <c r="U96" s="49">
        <v>0</v>
      </c>
      <c r="V96" s="49">
        <v>0.333333</v>
      </c>
      <c r="W96" s="49">
        <v>0</v>
      </c>
      <c r="X96" s="49">
        <v>0.770268</v>
      </c>
      <c r="Y96" s="49">
        <v>0</v>
      </c>
      <c r="Z96" s="49">
        <v>0</v>
      </c>
      <c r="AA96" s="71">
        <v>96</v>
      </c>
      <c r="AB96" s="71"/>
      <c r="AC96" s="72"/>
      <c r="AD96" s="78" t="s">
        <v>1429</v>
      </c>
      <c r="AE96" s="78">
        <v>408</v>
      </c>
      <c r="AF96" s="78">
        <v>125133</v>
      </c>
      <c r="AG96" s="78">
        <v>19988</v>
      </c>
      <c r="AH96" s="78">
        <v>1435</v>
      </c>
      <c r="AI96" s="78"/>
      <c r="AJ96" s="78" t="s">
        <v>1598</v>
      </c>
      <c r="AK96" s="78" t="s">
        <v>1741</v>
      </c>
      <c r="AL96" s="83" t="s">
        <v>1849</v>
      </c>
      <c r="AM96" s="78"/>
      <c r="AN96" s="80">
        <v>42437.65855324074</v>
      </c>
      <c r="AO96" s="83" t="s">
        <v>1990</v>
      </c>
      <c r="AP96" s="78" t="b">
        <v>0</v>
      </c>
      <c r="AQ96" s="78" t="b">
        <v>0</v>
      </c>
      <c r="AR96" s="78" t="b">
        <v>0</v>
      </c>
      <c r="AS96" s="78" t="s">
        <v>2066</v>
      </c>
      <c r="AT96" s="78">
        <v>1205</v>
      </c>
      <c r="AU96" s="83" t="s">
        <v>2068</v>
      </c>
      <c r="AV96" s="78" t="b">
        <v>1</v>
      </c>
      <c r="AW96" s="78" t="s">
        <v>2183</v>
      </c>
      <c r="AX96" s="83" t="s">
        <v>2277</v>
      </c>
      <c r="AY96" s="78" t="s">
        <v>65</v>
      </c>
      <c r="AZ96" s="78" t="str">
        <f>REPLACE(INDEX(GroupVertices[Group],MATCH(Vertices[[#This Row],[Vertex]],GroupVertices[Vertex],0)),1,1,"")</f>
        <v>12</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259</v>
      </c>
      <c r="B97" s="65"/>
      <c r="C97" s="65" t="s">
        <v>64</v>
      </c>
      <c r="D97" s="66">
        <v>162.0327396292421</v>
      </c>
      <c r="E97" s="68"/>
      <c r="F97" s="100" t="s">
        <v>2145</v>
      </c>
      <c r="G97" s="65"/>
      <c r="H97" s="69" t="s">
        <v>259</v>
      </c>
      <c r="I97" s="70"/>
      <c r="J97" s="70"/>
      <c r="K97" s="69" t="s">
        <v>2454</v>
      </c>
      <c r="L97" s="73">
        <v>319.90709013492403</v>
      </c>
      <c r="M97" s="74">
        <v>9307.0625</v>
      </c>
      <c r="N97" s="74">
        <v>4005.481689453125</v>
      </c>
      <c r="O97" s="75"/>
      <c r="P97" s="76"/>
      <c r="Q97" s="76"/>
      <c r="R97" s="86"/>
      <c r="S97" s="48">
        <v>0</v>
      </c>
      <c r="T97" s="48">
        <v>3</v>
      </c>
      <c r="U97" s="49">
        <v>526</v>
      </c>
      <c r="V97" s="49">
        <v>0.003226</v>
      </c>
      <c r="W97" s="49">
        <v>0.006557</v>
      </c>
      <c r="X97" s="49">
        <v>1.20554</v>
      </c>
      <c r="Y97" s="49">
        <v>0</v>
      </c>
      <c r="Z97" s="49">
        <v>0</v>
      </c>
      <c r="AA97" s="71">
        <v>97</v>
      </c>
      <c r="AB97" s="71"/>
      <c r="AC97" s="72"/>
      <c r="AD97" s="78" t="s">
        <v>1430</v>
      </c>
      <c r="AE97" s="78">
        <v>196</v>
      </c>
      <c r="AF97" s="78">
        <v>83</v>
      </c>
      <c r="AG97" s="78">
        <v>14689</v>
      </c>
      <c r="AH97" s="78">
        <v>87</v>
      </c>
      <c r="AI97" s="78"/>
      <c r="AJ97" s="78" t="s">
        <v>1599</v>
      </c>
      <c r="AK97" s="78" t="s">
        <v>1306</v>
      </c>
      <c r="AL97" s="78"/>
      <c r="AM97" s="78"/>
      <c r="AN97" s="80">
        <v>40649.241064814814</v>
      </c>
      <c r="AO97" s="83" t="s">
        <v>1991</v>
      </c>
      <c r="AP97" s="78" t="b">
        <v>0</v>
      </c>
      <c r="AQ97" s="78" t="b">
        <v>0</v>
      </c>
      <c r="AR97" s="78" t="b">
        <v>1</v>
      </c>
      <c r="AS97" s="78" t="s">
        <v>368</v>
      </c>
      <c r="AT97" s="78">
        <v>1</v>
      </c>
      <c r="AU97" s="83" t="s">
        <v>2079</v>
      </c>
      <c r="AV97" s="78" t="b">
        <v>0</v>
      </c>
      <c r="AW97" s="78" t="s">
        <v>2183</v>
      </c>
      <c r="AX97" s="83" t="s">
        <v>2278</v>
      </c>
      <c r="AY97" s="78" t="s">
        <v>66</v>
      </c>
      <c r="AZ97" s="78" t="str">
        <f>REPLACE(INDEX(GroupVertices[Group],MATCH(Vertices[[#This Row],[Vertex]],GroupVertices[Vertex],0)),1,1,"")</f>
        <v>11</v>
      </c>
      <c r="BA97" s="48"/>
      <c r="BB97" s="48"/>
      <c r="BC97" s="48"/>
      <c r="BD97" s="48"/>
      <c r="BE97" s="48"/>
      <c r="BF97" s="48"/>
      <c r="BG97" s="120" t="s">
        <v>3062</v>
      </c>
      <c r="BH97" s="120" t="s">
        <v>3118</v>
      </c>
      <c r="BI97" s="120" t="s">
        <v>3171</v>
      </c>
      <c r="BJ97" s="120" t="s">
        <v>3171</v>
      </c>
      <c r="BK97" s="120">
        <v>2</v>
      </c>
      <c r="BL97" s="123">
        <v>6.451612903225806</v>
      </c>
      <c r="BM97" s="120">
        <v>1</v>
      </c>
      <c r="BN97" s="123">
        <v>3.225806451612903</v>
      </c>
      <c r="BO97" s="120">
        <v>0</v>
      </c>
      <c r="BP97" s="123">
        <v>0</v>
      </c>
      <c r="BQ97" s="120">
        <v>28</v>
      </c>
      <c r="BR97" s="123">
        <v>90.3225806451613</v>
      </c>
      <c r="BS97" s="120">
        <v>31</v>
      </c>
      <c r="BT97" s="2"/>
      <c r="BU97" s="3"/>
      <c r="BV97" s="3"/>
      <c r="BW97" s="3"/>
      <c r="BX97" s="3"/>
    </row>
    <row r="98" spans="1:76" ht="15">
      <c r="A98" s="64" t="s">
        <v>366</v>
      </c>
      <c r="B98" s="65"/>
      <c r="C98" s="65" t="s">
        <v>64</v>
      </c>
      <c r="D98" s="66">
        <v>334.50313420969763</v>
      </c>
      <c r="E98" s="68"/>
      <c r="F98" s="100" t="s">
        <v>2146</v>
      </c>
      <c r="G98" s="65"/>
      <c r="H98" s="69" t="s">
        <v>366</v>
      </c>
      <c r="I98" s="70"/>
      <c r="J98" s="70"/>
      <c r="K98" s="69" t="s">
        <v>2455</v>
      </c>
      <c r="L98" s="73">
        <v>1</v>
      </c>
      <c r="M98" s="74">
        <v>9804.087890625</v>
      </c>
      <c r="N98" s="74">
        <v>4505.431640625</v>
      </c>
      <c r="O98" s="75"/>
      <c r="P98" s="76"/>
      <c r="Q98" s="76"/>
      <c r="R98" s="86"/>
      <c r="S98" s="48">
        <v>1</v>
      </c>
      <c r="T98" s="48">
        <v>0</v>
      </c>
      <c r="U98" s="49">
        <v>0</v>
      </c>
      <c r="V98" s="49">
        <v>0.002262</v>
      </c>
      <c r="W98" s="49">
        <v>0.000545</v>
      </c>
      <c r="X98" s="49">
        <v>0.491569</v>
      </c>
      <c r="Y98" s="49">
        <v>0</v>
      </c>
      <c r="Z98" s="49">
        <v>0</v>
      </c>
      <c r="AA98" s="71">
        <v>98</v>
      </c>
      <c r="AB98" s="71"/>
      <c r="AC98" s="72"/>
      <c r="AD98" s="78" t="s">
        <v>1431</v>
      </c>
      <c r="AE98" s="78">
        <v>42135</v>
      </c>
      <c r="AF98" s="78">
        <v>437322</v>
      </c>
      <c r="AG98" s="78">
        <v>51976</v>
      </c>
      <c r="AH98" s="78">
        <v>14238</v>
      </c>
      <c r="AI98" s="78"/>
      <c r="AJ98" s="78" t="s">
        <v>1600</v>
      </c>
      <c r="AK98" s="78" t="s">
        <v>1742</v>
      </c>
      <c r="AL98" s="83" t="s">
        <v>1850</v>
      </c>
      <c r="AM98" s="78"/>
      <c r="AN98" s="80">
        <v>39948.586435185185</v>
      </c>
      <c r="AO98" s="83" t="s">
        <v>1992</v>
      </c>
      <c r="AP98" s="78" t="b">
        <v>0</v>
      </c>
      <c r="AQ98" s="78" t="b">
        <v>0</v>
      </c>
      <c r="AR98" s="78" t="b">
        <v>1</v>
      </c>
      <c r="AS98" s="78" t="s">
        <v>368</v>
      </c>
      <c r="AT98" s="78">
        <v>2285</v>
      </c>
      <c r="AU98" s="83" t="s">
        <v>2068</v>
      </c>
      <c r="AV98" s="78" t="b">
        <v>1</v>
      </c>
      <c r="AW98" s="78" t="s">
        <v>2183</v>
      </c>
      <c r="AX98" s="83" t="s">
        <v>2279</v>
      </c>
      <c r="AY98" s="78" t="s">
        <v>65</v>
      </c>
      <c r="AZ98" s="78" t="str">
        <f>REPLACE(INDEX(GroupVertices[Group],MATCH(Vertices[[#This Row],[Vertex]],GroupVertices[Vertex],0)),1,1,"")</f>
        <v>11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367</v>
      </c>
      <c r="B99" s="65"/>
      <c r="C99" s="65" t="s">
        <v>64</v>
      </c>
      <c r="D99" s="66">
        <v>896.9391972262115</v>
      </c>
      <c r="E99" s="68"/>
      <c r="F99" s="100" t="s">
        <v>2147</v>
      </c>
      <c r="G99" s="65"/>
      <c r="H99" s="69" t="s">
        <v>367</v>
      </c>
      <c r="I99" s="70"/>
      <c r="J99" s="70"/>
      <c r="K99" s="69" t="s">
        <v>2456</v>
      </c>
      <c r="L99" s="73">
        <v>1</v>
      </c>
      <c r="M99" s="74">
        <v>8810.03515625</v>
      </c>
      <c r="N99" s="74">
        <v>3505.53173828125</v>
      </c>
      <c r="O99" s="75"/>
      <c r="P99" s="76"/>
      <c r="Q99" s="76"/>
      <c r="R99" s="86"/>
      <c r="S99" s="48">
        <v>1</v>
      </c>
      <c r="T99" s="48">
        <v>0</v>
      </c>
      <c r="U99" s="49">
        <v>0</v>
      </c>
      <c r="V99" s="49">
        <v>0.002262</v>
      </c>
      <c r="W99" s="49">
        <v>0.000545</v>
      </c>
      <c r="X99" s="49">
        <v>0.491569</v>
      </c>
      <c r="Y99" s="49">
        <v>0</v>
      </c>
      <c r="Z99" s="49">
        <v>0</v>
      </c>
      <c r="AA99" s="71">
        <v>99</v>
      </c>
      <c r="AB99" s="71"/>
      <c r="AC99" s="72"/>
      <c r="AD99" s="78" t="s">
        <v>1432</v>
      </c>
      <c r="AE99" s="78">
        <v>185</v>
      </c>
      <c r="AF99" s="78">
        <v>1863184</v>
      </c>
      <c r="AG99" s="78">
        <v>10245</v>
      </c>
      <c r="AH99" s="78">
        <v>3564</v>
      </c>
      <c r="AI99" s="78"/>
      <c r="AJ99" s="78" t="s">
        <v>1601</v>
      </c>
      <c r="AK99" s="78" t="s">
        <v>1743</v>
      </c>
      <c r="AL99" s="83" t="s">
        <v>1851</v>
      </c>
      <c r="AM99" s="78"/>
      <c r="AN99" s="80">
        <v>39891.72275462963</v>
      </c>
      <c r="AO99" s="83" t="s">
        <v>1993</v>
      </c>
      <c r="AP99" s="78" t="b">
        <v>0</v>
      </c>
      <c r="AQ99" s="78" t="b">
        <v>0</v>
      </c>
      <c r="AR99" s="78" t="b">
        <v>0</v>
      </c>
      <c r="AS99" s="78" t="s">
        <v>368</v>
      </c>
      <c r="AT99" s="78">
        <v>5383</v>
      </c>
      <c r="AU99" s="83" t="s">
        <v>2068</v>
      </c>
      <c r="AV99" s="78" t="b">
        <v>1</v>
      </c>
      <c r="AW99" s="78" t="s">
        <v>2183</v>
      </c>
      <c r="AX99" s="83" t="s">
        <v>2280</v>
      </c>
      <c r="AY99" s="78" t="s">
        <v>65</v>
      </c>
      <c r="AZ99" s="78" t="str">
        <f>REPLACE(INDEX(GroupVertices[Group],MATCH(Vertices[[#This Row],[Vertex]],GroupVertices[Vertex],0)),1,1,"")</f>
        <v>11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260</v>
      </c>
      <c r="B100" s="65"/>
      <c r="C100" s="65" t="s">
        <v>64</v>
      </c>
      <c r="D100" s="66">
        <v>162.01301696102396</v>
      </c>
      <c r="E100" s="68"/>
      <c r="F100" s="100" t="s">
        <v>784</v>
      </c>
      <c r="G100" s="65"/>
      <c r="H100" s="69" t="s">
        <v>260</v>
      </c>
      <c r="I100" s="70"/>
      <c r="J100" s="70"/>
      <c r="K100" s="69" t="s">
        <v>2457</v>
      </c>
      <c r="L100" s="73">
        <v>1</v>
      </c>
      <c r="M100" s="74">
        <v>4530.8984375</v>
      </c>
      <c r="N100" s="74">
        <v>4140.76220703125</v>
      </c>
      <c r="O100" s="75"/>
      <c r="P100" s="76"/>
      <c r="Q100" s="76"/>
      <c r="R100" s="86"/>
      <c r="S100" s="48">
        <v>1</v>
      </c>
      <c r="T100" s="48">
        <v>1</v>
      </c>
      <c r="U100" s="49">
        <v>0</v>
      </c>
      <c r="V100" s="49">
        <v>0</v>
      </c>
      <c r="W100" s="49">
        <v>0</v>
      </c>
      <c r="X100" s="49">
        <v>0.999997</v>
      </c>
      <c r="Y100" s="49">
        <v>0</v>
      </c>
      <c r="Z100" s="49" t="s">
        <v>3528</v>
      </c>
      <c r="AA100" s="71">
        <v>100</v>
      </c>
      <c r="AB100" s="71"/>
      <c r="AC100" s="72"/>
      <c r="AD100" s="78" t="s">
        <v>1433</v>
      </c>
      <c r="AE100" s="78">
        <v>48</v>
      </c>
      <c r="AF100" s="78">
        <v>33</v>
      </c>
      <c r="AG100" s="78">
        <v>635</v>
      </c>
      <c r="AH100" s="78">
        <v>36</v>
      </c>
      <c r="AI100" s="78"/>
      <c r="AJ100" s="78" t="s">
        <v>1602</v>
      </c>
      <c r="AK100" s="78" t="s">
        <v>1744</v>
      </c>
      <c r="AL100" s="83" t="s">
        <v>1852</v>
      </c>
      <c r="AM100" s="78"/>
      <c r="AN100" s="80">
        <v>43050.80700231482</v>
      </c>
      <c r="AO100" s="83" t="s">
        <v>1994</v>
      </c>
      <c r="AP100" s="78" t="b">
        <v>0</v>
      </c>
      <c r="AQ100" s="78" t="b">
        <v>0</v>
      </c>
      <c r="AR100" s="78" t="b">
        <v>0</v>
      </c>
      <c r="AS100" s="78" t="s">
        <v>368</v>
      </c>
      <c r="AT100" s="78">
        <v>0</v>
      </c>
      <c r="AU100" s="83" t="s">
        <v>2068</v>
      </c>
      <c r="AV100" s="78" t="b">
        <v>0</v>
      </c>
      <c r="AW100" s="78" t="s">
        <v>2183</v>
      </c>
      <c r="AX100" s="83" t="s">
        <v>2281</v>
      </c>
      <c r="AY100" s="78" t="s">
        <v>66</v>
      </c>
      <c r="AZ100" s="78" t="str">
        <f>REPLACE(INDEX(GroupVertices[Group],MATCH(Vertices[[#This Row],[Vertex]],GroupVertices[Vertex],0)),1,1,"")</f>
        <v>3</v>
      </c>
      <c r="BA100" s="48" t="s">
        <v>561</v>
      </c>
      <c r="BB100" s="48" t="s">
        <v>561</v>
      </c>
      <c r="BC100" s="48" t="s">
        <v>615</v>
      </c>
      <c r="BD100" s="48" t="s">
        <v>615</v>
      </c>
      <c r="BE100" s="48" t="s">
        <v>659</v>
      </c>
      <c r="BF100" s="48" t="s">
        <v>659</v>
      </c>
      <c r="BG100" s="120" t="s">
        <v>3063</v>
      </c>
      <c r="BH100" s="120" t="s">
        <v>3063</v>
      </c>
      <c r="BI100" s="120" t="s">
        <v>3172</v>
      </c>
      <c r="BJ100" s="120" t="s">
        <v>3172</v>
      </c>
      <c r="BK100" s="120">
        <v>1</v>
      </c>
      <c r="BL100" s="123">
        <v>7.6923076923076925</v>
      </c>
      <c r="BM100" s="120">
        <v>0</v>
      </c>
      <c r="BN100" s="123">
        <v>0</v>
      </c>
      <c r="BO100" s="120">
        <v>0</v>
      </c>
      <c r="BP100" s="123">
        <v>0</v>
      </c>
      <c r="BQ100" s="120">
        <v>12</v>
      </c>
      <c r="BR100" s="123">
        <v>92.3076923076923</v>
      </c>
      <c r="BS100" s="120">
        <v>13</v>
      </c>
      <c r="BT100" s="2"/>
      <c r="BU100" s="3"/>
      <c r="BV100" s="3"/>
      <c r="BW100" s="3"/>
      <c r="BX100" s="3"/>
    </row>
    <row r="101" spans="1:76" ht="15">
      <c r="A101" s="64" t="s">
        <v>261</v>
      </c>
      <c r="B101" s="65"/>
      <c r="C101" s="65" t="s">
        <v>64</v>
      </c>
      <c r="D101" s="66">
        <v>162.1688260399471</v>
      </c>
      <c r="E101" s="68"/>
      <c r="F101" s="100" t="s">
        <v>2148</v>
      </c>
      <c r="G101" s="65"/>
      <c r="H101" s="69" t="s">
        <v>261</v>
      </c>
      <c r="I101" s="70"/>
      <c r="J101" s="70"/>
      <c r="K101" s="69" t="s">
        <v>2458</v>
      </c>
      <c r="L101" s="73">
        <v>1</v>
      </c>
      <c r="M101" s="74">
        <v>1355.606201171875</v>
      </c>
      <c r="N101" s="74">
        <v>6616.32666015625</v>
      </c>
      <c r="O101" s="75"/>
      <c r="P101" s="76"/>
      <c r="Q101" s="76"/>
      <c r="R101" s="86"/>
      <c r="S101" s="48">
        <v>1</v>
      </c>
      <c r="T101" s="48">
        <v>1</v>
      </c>
      <c r="U101" s="49">
        <v>0</v>
      </c>
      <c r="V101" s="49">
        <v>0.003195</v>
      </c>
      <c r="W101" s="49">
        <v>0.007053</v>
      </c>
      <c r="X101" s="49">
        <v>0.643255</v>
      </c>
      <c r="Y101" s="49">
        <v>0.5</v>
      </c>
      <c r="Z101" s="49">
        <v>0</v>
      </c>
      <c r="AA101" s="71">
        <v>101</v>
      </c>
      <c r="AB101" s="71"/>
      <c r="AC101" s="72"/>
      <c r="AD101" s="78" t="s">
        <v>1434</v>
      </c>
      <c r="AE101" s="78">
        <v>252</v>
      </c>
      <c r="AF101" s="78">
        <v>428</v>
      </c>
      <c r="AG101" s="78">
        <v>2516</v>
      </c>
      <c r="AH101" s="78">
        <v>2251</v>
      </c>
      <c r="AI101" s="78"/>
      <c r="AJ101" s="78" t="s">
        <v>1603</v>
      </c>
      <c r="AK101" s="78" t="s">
        <v>1678</v>
      </c>
      <c r="AL101" s="83" t="s">
        <v>1853</v>
      </c>
      <c r="AM101" s="78"/>
      <c r="AN101" s="80">
        <v>42177.546064814815</v>
      </c>
      <c r="AO101" s="83" t="s">
        <v>1995</v>
      </c>
      <c r="AP101" s="78" t="b">
        <v>1</v>
      </c>
      <c r="AQ101" s="78" t="b">
        <v>0</v>
      </c>
      <c r="AR101" s="78" t="b">
        <v>1</v>
      </c>
      <c r="AS101" s="78" t="s">
        <v>368</v>
      </c>
      <c r="AT101" s="78">
        <v>25</v>
      </c>
      <c r="AU101" s="83" t="s">
        <v>2068</v>
      </c>
      <c r="AV101" s="78" t="b">
        <v>0</v>
      </c>
      <c r="AW101" s="78" t="s">
        <v>2183</v>
      </c>
      <c r="AX101" s="83" t="s">
        <v>2282</v>
      </c>
      <c r="AY101" s="78" t="s">
        <v>66</v>
      </c>
      <c r="AZ101" s="78" t="str">
        <f>REPLACE(INDEX(GroupVertices[Group],MATCH(Vertices[[#This Row],[Vertex]],GroupVertices[Vertex],0)),1,1,"")</f>
        <v>1</v>
      </c>
      <c r="BA101" s="48" t="s">
        <v>562</v>
      </c>
      <c r="BB101" s="48" t="s">
        <v>562</v>
      </c>
      <c r="BC101" s="48" t="s">
        <v>619</v>
      </c>
      <c r="BD101" s="48" t="s">
        <v>619</v>
      </c>
      <c r="BE101" s="48" t="s">
        <v>660</v>
      </c>
      <c r="BF101" s="48" t="s">
        <v>660</v>
      </c>
      <c r="BG101" s="120" t="s">
        <v>3064</v>
      </c>
      <c r="BH101" s="120" t="s">
        <v>3119</v>
      </c>
      <c r="BI101" s="120" t="s">
        <v>3173</v>
      </c>
      <c r="BJ101" s="120" t="s">
        <v>3173</v>
      </c>
      <c r="BK101" s="120">
        <v>2</v>
      </c>
      <c r="BL101" s="123">
        <v>5.555555555555555</v>
      </c>
      <c r="BM101" s="120">
        <v>1</v>
      </c>
      <c r="BN101" s="123">
        <v>2.7777777777777777</v>
      </c>
      <c r="BO101" s="120">
        <v>0</v>
      </c>
      <c r="BP101" s="123">
        <v>0</v>
      </c>
      <c r="BQ101" s="120">
        <v>33</v>
      </c>
      <c r="BR101" s="123">
        <v>91.66666666666667</v>
      </c>
      <c r="BS101" s="120">
        <v>36</v>
      </c>
      <c r="BT101" s="2"/>
      <c r="BU101" s="3"/>
      <c r="BV101" s="3"/>
      <c r="BW101" s="3"/>
      <c r="BX101" s="3"/>
    </row>
    <row r="102" spans="1:76" ht="15">
      <c r="A102" s="64" t="s">
        <v>262</v>
      </c>
      <c r="B102" s="65"/>
      <c r="C102" s="65" t="s">
        <v>64</v>
      </c>
      <c r="D102" s="66">
        <v>162.11951936940181</v>
      </c>
      <c r="E102" s="68"/>
      <c r="F102" s="100" t="s">
        <v>785</v>
      </c>
      <c r="G102" s="65"/>
      <c r="H102" s="69" t="s">
        <v>262</v>
      </c>
      <c r="I102" s="70"/>
      <c r="J102" s="70"/>
      <c r="K102" s="69" t="s">
        <v>2459</v>
      </c>
      <c r="L102" s="73">
        <v>1</v>
      </c>
      <c r="M102" s="74">
        <v>1289.6236572265625</v>
      </c>
      <c r="N102" s="74">
        <v>5990.9375</v>
      </c>
      <c r="O102" s="75"/>
      <c r="P102" s="76"/>
      <c r="Q102" s="76"/>
      <c r="R102" s="86"/>
      <c r="S102" s="48">
        <v>0</v>
      </c>
      <c r="T102" s="48">
        <v>2</v>
      </c>
      <c r="U102" s="49">
        <v>0</v>
      </c>
      <c r="V102" s="49">
        <v>0.003195</v>
      </c>
      <c r="W102" s="49">
        <v>0.007053</v>
      </c>
      <c r="X102" s="49">
        <v>0.643255</v>
      </c>
      <c r="Y102" s="49">
        <v>0.5</v>
      </c>
      <c r="Z102" s="49">
        <v>0</v>
      </c>
      <c r="AA102" s="71">
        <v>102</v>
      </c>
      <c r="AB102" s="71"/>
      <c r="AC102" s="72"/>
      <c r="AD102" s="78" t="s">
        <v>1435</v>
      </c>
      <c r="AE102" s="78">
        <v>476</v>
      </c>
      <c r="AF102" s="78">
        <v>303</v>
      </c>
      <c r="AG102" s="78">
        <v>2175</v>
      </c>
      <c r="AH102" s="78">
        <v>2288</v>
      </c>
      <c r="AI102" s="78"/>
      <c r="AJ102" s="78" t="s">
        <v>1604</v>
      </c>
      <c r="AK102" s="78" t="s">
        <v>1292</v>
      </c>
      <c r="AL102" s="83" t="s">
        <v>1854</v>
      </c>
      <c r="AM102" s="78"/>
      <c r="AN102" s="80">
        <v>43199.97446759259</v>
      </c>
      <c r="AO102" s="83" t="s">
        <v>1996</v>
      </c>
      <c r="AP102" s="78" t="b">
        <v>1</v>
      </c>
      <c r="AQ102" s="78" t="b">
        <v>0</v>
      </c>
      <c r="AR102" s="78" t="b">
        <v>0</v>
      </c>
      <c r="AS102" s="78" t="s">
        <v>368</v>
      </c>
      <c r="AT102" s="78">
        <v>1</v>
      </c>
      <c r="AU102" s="78"/>
      <c r="AV102" s="78" t="b">
        <v>0</v>
      </c>
      <c r="AW102" s="78" t="s">
        <v>2183</v>
      </c>
      <c r="AX102" s="83" t="s">
        <v>2283</v>
      </c>
      <c r="AY102" s="78" t="s">
        <v>66</v>
      </c>
      <c r="AZ102" s="78" t="str">
        <f>REPLACE(INDEX(GroupVertices[Group],MATCH(Vertices[[#This Row],[Vertex]],GroupVertices[Vertex],0)),1,1,"")</f>
        <v>1</v>
      </c>
      <c r="BA102" s="48" t="s">
        <v>562</v>
      </c>
      <c r="BB102" s="48" t="s">
        <v>562</v>
      </c>
      <c r="BC102" s="48" t="s">
        <v>619</v>
      </c>
      <c r="BD102" s="48" t="s">
        <v>619</v>
      </c>
      <c r="BE102" s="48"/>
      <c r="BF102" s="48"/>
      <c r="BG102" s="120" t="s">
        <v>3065</v>
      </c>
      <c r="BH102" s="120" t="s">
        <v>3120</v>
      </c>
      <c r="BI102" s="120" t="s">
        <v>3174</v>
      </c>
      <c r="BJ102" s="120" t="s">
        <v>3174</v>
      </c>
      <c r="BK102" s="120">
        <v>2</v>
      </c>
      <c r="BL102" s="123">
        <v>5.128205128205129</v>
      </c>
      <c r="BM102" s="120">
        <v>1</v>
      </c>
      <c r="BN102" s="123">
        <v>2.5641025641025643</v>
      </c>
      <c r="BO102" s="120">
        <v>0</v>
      </c>
      <c r="BP102" s="123">
        <v>0</v>
      </c>
      <c r="BQ102" s="120">
        <v>36</v>
      </c>
      <c r="BR102" s="123">
        <v>92.3076923076923</v>
      </c>
      <c r="BS102" s="120">
        <v>39</v>
      </c>
      <c r="BT102" s="2"/>
      <c r="BU102" s="3"/>
      <c r="BV102" s="3"/>
      <c r="BW102" s="3"/>
      <c r="BX102" s="3"/>
    </row>
    <row r="103" spans="1:76" ht="15">
      <c r="A103" s="64" t="s">
        <v>263</v>
      </c>
      <c r="B103" s="65"/>
      <c r="C103" s="65" t="s">
        <v>64</v>
      </c>
      <c r="D103" s="66">
        <v>164.86097025172054</v>
      </c>
      <c r="E103" s="68"/>
      <c r="F103" s="100" t="s">
        <v>786</v>
      </c>
      <c r="G103" s="65"/>
      <c r="H103" s="69" t="s">
        <v>263</v>
      </c>
      <c r="I103" s="70"/>
      <c r="J103" s="70"/>
      <c r="K103" s="69" t="s">
        <v>2460</v>
      </c>
      <c r="L103" s="73">
        <v>12.192994986683127</v>
      </c>
      <c r="M103" s="74">
        <v>4736.36865234375</v>
      </c>
      <c r="N103" s="74">
        <v>7589.0283203125</v>
      </c>
      <c r="O103" s="75"/>
      <c r="P103" s="76"/>
      <c r="Q103" s="76"/>
      <c r="R103" s="86"/>
      <c r="S103" s="48">
        <v>0</v>
      </c>
      <c r="T103" s="48">
        <v>6</v>
      </c>
      <c r="U103" s="49">
        <v>18.461538</v>
      </c>
      <c r="V103" s="49">
        <v>0.003247</v>
      </c>
      <c r="W103" s="49">
        <v>0.019794</v>
      </c>
      <c r="X103" s="49">
        <v>1.070104</v>
      </c>
      <c r="Y103" s="49">
        <v>0.5333333333333333</v>
      </c>
      <c r="Z103" s="49">
        <v>0</v>
      </c>
      <c r="AA103" s="71">
        <v>103</v>
      </c>
      <c r="AB103" s="71"/>
      <c r="AC103" s="72"/>
      <c r="AD103" s="78" t="s">
        <v>1436</v>
      </c>
      <c r="AE103" s="78">
        <v>6737</v>
      </c>
      <c r="AF103" s="78">
        <v>7253</v>
      </c>
      <c r="AG103" s="78">
        <v>9391</v>
      </c>
      <c r="AH103" s="78">
        <v>5965</v>
      </c>
      <c r="AI103" s="78"/>
      <c r="AJ103" s="78" t="s">
        <v>1605</v>
      </c>
      <c r="AK103" s="78" t="s">
        <v>1293</v>
      </c>
      <c r="AL103" s="83" t="s">
        <v>1855</v>
      </c>
      <c r="AM103" s="78"/>
      <c r="AN103" s="80">
        <v>39918.889652777776</v>
      </c>
      <c r="AO103" s="83" t="s">
        <v>1997</v>
      </c>
      <c r="AP103" s="78" t="b">
        <v>0</v>
      </c>
      <c r="AQ103" s="78" t="b">
        <v>0</v>
      </c>
      <c r="AR103" s="78" t="b">
        <v>0</v>
      </c>
      <c r="AS103" s="78" t="s">
        <v>368</v>
      </c>
      <c r="AT103" s="78">
        <v>239</v>
      </c>
      <c r="AU103" s="83" t="s">
        <v>2068</v>
      </c>
      <c r="AV103" s="78" t="b">
        <v>0</v>
      </c>
      <c r="AW103" s="78" t="s">
        <v>2183</v>
      </c>
      <c r="AX103" s="83" t="s">
        <v>2284</v>
      </c>
      <c r="AY103" s="78" t="s">
        <v>66</v>
      </c>
      <c r="AZ103" s="78" t="str">
        <f>REPLACE(INDEX(GroupVertices[Group],MATCH(Vertices[[#This Row],[Vertex]],GroupVertices[Vertex],0)),1,1,"")</f>
        <v>2</v>
      </c>
      <c r="BA103" s="48"/>
      <c r="BB103" s="48"/>
      <c r="BC103" s="48"/>
      <c r="BD103" s="48"/>
      <c r="BE103" s="48"/>
      <c r="BF103" s="48"/>
      <c r="BG103" s="120" t="s">
        <v>3058</v>
      </c>
      <c r="BH103" s="120" t="s">
        <v>3058</v>
      </c>
      <c r="BI103" s="120" t="s">
        <v>3167</v>
      </c>
      <c r="BJ103" s="120" t="s">
        <v>3167</v>
      </c>
      <c r="BK103" s="120">
        <v>0</v>
      </c>
      <c r="BL103" s="123">
        <v>0</v>
      </c>
      <c r="BM103" s="120">
        <v>0</v>
      </c>
      <c r="BN103" s="123">
        <v>0</v>
      </c>
      <c r="BO103" s="120">
        <v>0</v>
      </c>
      <c r="BP103" s="123">
        <v>0</v>
      </c>
      <c r="BQ103" s="120">
        <v>19</v>
      </c>
      <c r="BR103" s="123">
        <v>100</v>
      </c>
      <c r="BS103" s="120">
        <v>19</v>
      </c>
      <c r="BT103" s="2"/>
      <c r="BU103" s="3"/>
      <c r="BV103" s="3"/>
      <c r="BW103" s="3"/>
      <c r="BX103" s="3"/>
    </row>
    <row r="104" spans="1:76" ht="15">
      <c r="A104" s="64" t="s">
        <v>264</v>
      </c>
      <c r="B104" s="65"/>
      <c r="C104" s="65" t="s">
        <v>64</v>
      </c>
      <c r="D104" s="66">
        <v>163.97226682181204</v>
      </c>
      <c r="E104" s="68"/>
      <c r="F104" s="100" t="s">
        <v>787</v>
      </c>
      <c r="G104" s="65"/>
      <c r="H104" s="69" t="s">
        <v>264</v>
      </c>
      <c r="I104" s="70"/>
      <c r="J104" s="70"/>
      <c r="K104" s="69" t="s">
        <v>2461</v>
      </c>
      <c r="L104" s="73">
        <v>80.42362891192975</v>
      </c>
      <c r="M104" s="74">
        <v>7158.263671875</v>
      </c>
      <c r="N104" s="74">
        <v>2282.124755859375</v>
      </c>
      <c r="O104" s="75"/>
      <c r="P104" s="76"/>
      <c r="Q104" s="76"/>
      <c r="R104" s="86"/>
      <c r="S104" s="48">
        <v>1</v>
      </c>
      <c r="T104" s="48">
        <v>3</v>
      </c>
      <c r="U104" s="49">
        <v>131</v>
      </c>
      <c r="V104" s="49">
        <v>0.003215</v>
      </c>
      <c r="W104" s="49">
        <v>0.007203</v>
      </c>
      <c r="X104" s="49">
        <v>0.899446</v>
      </c>
      <c r="Y104" s="49">
        <v>0.16666666666666666</v>
      </c>
      <c r="Z104" s="49">
        <v>0.3333333333333333</v>
      </c>
      <c r="AA104" s="71">
        <v>104</v>
      </c>
      <c r="AB104" s="71"/>
      <c r="AC104" s="72"/>
      <c r="AD104" s="78" t="s">
        <v>1437</v>
      </c>
      <c r="AE104" s="78">
        <v>772</v>
      </c>
      <c r="AF104" s="78">
        <v>5000</v>
      </c>
      <c r="AG104" s="78">
        <v>1234</v>
      </c>
      <c r="AH104" s="78">
        <v>517</v>
      </c>
      <c r="AI104" s="78"/>
      <c r="AJ104" s="78" t="s">
        <v>1606</v>
      </c>
      <c r="AK104" s="78" t="s">
        <v>1295</v>
      </c>
      <c r="AL104" s="83" t="s">
        <v>1856</v>
      </c>
      <c r="AM104" s="78"/>
      <c r="AN104" s="80">
        <v>39826.941469907404</v>
      </c>
      <c r="AO104" s="83" t="s">
        <v>1998</v>
      </c>
      <c r="AP104" s="78" t="b">
        <v>0</v>
      </c>
      <c r="AQ104" s="78" t="b">
        <v>0</v>
      </c>
      <c r="AR104" s="78" t="b">
        <v>1</v>
      </c>
      <c r="AS104" s="78" t="s">
        <v>368</v>
      </c>
      <c r="AT104" s="78">
        <v>183</v>
      </c>
      <c r="AU104" s="83" t="s">
        <v>2068</v>
      </c>
      <c r="AV104" s="78" t="b">
        <v>0</v>
      </c>
      <c r="AW104" s="78" t="s">
        <v>2183</v>
      </c>
      <c r="AX104" s="83" t="s">
        <v>2285</v>
      </c>
      <c r="AY104" s="78" t="s">
        <v>66</v>
      </c>
      <c r="AZ104" s="78" t="str">
        <f>REPLACE(INDEX(GroupVertices[Group],MATCH(Vertices[[#This Row],[Vertex]],GroupVertices[Vertex],0)),1,1,"")</f>
        <v>10</v>
      </c>
      <c r="BA104" s="48" t="s">
        <v>563</v>
      </c>
      <c r="BB104" s="48" t="s">
        <v>563</v>
      </c>
      <c r="BC104" s="48" t="s">
        <v>620</v>
      </c>
      <c r="BD104" s="48" t="s">
        <v>620</v>
      </c>
      <c r="BE104" s="48"/>
      <c r="BF104" s="48"/>
      <c r="BG104" s="120" t="s">
        <v>3066</v>
      </c>
      <c r="BH104" s="120" t="s">
        <v>3121</v>
      </c>
      <c r="BI104" s="120" t="s">
        <v>3175</v>
      </c>
      <c r="BJ104" s="120" t="s">
        <v>3222</v>
      </c>
      <c r="BK104" s="120">
        <v>2</v>
      </c>
      <c r="BL104" s="123">
        <v>5</v>
      </c>
      <c r="BM104" s="120">
        <v>1</v>
      </c>
      <c r="BN104" s="123">
        <v>2.5</v>
      </c>
      <c r="BO104" s="120">
        <v>0</v>
      </c>
      <c r="BP104" s="123">
        <v>0</v>
      </c>
      <c r="BQ104" s="120">
        <v>37</v>
      </c>
      <c r="BR104" s="123">
        <v>92.5</v>
      </c>
      <c r="BS104" s="120">
        <v>40</v>
      </c>
      <c r="BT104" s="2"/>
      <c r="BU104" s="3"/>
      <c r="BV104" s="3"/>
      <c r="BW104" s="3"/>
      <c r="BX104" s="3"/>
    </row>
    <row r="105" spans="1:76" ht="15">
      <c r="A105" s="64" t="s">
        <v>368</v>
      </c>
      <c r="B105" s="65"/>
      <c r="C105" s="65" t="s">
        <v>64</v>
      </c>
      <c r="D105" s="66">
        <v>163.4997116913059</v>
      </c>
      <c r="E105" s="68"/>
      <c r="F105" s="100" t="s">
        <v>2149</v>
      </c>
      <c r="G105" s="65"/>
      <c r="H105" s="69" t="s">
        <v>368</v>
      </c>
      <c r="I105" s="70"/>
      <c r="J105" s="70"/>
      <c r="K105" s="69" t="s">
        <v>2462</v>
      </c>
      <c r="L105" s="73">
        <v>1.4041916978307594</v>
      </c>
      <c r="M105" s="74">
        <v>6782.947265625</v>
      </c>
      <c r="N105" s="74">
        <v>3194.884521484375</v>
      </c>
      <c r="O105" s="75"/>
      <c r="P105" s="76"/>
      <c r="Q105" s="76"/>
      <c r="R105" s="86"/>
      <c r="S105" s="48">
        <v>2</v>
      </c>
      <c r="T105" s="48">
        <v>0</v>
      </c>
      <c r="U105" s="49">
        <v>0.666667</v>
      </c>
      <c r="V105" s="49">
        <v>0.002268</v>
      </c>
      <c r="W105" s="49">
        <v>0.001198</v>
      </c>
      <c r="X105" s="49">
        <v>0.659686</v>
      </c>
      <c r="Y105" s="49">
        <v>0</v>
      </c>
      <c r="Z105" s="49">
        <v>0</v>
      </c>
      <c r="AA105" s="71">
        <v>105</v>
      </c>
      <c r="AB105" s="71"/>
      <c r="AC105" s="72"/>
      <c r="AD105" s="78" t="s">
        <v>1438</v>
      </c>
      <c r="AE105" s="78">
        <v>3988</v>
      </c>
      <c r="AF105" s="78">
        <v>3802</v>
      </c>
      <c r="AG105" s="78">
        <v>82090</v>
      </c>
      <c r="AH105" s="78">
        <v>676</v>
      </c>
      <c r="AI105" s="78"/>
      <c r="AJ105" s="78" t="s">
        <v>1607</v>
      </c>
      <c r="AK105" s="78"/>
      <c r="AL105" s="83" t="s">
        <v>1857</v>
      </c>
      <c r="AM105" s="78"/>
      <c r="AN105" s="80">
        <v>39212.27850694444</v>
      </c>
      <c r="AO105" s="78"/>
      <c r="AP105" s="78" t="b">
        <v>0</v>
      </c>
      <c r="AQ105" s="78" t="b">
        <v>0</v>
      </c>
      <c r="AR105" s="78" t="b">
        <v>0</v>
      </c>
      <c r="AS105" s="78" t="s">
        <v>2067</v>
      </c>
      <c r="AT105" s="78">
        <v>77</v>
      </c>
      <c r="AU105" s="83" t="s">
        <v>2068</v>
      </c>
      <c r="AV105" s="78" t="b">
        <v>0</v>
      </c>
      <c r="AW105" s="78" t="s">
        <v>2183</v>
      </c>
      <c r="AX105" s="83" t="s">
        <v>2286</v>
      </c>
      <c r="AY105" s="78" t="s">
        <v>65</v>
      </c>
      <c r="AZ105" s="78" t="str">
        <f>REPLACE(INDEX(GroupVertices[Group],MATCH(Vertices[[#This Row],[Vertex]],GroupVertices[Vertex],0)),1,1,"")</f>
        <v>10</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265</v>
      </c>
      <c r="B106" s="65"/>
      <c r="C106" s="65" t="s">
        <v>64</v>
      </c>
      <c r="D106" s="66">
        <v>162.00907242738035</v>
      </c>
      <c r="E106" s="68"/>
      <c r="F106" s="100" t="s">
        <v>788</v>
      </c>
      <c r="G106" s="65"/>
      <c r="H106" s="69" t="s">
        <v>265</v>
      </c>
      <c r="I106" s="70"/>
      <c r="J106" s="70"/>
      <c r="K106" s="69" t="s">
        <v>2463</v>
      </c>
      <c r="L106" s="73">
        <v>80.42362891192975</v>
      </c>
      <c r="M106" s="74">
        <v>7044.34423828125</v>
      </c>
      <c r="N106" s="74">
        <v>4505.431640625</v>
      </c>
      <c r="O106" s="75"/>
      <c r="P106" s="76"/>
      <c r="Q106" s="76"/>
      <c r="R106" s="86"/>
      <c r="S106" s="48">
        <v>0</v>
      </c>
      <c r="T106" s="48">
        <v>3</v>
      </c>
      <c r="U106" s="49">
        <v>131</v>
      </c>
      <c r="V106" s="49">
        <v>0.003215</v>
      </c>
      <c r="W106" s="49">
        <v>0.007203</v>
      </c>
      <c r="X106" s="49">
        <v>0.899446</v>
      </c>
      <c r="Y106" s="49">
        <v>0.16666666666666666</v>
      </c>
      <c r="Z106" s="49">
        <v>0</v>
      </c>
      <c r="AA106" s="71">
        <v>106</v>
      </c>
      <c r="AB106" s="71"/>
      <c r="AC106" s="72"/>
      <c r="AD106" s="78" t="s">
        <v>1439</v>
      </c>
      <c r="AE106" s="78">
        <v>107</v>
      </c>
      <c r="AF106" s="78">
        <v>23</v>
      </c>
      <c r="AG106" s="78">
        <v>106</v>
      </c>
      <c r="AH106" s="78">
        <v>12</v>
      </c>
      <c r="AI106" s="78"/>
      <c r="AJ106" s="78" t="s">
        <v>1608</v>
      </c>
      <c r="AK106" s="78" t="s">
        <v>1745</v>
      </c>
      <c r="AL106" s="78"/>
      <c r="AM106" s="78"/>
      <c r="AN106" s="80">
        <v>43076.01237268518</v>
      </c>
      <c r="AO106" s="83" t="s">
        <v>1999</v>
      </c>
      <c r="AP106" s="78" t="b">
        <v>1</v>
      </c>
      <c r="AQ106" s="78" t="b">
        <v>0</v>
      </c>
      <c r="AR106" s="78" t="b">
        <v>0</v>
      </c>
      <c r="AS106" s="78" t="s">
        <v>368</v>
      </c>
      <c r="AT106" s="78">
        <v>0</v>
      </c>
      <c r="AU106" s="78"/>
      <c r="AV106" s="78" t="b">
        <v>0</v>
      </c>
      <c r="AW106" s="78" t="s">
        <v>2183</v>
      </c>
      <c r="AX106" s="83" t="s">
        <v>2287</v>
      </c>
      <c r="AY106" s="78" t="s">
        <v>66</v>
      </c>
      <c r="AZ106" s="78" t="str">
        <f>REPLACE(INDEX(GroupVertices[Group],MATCH(Vertices[[#This Row],[Vertex]],GroupVertices[Vertex],0)),1,1,"")</f>
        <v>10</v>
      </c>
      <c r="BA106" s="48" t="s">
        <v>563</v>
      </c>
      <c r="BB106" s="48" t="s">
        <v>563</v>
      </c>
      <c r="BC106" s="48" t="s">
        <v>620</v>
      </c>
      <c r="BD106" s="48" t="s">
        <v>620</v>
      </c>
      <c r="BE106" s="48"/>
      <c r="BF106" s="48"/>
      <c r="BG106" s="120" t="s">
        <v>3067</v>
      </c>
      <c r="BH106" s="120" t="s">
        <v>3067</v>
      </c>
      <c r="BI106" s="120" t="s">
        <v>3176</v>
      </c>
      <c r="BJ106" s="120" t="s">
        <v>3176</v>
      </c>
      <c r="BK106" s="120">
        <v>0</v>
      </c>
      <c r="BL106" s="123">
        <v>0</v>
      </c>
      <c r="BM106" s="120">
        <v>1</v>
      </c>
      <c r="BN106" s="123">
        <v>5.555555555555555</v>
      </c>
      <c r="BO106" s="120">
        <v>0</v>
      </c>
      <c r="BP106" s="123">
        <v>0</v>
      </c>
      <c r="BQ106" s="120">
        <v>17</v>
      </c>
      <c r="BR106" s="123">
        <v>94.44444444444444</v>
      </c>
      <c r="BS106" s="120">
        <v>18</v>
      </c>
      <c r="BT106" s="2"/>
      <c r="BU106" s="3"/>
      <c r="BV106" s="3"/>
      <c r="BW106" s="3"/>
      <c r="BX106" s="3"/>
    </row>
    <row r="107" spans="1:76" ht="15">
      <c r="A107" s="64" t="s">
        <v>369</v>
      </c>
      <c r="B107" s="65"/>
      <c r="C107" s="65" t="s">
        <v>64</v>
      </c>
      <c r="D107" s="66">
        <v>206.72312245140998</v>
      </c>
      <c r="E107" s="68"/>
      <c r="F107" s="100" t="s">
        <v>2150</v>
      </c>
      <c r="G107" s="65"/>
      <c r="H107" s="69" t="s">
        <v>369</v>
      </c>
      <c r="I107" s="70"/>
      <c r="J107" s="70"/>
      <c r="K107" s="69" t="s">
        <v>2464</v>
      </c>
      <c r="L107" s="73">
        <v>1.4041916978307594</v>
      </c>
      <c r="M107" s="74">
        <v>7419.66064453125</v>
      </c>
      <c r="N107" s="74">
        <v>3592.672119140625</v>
      </c>
      <c r="O107" s="75"/>
      <c r="P107" s="76"/>
      <c r="Q107" s="76"/>
      <c r="R107" s="86"/>
      <c r="S107" s="48">
        <v>3</v>
      </c>
      <c r="T107" s="48">
        <v>0</v>
      </c>
      <c r="U107" s="49">
        <v>0.666667</v>
      </c>
      <c r="V107" s="49">
        <v>0.003215</v>
      </c>
      <c r="W107" s="49">
        <v>0.007664</v>
      </c>
      <c r="X107" s="49">
        <v>0.879558</v>
      </c>
      <c r="Y107" s="49">
        <v>0.5</v>
      </c>
      <c r="Z107" s="49">
        <v>0</v>
      </c>
      <c r="AA107" s="71">
        <v>107</v>
      </c>
      <c r="AB107" s="71"/>
      <c r="AC107" s="72"/>
      <c r="AD107" s="78" t="s">
        <v>1440</v>
      </c>
      <c r="AE107" s="78">
        <v>1027</v>
      </c>
      <c r="AF107" s="78">
        <v>113380</v>
      </c>
      <c r="AG107" s="78">
        <v>58606</v>
      </c>
      <c r="AH107" s="78">
        <v>1705</v>
      </c>
      <c r="AI107" s="78"/>
      <c r="AJ107" s="78" t="s">
        <v>1609</v>
      </c>
      <c r="AK107" s="78"/>
      <c r="AL107" s="83" t="s">
        <v>1858</v>
      </c>
      <c r="AM107" s="78"/>
      <c r="AN107" s="80">
        <v>39654.092199074075</v>
      </c>
      <c r="AO107" s="83" t="s">
        <v>2000</v>
      </c>
      <c r="AP107" s="78" t="b">
        <v>0</v>
      </c>
      <c r="AQ107" s="78" t="b">
        <v>0</v>
      </c>
      <c r="AR107" s="78" t="b">
        <v>0</v>
      </c>
      <c r="AS107" s="78" t="s">
        <v>368</v>
      </c>
      <c r="AT107" s="78">
        <v>1722</v>
      </c>
      <c r="AU107" s="83" t="s">
        <v>2068</v>
      </c>
      <c r="AV107" s="78" t="b">
        <v>1</v>
      </c>
      <c r="AW107" s="78" t="s">
        <v>2183</v>
      </c>
      <c r="AX107" s="83" t="s">
        <v>2288</v>
      </c>
      <c r="AY107" s="78" t="s">
        <v>65</v>
      </c>
      <c r="AZ107" s="78" t="str">
        <f>REPLACE(INDEX(GroupVertices[Group],MATCH(Vertices[[#This Row],[Vertex]],GroupVertices[Vertex],0)),1,1,"")</f>
        <v>10</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269</v>
      </c>
      <c r="B108" s="65"/>
      <c r="C108" s="65" t="s">
        <v>64</v>
      </c>
      <c r="D108" s="66">
        <v>162.13056406360397</v>
      </c>
      <c r="E108" s="68"/>
      <c r="F108" s="100" t="s">
        <v>791</v>
      </c>
      <c r="G108" s="65"/>
      <c r="H108" s="69" t="s">
        <v>269</v>
      </c>
      <c r="I108" s="70"/>
      <c r="J108" s="70"/>
      <c r="K108" s="69" t="s">
        <v>2465</v>
      </c>
      <c r="L108" s="73">
        <v>12.192994986683127</v>
      </c>
      <c r="M108" s="74">
        <v>3969.429931640625</v>
      </c>
      <c r="N108" s="74">
        <v>5034.79052734375</v>
      </c>
      <c r="O108" s="75"/>
      <c r="P108" s="76"/>
      <c r="Q108" s="76"/>
      <c r="R108" s="86"/>
      <c r="S108" s="48">
        <v>0</v>
      </c>
      <c r="T108" s="48">
        <v>6</v>
      </c>
      <c r="U108" s="49">
        <v>18.461538</v>
      </c>
      <c r="V108" s="49">
        <v>0.003247</v>
      </c>
      <c r="W108" s="49">
        <v>0.019794</v>
      </c>
      <c r="X108" s="49">
        <v>1.070104</v>
      </c>
      <c r="Y108" s="49">
        <v>0.5333333333333333</v>
      </c>
      <c r="Z108" s="49">
        <v>0</v>
      </c>
      <c r="AA108" s="71">
        <v>108</v>
      </c>
      <c r="AB108" s="71"/>
      <c r="AC108" s="72"/>
      <c r="AD108" s="78" t="s">
        <v>1441</v>
      </c>
      <c r="AE108" s="78">
        <v>283</v>
      </c>
      <c r="AF108" s="78">
        <v>331</v>
      </c>
      <c r="AG108" s="78">
        <v>7529</v>
      </c>
      <c r="AH108" s="78">
        <v>9488</v>
      </c>
      <c r="AI108" s="78"/>
      <c r="AJ108" s="78" t="s">
        <v>1610</v>
      </c>
      <c r="AK108" s="78" t="s">
        <v>1746</v>
      </c>
      <c r="AL108" s="78"/>
      <c r="AM108" s="78"/>
      <c r="AN108" s="80">
        <v>42954.23761574074</v>
      </c>
      <c r="AO108" s="83" t="s">
        <v>2001</v>
      </c>
      <c r="AP108" s="78" t="b">
        <v>1</v>
      </c>
      <c r="AQ108" s="78" t="b">
        <v>0</v>
      </c>
      <c r="AR108" s="78" t="b">
        <v>0</v>
      </c>
      <c r="AS108" s="78" t="s">
        <v>368</v>
      </c>
      <c r="AT108" s="78">
        <v>4</v>
      </c>
      <c r="AU108" s="78"/>
      <c r="AV108" s="78" t="b">
        <v>0</v>
      </c>
      <c r="AW108" s="78" t="s">
        <v>2183</v>
      </c>
      <c r="AX108" s="83" t="s">
        <v>2289</v>
      </c>
      <c r="AY108" s="78" t="s">
        <v>66</v>
      </c>
      <c r="AZ108" s="78" t="str">
        <f>REPLACE(INDEX(GroupVertices[Group],MATCH(Vertices[[#This Row],[Vertex]],GroupVertices[Vertex],0)),1,1,"")</f>
        <v>2</v>
      </c>
      <c r="BA108" s="48"/>
      <c r="BB108" s="48"/>
      <c r="BC108" s="48"/>
      <c r="BD108" s="48"/>
      <c r="BE108" s="48"/>
      <c r="BF108" s="48"/>
      <c r="BG108" s="120" t="s">
        <v>3058</v>
      </c>
      <c r="BH108" s="120" t="s">
        <v>3058</v>
      </c>
      <c r="BI108" s="120" t="s">
        <v>3167</v>
      </c>
      <c r="BJ108" s="120" t="s">
        <v>3167</v>
      </c>
      <c r="BK108" s="120">
        <v>0</v>
      </c>
      <c r="BL108" s="123">
        <v>0</v>
      </c>
      <c r="BM108" s="120">
        <v>0</v>
      </c>
      <c r="BN108" s="123">
        <v>0</v>
      </c>
      <c r="BO108" s="120">
        <v>0</v>
      </c>
      <c r="BP108" s="123">
        <v>0</v>
      </c>
      <c r="BQ108" s="120">
        <v>19</v>
      </c>
      <c r="BR108" s="123">
        <v>100</v>
      </c>
      <c r="BS108" s="120">
        <v>19</v>
      </c>
      <c r="BT108" s="2"/>
      <c r="BU108" s="3"/>
      <c r="BV108" s="3"/>
      <c r="BW108" s="3"/>
      <c r="BX108" s="3"/>
    </row>
    <row r="109" spans="1:76" ht="15">
      <c r="A109" s="64" t="s">
        <v>270</v>
      </c>
      <c r="B109" s="65"/>
      <c r="C109" s="65" t="s">
        <v>64</v>
      </c>
      <c r="D109" s="66">
        <v>162.93998236727563</v>
      </c>
      <c r="E109" s="68"/>
      <c r="F109" s="100" t="s">
        <v>792</v>
      </c>
      <c r="G109" s="65"/>
      <c r="H109" s="69" t="s">
        <v>270</v>
      </c>
      <c r="I109" s="70"/>
      <c r="J109" s="70"/>
      <c r="K109" s="69" t="s">
        <v>2466</v>
      </c>
      <c r="L109" s="73">
        <v>1</v>
      </c>
      <c r="M109" s="74">
        <v>1093.6826171875</v>
      </c>
      <c r="N109" s="74">
        <v>5290.2099609375</v>
      </c>
      <c r="O109" s="75"/>
      <c r="P109" s="76"/>
      <c r="Q109" s="76"/>
      <c r="R109" s="86"/>
      <c r="S109" s="48">
        <v>0</v>
      </c>
      <c r="T109" s="48">
        <v>2</v>
      </c>
      <c r="U109" s="49">
        <v>0</v>
      </c>
      <c r="V109" s="49">
        <v>0.003195</v>
      </c>
      <c r="W109" s="49">
        <v>0.007161</v>
      </c>
      <c r="X109" s="49">
        <v>0.60468</v>
      </c>
      <c r="Y109" s="49">
        <v>0.5</v>
      </c>
      <c r="Z109" s="49">
        <v>0</v>
      </c>
      <c r="AA109" s="71">
        <v>109</v>
      </c>
      <c r="AB109" s="71"/>
      <c r="AC109" s="72"/>
      <c r="AD109" s="78" t="s">
        <v>1442</v>
      </c>
      <c r="AE109" s="78">
        <v>2438</v>
      </c>
      <c r="AF109" s="78">
        <v>2383</v>
      </c>
      <c r="AG109" s="78">
        <v>3861</v>
      </c>
      <c r="AH109" s="78">
        <v>42813</v>
      </c>
      <c r="AI109" s="78"/>
      <c r="AJ109" s="78" t="s">
        <v>1611</v>
      </c>
      <c r="AK109" s="78" t="s">
        <v>1747</v>
      </c>
      <c r="AL109" s="83" t="s">
        <v>1859</v>
      </c>
      <c r="AM109" s="78"/>
      <c r="AN109" s="80">
        <v>42339.977638888886</v>
      </c>
      <c r="AO109" s="83" t="s">
        <v>2002</v>
      </c>
      <c r="AP109" s="78" t="b">
        <v>0</v>
      </c>
      <c r="AQ109" s="78" t="b">
        <v>0</v>
      </c>
      <c r="AR109" s="78" t="b">
        <v>0</v>
      </c>
      <c r="AS109" s="78" t="s">
        <v>368</v>
      </c>
      <c r="AT109" s="78">
        <v>2</v>
      </c>
      <c r="AU109" s="83" t="s">
        <v>2068</v>
      </c>
      <c r="AV109" s="78" t="b">
        <v>0</v>
      </c>
      <c r="AW109" s="78" t="s">
        <v>2183</v>
      </c>
      <c r="AX109" s="83" t="s">
        <v>2290</v>
      </c>
      <c r="AY109" s="78" t="s">
        <v>66</v>
      </c>
      <c r="AZ109" s="78" t="str">
        <f>REPLACE(INDEX(GroupVertices[Group],MATCH(Vertices[[#This Row],[Vertex]],GroupVertices[Vertex],0)),1,1,"")</f>
        <v>1</v>
      </c>
      <c r="BA109" s="48"/>
      <c r="BB109" s="48"/>
      <c r="BC109" s="48"/>
      <c r="BD109" s="48"/>
      <c r="BE109" s="48"/>
      <c r="BF109" s="48"/>
      <c r="BG109" s="120" t="s">
        <v>3068</v>
      </c>
      <c r="BH109" s="120" t="s">
        <v>3068</v>
      </c>
      <c r="BI109" s="120" t="s">
        <v>3177</v>
      </c>
      <c r="BJ109" s="120" t="s">
        <v>3177</v>
      </c>
      <c r="BK109" s="120">
        <v>0</v>
      </c>
      <c r="BL109" s="123">
        <v>0</v>
      </c>
      <c r="BM109" s="120">
        <v>0</v>
      </c>
      <c r="BN109" s="123">
        <v>0</v>
      </c>
      <c r="BO109" s="120">
        <v>0</v>
      </c>
      <c r="BP109" s="123">
        <v>0</v>
      </c>
      <c r="BQ109" s="120">
        <v>7</v>
      </c>
      <c r="BR109" s="123">
        <v>100</v>
      </c>
      <c r="BS109" s="120">
        <v>7</v>
      </c>
      <c r="BT109" s="2"/>
      <c r="BU109" s="3"/>
      <c r="BV109" s="3"/>
      <c r="BW109" s="3"/>
      <c r="BX109" s="3"/>
    </row>
    <row r="110" spans="1:76" ht="15">
      <c r="A110" s="64" t="s">
        <v>283</v>
      </c>
      <c r="B110" s="65"/>
      <c r="C110" s="65" t="s">
        <v>64</v>
      </c>
      <c r="D110" s="66">
        <v>166.96537895059402</v>
      </c>
      <c r="E110" s="68"/>
      <c r="F110" s="100" t="s">
        <v>2151</v>
      </c>
      <c r="G110" s="65"/>
      <c r="H110" s="69" t="s">
        <v>283</v>
      </c>
      <c r="I110" s="70"/>
      <c r="J110" s="70"/>
      <c r="K110" s="69" t="s">
        <v>2467</v>
      </c>
      <c r="L110" s="73">
        <v>2.2125744872050346</v>
      </c>
      <c r="M110" s="74">
        <v>1051.9493408203125</v>
      </c>
      <c r="N110" s="74">
        <v>6025.1611328125</v>
      </c>
      <c r="O110" s="75"/>
      <c r="P110" s="76"/>
      <c r="Q110" s="76"/>
      <c r="R110" s="86"/>
      <c r="S110" s="48">
        <v>3</v>
      </c>
      <c r="T110" s="48">
        <v>2</v>
      </c>
      <c r="U110" s="49">
        <v>2</v>
      </c>
      <c r="V110" s="49">
        <v>0.003215</v>
      </c>
      <c r="W110" s="49">
        <v>0.00836</v>
      </c>
      <c r="X110" s="49">
        <v>1.104979</v>
      </c>
      <c r="Y110" s="49">
        <v>0.3333333333333333</v>
      </c>
      <c r="Z110" s="49">
        <v>0.25</v>
      </c>
      <c r="AA110" s="71">
        <v>110</v>
      </c>
      <c r="AB110" s="71"/>
      <c r="AC110" s="72"/>
      <c r="AD110" s="78" t="s">
        <v>1443</v>
      </c>
      <c r="AE110" s="78">
        <v>3124</v>
      </c>
      <c r="AF110" s="78">
        <v>12588</v>
      </c>
      <c r="AG110" s="78">
        <v>13228</v>
      </c>
      <c r="AH110" s="78">
        <v>14509</v>
      </c>
      <c r="AI110" s="78"/>
      <c r="AJ110" s="78" t="s">
        <v>1612</v>
      </c>
      <c r="AK110" s="78" t="s">
        <v>1748</v>
      </c>
      <c r="AL110" s="83" t="s">
        <v>1860</v>
      </c>
      <c r="AM110" s="78"/>
      <c r="AN110" s="80">
        <v>41519.33777777778</v>
      </c>
      <c r="AO110" s="83" t="s">
        <v>2003</v>
      </c>
      <c r="AP110" s="78" t="b">
        <v>1</v>
      </c>
      <c r="AQ110" s="78" t="b">
        <v>0</v>
      </c>
      <c r="AR110" s="78" t="b">
        <v>1</v>
      </c>
      <c r="AS110" s="78" t="s">
        <v>368</v>
      </c>
      <c r="AT110" s="78">
        <v>154</v>
      </c>
      <c r="AU110" s="83" t="s">
        <v>2068</v>
      </c>
      <c r="AV110" s="78" t="b">
        <v>1</v>
      </c>
      <c r="AW110" s="78" t="s">
        <v>2183</v>
      </c>
      <c r="AX110" s="83" t="s">
        <v>2291</v>
      </c>
      <c r="AY110" s="78" t="s">
        <v>66</v>
      </c>
      <c r="AZ110" s="78" t="str">
        <f>REPLACE(INDEX(GroupVertices[Group],MATCH(Vertices[[#This Row],[Vertex]],GroupVertices[Vertex],0)),1,1,"")</f>
        <v>1</v>
      </c>
      <c r="BA110" s="48"/>
      <c r="BB110" s="48"/>
      <c r="BC110" s="48"/>
      <c r="BD110" s="48"/>
      <c r="BE110" s="48" t="s">
        <v>665</v>
      </c>
      <c r="BF110" s="48" t="s">
        <v>665</v>
      </c>
      <c r="BG110" s="120" t="s">
        <v>3069</v>
      </c>
      <c r="BH110" s="120" t="s">
        <v>3069</v>
      </c>
      <c r="BI110" s="120" t="s">
        <v>3178</v>
      </c>
      <c r="BJ110" s="120" t="s">
        <v>3178</v>
      </c>
      <c r="BK110" s="120">
        <v>0</v>
      </c>
      <c r="BL110" s="123">
        <v>0</v>
      </c>
      <c r="BM110" s="120">
        <v>0</v>
      </c>
      <c r="BN110" s="123">
        <v>0</v>
      </c>
      <c r="BO110" s="120">
        <v>0</v>
      </c>
      <c r="BP110" s="123">
        <v>0</v>
      </c>
      <c r="BQ110" s="120">
        <v>7</v>
      </c>
      <c r="BR110" s="123">
        <v>100</v>
      </c>
      <c r="BS110" s="120">
        <v>7</v>
      </c>
      <c r="BT110" s="2"/>
      <c r="BU110" s="3"/>
      <c r="BV110" s="3"/>
      <c r="BW110" s="3"/>
      <c r="BX110" s="3"/>
    </row>
    <row r="111" spans="1:76" ht="15">
      <c r="A111" s="64" t="s">
        <v>271</v>
      </c>
      <c r="B111" s="65"/>
      <c r="C111" s="65" t="s">
        <v>64</v>
      </c>
      <c r="D111" s="66">
        <v>162.3033346371947</v>
      </c>
      <c r="E111" s="68"/>
      <c r="F111" s="100" t="s">
        <v>793</v>
      </c>
      <c r="G111" s="65"/>
      <c r="H111" s="69" t="s">
        <v>271</v>
      </c>
      <c r="I111" s="70"/>
      <c r="J111" s="70"/>
      <c r="K111" s="69" t="s">
        <v>2468</v>
      </c>
      <c r="L111" s="73">
        <v>1</v>
      </c>
      <c r="M111" s="74">
        <v>9618.9208984375</v>
      </c>
      <c r="N111" s="74">
        <v>738.1614990234375</v>
      </c>
      <c r="O111" s="75"/>
      <c r="P111" s="76"/>
      <c r="Q111" s="76"/>
      <c r="R111" s="86"/>
      <c r="S111" s="48">
        <v>0</v>
      </c>
      <c r="T111" s="48">
        <v>1</v>
      </c>
      <c r="U111" s="49">
        <v>0</v>
      </c>
      <c r="V111" s="49">
        <v>1</v>
      </c>
      <c r="W111" s="49">
        <v>0</v>
      </c>
      <c r="X111" s="49">
        <v>0.999997</v>
      </c>
      <c r="Y111" s="49">
        <v>0</v>
      </c>
      <c r="Z111" s="49">
        <v>0</v>
      </c>
      <c r="AA111" s="71">
        <v>111</v>
      </c>
      <c r="AB111" s="71"/>
      <c r="AC111" s="72"/>
      <c r="AD111" s="78" t="s">
        <v>1444</v>
      </c>
      <c r="AE111" s="78">
        <v>1783</v>
      </c>
      <c r="AF111" s="78">
        <v>769</v>
      </c>
      <c r="AG111" s="78">
        <v>5898</v>
      </c>
      <c r="AH111" s="78">
        <v>75</v>
      </c>
      <c r="AI111" s="78"/>
      <c r="AJ111" s="78" t="s">
        <v>1613</v>
      </c>
      <c r="AK111" s="78" t="s">
        <v>1749</v>
      </c>
      <c r="AL111" s="83" t="s">
        <v>1861</v>
      </c>
      <c r="AM111" s="78"/>
      <c r="AN111" s="80">
        <v>40200.12008101852</v>
      </c>
      <c r="AO111" s="83" t="s">
        <v>2004</v>
      </c>
      <c r="AP111" s="78" t="b">
        <v>0</v>
      </c>
      <c r="AQ111" s="78" t="b">
        <v>0</v>
      </c>
      <c r="AR111" s="78" t="b">
        <v>1</v>
      </c>
      <c r="AS111" s="78" t="s">
        <v>368</v>
      </c>
      <c r="AT111" s="78">
        <v>18</v>
      </c>
      <c r="AU111" s="83" t="s">
        <v>2077</v>
      </c>
      <c r="AV111" s="78" t="b">
        <v>0</v>
      </c>
      <c r="AW111" s="78" t="s">
        <v>2183</v>
      </c>
      <c r="AX111" s="83" t="s">
        <v>2292</v>
      </c>
      <c r="AY111" s="78" t="s">
        <v>66</v>
      </c>
      <c r="AZ111" s="78" t="str">
        <f>REPLACE(INDEX(GroupVertices[Group],MATCH(Vertices[[#This Row],[Vertex]],GroupVertices[Vertex],0)),1,1,"")</f>
        <v>16</v>
      </c>
      <c r="BA111" s="48" t="s">
        <v>564</v>
      </c>
      <c r="BB111" s="48" t="s">
        <v>564</v>
      </c>
      <c r="BC111" s="48" t="s">
        <v>621</v>
      </c>
      <c r="BD111" s="48" t="s">
        <v>621</v>
      </c>
      <c r="BE111" s="48" t="s">
        <v>661</v>
      </c>
      <c r="BF111" s="48" t="s">
        <v>661</v>
      </c>
      <c r="BG111" s="120" t="s">
        <v>3070</v>
      </c>
      <c r="BH111" s="120" t="s">
        <v>3070</v>
      </c>
      <c r="BI111" s="120" t="s">
        <v>3179</v>
      </c>
      <c r="BJ111" s="120" t="s">
        <v>3179</v>
      </c>
      <c r="BK111" s="120">
        <v>1</v>
      </c>
      <c r="BL111" s="123">
        <v>10</v>
      </c>
      <c r="BM111" s="120">
        <v>0</v>
      </c>
      <c r="BN111" s="123">
        <v>0</v>
      </c>
      <c r="BO111" s="120">
        <v>0</v>
      </c>
      <c r="BP111" s="123">
        <v>0</v>
      </c>
      <c r="BQ111" s="120">
        <v>9</v>
      </c>
      <c r="BR111" s="123">
        <v>90</v>
      </c>
      <c r="BS111" s="120">
        <v>10</v>
      </c>
      <c r="BT111" s="2"/>
      <c r="BU111" s="3"/>
      <c r="BV111" s="3"/>
      <c r="BW111" s="3"/>
      <c r="BX111" s="3"/>
    </row>
    <row r="112" spans="1:76" ht="15">
      <c r="A112" s="64" t="s">
        <v>370</v>
      </c>
      <c r="B112" s="65"/>
      <c r="C112" s="65" t="s">
        <v>64</v>
      </c>
      <c r="D112" s="66">
        <v>437.43061174633164</v>
      </c>
      <c r="E112" s="68"/>
      <c r="F112" s="100" t="s">
        <v>2152</v>
      </c>
      <c r="G112" s="65"/>
      <c r="H112" s="69" t="s">
        <v>370</v>
      </c>
      <c r="I112" s="70"/>
      <c r="J112" s="70"/>
      <c r="K112" s="69" t="s">
        <v>2469</v>
      </c>
      <c r="L112" s="73">
        <v>1</v>
      </c>
      <c r="M112" s="74">
        <v>9618.9208984375</v>
      </c>
      <c r="N112" s="74">
        <v>1508.672607421875</v>
      </c>
      <c r="O112" s="75"/>
      <c r="P112" s="76"/>
      <c r="Q112" s="76"/>
      <c r="R112" s="86"/>
      <c r="S112" s="48">
        <v>1</v>
      </c>
      <c r="T112" s="48">
        <v>0</v>
      </c>
      <c r="U112" s="49">
        <v>0</v>
      </c>
      <c r="V112" s="49">
        <v>1</v>
      </c>
      <c r="W112" s="49">
        <v>0</v>
      </c>
      <c r="X112" s="49">
        <v>0.999997</v>
      </c>
      <c r="Y112" s="49">
        <v>0</v>
      </c>
      <c r="Z112" s="49">
        <v>0</v>
      </c>
      <c r="AA112" s="71">
        <v>112</v>
      </c>
      <c r="AB112" s="71"/>
      <c r="AC112" s="72"/>
      <c r="AD112" s="78" t="s">
        <v>1445</v>
      </c>
      <c r="AE112" s="78">
        <v>1263</v>
      </c>
      <c r="AF112" s="78">
        <v>698259</v>
      </c>
      <c r="AG112" s="78">
        <v>30582</v>
      </c>
      <c r="AH112" s="78">
        <v>2302</v>
      </c>
      <c r="AI112" s="78"/>
      <c r="AJ112" s="78" t="s">
        <v>1614</v>
      </c>
      <c r="AK112" s="78" t="s">
        <v>1750</v>
      </c>
      <c r="AL112" s="83" t="s">
        <v>1862</v>
      </c>
      <c r="AM112" s="78"/>
      <c r="AN112" s="80">
        <v>39842.534479166665</v>
      </c>
      <c r="AO112" s="83" t="s">
        <v>2005</v>
      </c>
      <c r="AP112" s="78" t="b">
        <v>0</v>
      </c>
      <c r="AQ112" s="78" t="b">
        <v>0</v>
      </c>
      <c r="AR112" s="78" t="b">
        <v>1</v>
      </c>
      <c r="AS112" s="78" t="s">
        <v>368</v>
      </c>
      <c r="AT112" s="78">
        <v>4096</v>
      </c>
      <c r="AU112" s="83" t="s">
        <v>2068</v>
      </c>
      <c r="AV112" s="78" t="b">
        <v>1</v>
      </c>
      <c r="AW112" s="78" t="s">
        <v>2183</v>
      </c>
      <c r="AX112" s="83" t="s">
        <v>2293</v>
      </c>
      <c r="AY112" s="78" t="s">
        <v>65</v>
      </c>
      <c r="AZ112" s="78" t="str">
        <f>REPLACE(INDEX(GroupVertices[Group],MATCH(Vertices[[#This Row],[Vertex]],GroupVertices[Vertex],0)),1,1,"")</f>
        <v>16</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272</v>
      </c>
      <c r="B113" s="65"/>
      <c r="C113" s="65" t="s">
        <v>64</v>
      </c>
      <c r="D113" s="66">
        <v>162.1522589986439</v>
      </c>
      <c r="E113" s="68"/>
      <c r="F113" s="100" t="s">
        <v>794</v>
      </c>
      <c r="G113" s="65"/>
      <c r="H113" s="69" t="s">
        <v>272</v>
      </c>
      <c r="I113" s="70"/>
      <c r="J113" s="70"/>
      <c r="K113" s="69" t="s">
        <v>2470</v>
      </c>
      <c r="L113" s="73">
        <v>1</v>
      </c>
      <c r="M113" s="74">
        <v>4931.28076171875</v>
      </c>
      <c r="N113" s="74">
        <v>3199.679931640625</v>
      </c>
      <c r="O113" s="75"/>
      <c r="P113" s="76"/>
      <c r="Q113" s="76"/>
      <c r="R113" s="86"/>
      <c r="S113" s="48">
        <v>0</v>
      </c>
      <c r="T113" s="48">
        <v>1</v>
      </c>
      <c r="U113" s="49">
        <v>0</v>
      </c>
      <c r="V113" s="49">
        <v>0.001799</v>
      </c>
      <c r="W113" s="49">
        <v>0.000167</v>
      </c>
      <c r="X113" s="49">
        <v>0.414119</v>
      </c>
      <c r="Y113" s="49">
        <v>0</v>
      </c>
      <c r="Z113" s="49">
        <v>0</v>
      </c>
      <c r="AA113" s="71">
        <v>113</v>
      </c>
      <c r="AB113" s="71"/>
      <c r="AC113" s="72"/>
      <c r="AD113" s="78" t="s">
        <v>1446</v>
      </c>
      <c r="AE113" s="78">
        <v>167</v>
      </c>
      <c r="AF113" s="78">
        <v>386</v>
      </c>
      <c r="AG113" s="78">
        <v>1104</v>
      </c>
      <c r="AH113" s="78">
        <v>4093</v>
      </c>
      <c r="AI113" s="78"/>
      <c r="AJ113" s="78" t="s">
        <v>1615</v>
      </c>
      <c r="AK113" s="78" t="s">
        <v>1751</v>
      </c>
      <c r="AL113" s="83" t="s">
        <v>1863</v>
      </c>
      <c r="AM113" s="78"/>
      <c r="AN113" s="80">
        <v>43074.1937962963</v>
      </c>
      <c r="AO113" s="83" t="s">
        <v>2006</v>
      </c>
      <c r="AP113" s="78" t="b">
        <v>1</v>
      </c>
      <c r="AQ113" s="78" t="b">
        <v>0</v>
      </c>
      <c r="AR113" s="78" t="b">
        <v>0</v>
      </c>
      <c r="AS113" s="78" t="s">
        <v>368</v>
      </c>
      <c r="AT113" s="78">
        <v>6</v>
      </c>
      <c r="AU113" s="78"/>
      <c r="AV113" s="78" t="b">
        <v>0</v>
      </c>
      <c r="AW113" s="78" t="s">
        <v>2183</v>
      </c>
      <c r="AX113" s="83" t="s">
        <v>2294</v>
      </c>
      <c r="AY113" s="78" t="s">
        <v>66</v>
      </c>
      <c r="AZ113" s="78" t="str">
        <f>REPLACE(INDEX(GroupVertices[Group],MATCH(Vertices[[#This Row],[Vertex]],GroupVertices[Vertex],0)),1,1,"")</f>
        <v>7</v>
      </c>
      <c r="BA113" s="48" t="s">
        <v>565</v>
      </c>
      <c r="BB113" s="48" t="s">
        <v>565</v>
      </c>
      <c r="BC113" s="48" t="s">
        <v>615</v>
      </c>
      <c r="BD113" s="48" t="s">
        <v>615</v>
      </c>
      <c r="BE113" s="48"/>
      <c r="BF113" s="48"/>
      <c r="BG113" s="120" t="s">
        <v>3071</v>
      </c>
      <c r="BH113" s="120" t="s">
        <v>3071</v>
      </c>
      <c r="BI113" s="120" t="s">
        <v>3180</v>
      </c>
      <c r="BJ113" s="120" t="s">
        <v>3180</v>
      </c>
      <c r="BK113" s="120">
        <v>2</v>
      </c>
      <c r="BL113" s="123">
        <v>11.11111111111111</v>
      </c>
      <c r="BM113" s="120">
        <v>0</v>
      </c>
      <c r="BN113" s="123">
        <v>0</v>
      </c>
      <c r="BO113" s="120">
        <v>0</v>
      </c>
      <c r="BP113" s="123">
        <v>0</v>
      </c>
      <c r="BQ113" s="120">
        <v>16</v>
      </c>
      <c r="BR113" s="123">
        <v>88.88888888888889</v>
      </c>
      <c r="BS113" s="120">
        <v>18</v>
      </c>
      <c r="BT113" s="2"/>
      <c r="BU113" s="3"/>
      <c r="BV113" s="3"/>
      <c r="BW113" s="3"/>
      <c r="BX113" s="3"/>
    </row>
    <row r="114" spans="1:76" ht="15">
      <c r="A114" s="64" t="s">
        <v>371</v>
      </c>
      <c r="B114" s="65"/>
      <c r="C114" s="65" t="s">
        <v>64</v>
      </c>
      <c r="D114" s="66">
        <v>162.4721606771418</v>
      </c>
      <c r="E114" s="68"/>
      <c r="F114" s="100" t="s">
        <v>2153</v>
      </c>
      <c r="G114" s="65"/>
      <c r="H114" s="69" t="s">
        <v>371</v>
      </c>
      <c r="I114" s="70"/>
      <c r="J114" s="70"/>
      <c r="K114" s="69" t="s">
        <v>2471</v>
      </c>
      <c r="L114" s="73">
        <v>161.05983231106453</v>
      </c>
      <c r="M114" s="74">
        <v>5344.9853515625</v>
      </c>
      <c r="N114" s="74">
        <v>2320.328857421875</v>
      </c>
      <c r="O114" s="75"/>
      <c r="P114" s="76"/>
      <c r="Q114" s="76"/>
      <c r="R114" s="86"/>
      <c r="S114" s="48">
        <v>3</v>
      </c>
      <c r="T114" s="48">
        <v>0</v>
      </c>
      <c r="U114" s="49">
        <v>264</v>
      </c>
      <c r="V114" s="49">
        <v>0.002358</v>
      </c>
      <c r="W114" s="49">
        <v>0.002009</v>
      </c>
      <c r="X114" s="49">
        <v>0.932184</v>
      </c>
      <c r="Y114" s="49">
        <v>0.16666666666666666</v>
      </c>
      <c r="Z114" s="49">
        <v>0</v>
      </c>
      <c r="AA114" s="71">
        <v>114</v>
      </c>
      <c r="AB114" s="71"/>
      <c r="AC114" s="72"/>
      <c r="AD114" s="78" t="s">
        <v>1447</v>
      </c>
      <c r="AE114" s="78">
        <v>14</v>
      </c>
      <c r="AF114" s="78">
        <v>1197</v>
      </c>
      <c r="AG114" s="78">
        <v>1924</v>
      </c>
      <c r="AH114" s="78">
        <v>154</v>
      </c>
      <c r="AI114" s="78"/>
      <c r="AJ114" s="78" t="s">
        <v>1616</v>
      </c>
      <c r="AK114" s="78" t="s">
        <v>1480</v>
      </c>
      <c r="AL114" s="83" t="s">
        <v>1864</v>
      </c>
      <c r="AM114" s="78"/>
      <c r="AN114" s="80">
        <v>41596.92579861111</v>
      </c>
      <c r="AO114" s="83" t="s">
        <v>2007</v>
      </c>
      <c r="AP114" s="78" t="b">
        <v>0</v>
      </c>
      <c r="AQ114" s="78" t="b">
        <v>0</v>
      </c>
      <c r="AR114" s="78" t="b">
        <v>0</v>
      </c>
      <c r="AS114" s="78" t="s">
        <v>368</v>
      </c>
      <c r="AT114" s="78">
        <v>33</v>
      </c>
      <c r="AU114" s="83" t="s">
        <v>2077</v>
      </c>
      <c r="AV114" s="78" t="b">
        <v>0</v>
      </c>
      <c r="AW114" s="78" t="s">
        <v>2183</v>
      </c>
      <c r="AX114" s="83" t="s">
        <v>2295</v>
      </c>
      <c r="AY114" s="78" t="s">
        <v>65</v>
      </c>
      <c r="AZ114" s="78" t="str">
        <f>REPLACE(INDEX(GroupVertices[Group],MATCH(Vertices[[#This Row],[Vertex]],GroupVertices[Vertex],0)),1,1,"")</f>
        <v>7</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273</v>
      </c>
      <c r="B115" s="65"/>
      <c r="C115" s="65" t="s">
        <v>64</v>
      </c>
      <c r="D115" s="66">
        <v>162.6871377607193</v>
      </c>
      <c r="E115" s="68"/>
      <c r="F115" s="100" t="s">
        <v>2154</v>
      </c>
      <c r="G115" s="65"/>
      <c r="H115" s="69" t="s">
        <v>273</v>
      </c>
      <c r="I115" s="70"/>
      <c r="J115" s="70"/>
      <c r="K115" s="69" t="s">
        <v>2472</v>
      </c>
      <c r="L115" s="73">
        <v>1</v>
      </c>
      <c r="M115" s="74">
        <v>9050.4267578125</v>
      </c>
      <c r="N115" s="74">
        <v>738.1614990234375</v>
      </c>
      <c r="O115" s="75"/>
      <c r="P115" s="76"/>
      <c r="Q115" s="76"/>
      <c r="R115" s="86"/>
      <c r="S115" s="48">
        <v>0</v>
      </c>
      <c r="T115" s="48">
        <v>1</v>
      </c>
      <c r="U115" s="49">
        <v>0</v>
      </c>
      <c r="V115" s="49">
        <v>1</v>
      </c>
      <c r="W115" s="49">
        <v>0</v>
      </c>
      <c r="X115" s="49">
        <v>0.999997</v>
      </c>
      <c r="Y115" s="49">
        <v>0</v>
      </c>
      <c r="Z115" s="49">
        <v>0</v>
      </c>
      <c r="AA115" s="71">
        <v>115</v>
      </c>
      <c r="AB115" s="71"/>
      <c r="AC115" s="72"/>
      <c r="AD115" s="78" t="s">
        <v>1448</v>
      </c>
      <c r="AE115" s="78">
        <v>176</v>
      </c>
      <c r="AF115" s="78">
        <v>1742</v>
      </c>
      <c r="AG115" s="78">
        <v>1957</v>
      </c>
      <c r="AH115" s="78">
        <v>7729</v>
      </c>
      <c r="AI115" s="78"/>
      <c r="AJ115" s="78" t="s">
        <v>1617</v>
      </c>
      <c r="AK115" s="78" t="s">
        <v>1292</v>
      </c>
      <c r="AL115" s="83" t="s">
        <v>1865</v>
      </c>
      <c r="AM115" s="78"/>
      <c r="AN115" s="80">
        <v>43215.692974537036</v>
      </c>
      <c r="AO115" s="83" t="s">
        <v>2008</v>
      </c>
      <c r="AP115" s="78" t="b">
        <v>0</v>
      </c>
      <c r="AQ115" s="78" t="b">
        <v>0</v>
      </c>
      <c r="AR115" s="78" t="b">
        <v>0</v>
      </c>
      <c r="AS115" s="78" t="s">
        <v>368</v>
      </c>
      <c r="AT115" s="78">
        <v>13</v>
      </c>
      <c r="AU115" s="83" t="s">
        <v>2068</v>
      </c>
      <c r="AV115" s="78" t="b">
        <v>0</v>
      </c>
      <c r="AW115" s="78" t="s">
        <v>2183</v>
      </c>
      <c r="AX115" s="83" t="s">
        <v>2296</v>
      </c>
      <c r="AY115" s="78" t="s">
        <v>66</v>
      </c>
      <c r="AZ115" s="78" t="str">
        <f>REPLACE(INDEX(GroupVertices[Group],MATCH(Vertices[[#This Row],[Vertex]],GroupVertices[Vertex],0)),1,1,"")</f>
        <v>15</v>
      </c>
      <c r="BA115" s="48" t="s">
        <v>566</v>
      </c>
      <c r="BB115" s="48" t="s">
        <v>566</v>
      </c>
      <c r="BC115" s="48" t="s">
        <v>622</v>
      </c>
      <c r="BD115" s="48" t="s">
        <v>622</v>
      </c>
      <c r="BE115" s="48" t="s">
        <v>662</v>
      </c>
      <c r="BF115" s="48" t="s">
        <v>662</v>
      </c>
      <c r="BG115" s="120" t="s">
        <v>2793</v>
      </c>
      <c r="BH115" s="120" t="s">
        <v>2793</v>
      </c>
      <c r="BI115" s="120" t="s">
        <v>2900</v>
      </c>
      <c r="BJ115" s="120" t="s">
        <v>2900</v>
      </c>
      <c r="BK115" s="120">
        <v>6</v>
      </c>
      <c r="BL115" s="123">
        <v>7.894736842105263</v>
      </c>
      <c r="BM115" s="120">
        <v>0</v>
      </c>
      <c r="BN115" s="123">
        <v>0</v>
      </c>
      <c r="BO115" s="120">
        <v>0</v>
      </c>
      <c r="BP115" s="123">
        <v>0</v>
      </c>
      <c r="BQ115" s="120">
        <v>70</v>
      </c>
      <c r="BR115" s="123">
        <v>92.10526315789474</v>
      </c>
      <c r="BS115" s="120">
        <v>76</v>
      </c>
      <c r="BT115" s="2"/>
      <c r="BU115" s="3"/>
      <c r="BV115" s="3"/>
      <c r="BW115" s="3"/>
      <c r="BX115" s="3"/>
    </row>
    <row r="116" spans="1:76" ht="15">
      <c r="A116" s="64" t="s">
        <v>372</v>
      </c>
      <c r="B116" s="65"/>
      <c r="C116" s="65" t="s">
        <v>64</v>
      </c>
      <c r="D116" s="66">
        <v>162.50608366647697</v>
      </c>
      <c r="E116" s="68"/>
      <c r="F116" s="100" t="s">
        <v>2155</v>
      </c>
      <c r="G116" s="65"/>
      <c r="H116" s="69" t="s">
        <v>372</v>
      </c>
      <c r="I116" s="70"/>
      <c r="J116" s="70"/>
      <c r="K116" s="69" t="s">
        <v>2473</v>
      </c>
      <c r="L116" s="73">
        <v>1</v>
      </c>
      <c r="M116" s="74">
        <v>9050.4267578125</v>
      </c>
      <c r="N116" s="74">
        <v>1508.672607421875</v>
      </c>
      <c r="O116" s="75"/>
      <c r="P116" s="76"/>
      <c r="Q116" s="76"/>
      <c r="R116" s="86"/>
      <c r="S116" s="48">
        <v>1</v>
      </c>
      <c r="T116" s="48">
        <v>0</v>
      </c>
      <c r="U116" s="49">
        <v>0</v>
      </c>
      <c r="V116" s="49">
        <v>1</v>
      </c>
      <c r="W116" s="49">
        <v>0</v>
      </c>
      <c r="X116" s="49">
        <v>0.999997</v>
      </c>
      <c r="Y116" s="49">
        <v>0</v>
      </c>
      <c r="Z116" s="49">
        <v>0</v>
      </c>
      <c r="AA116" s="71">
        <v>116</v>
      </c>
      <c r="AB116" s="71"/>
      <c r="AC116" s="72"/>
      <c r="AD116" s="78" t="s">
        <v>1449</v>
      </c>
      <c r="AE116" s="78">
        <v>4392</v>
      </c>
      <c r="AF116" s="78">
        <v>1283</v>
      </c>
      <c r="AG116" s="78">
        <v>696</v>
      </c>
      <c r="AH116" s="78">
        <v>215</v>
      </c>
      <c r="AI116" s="78"/>
      <c r="AJ116" s="78" t="s">
        <v>1618</v>
      </c>
      <c r="AK116" s="78"/>
      <c r="AL116" s="83" t="s">
        <v>1866</v>
      </c>
      <c r="AM116" s="78"/>
      <c r="AN116" s="80">
        <v>42898.92482638889</v>
      </c>
      <c r="AO116" s="83" t="s">
        <v>2009</v>
      </c>
      <c r="AP116" s="78" t="b">
        <v>1</v>
      </c>
      <c r="AQ116" s="78" t="b">
        <v>0</v>
      </c>
      <c r="AR116" s="78" t="b">
        <v>0</v>
      </c>
      <c r="AS116" s="78" t="s">
        <v>368</v>
      </c>
      <c r="AT116" s="78">
        <v>5</v>
      </c>
      <c r="AU116" s="78"/>
      <c r="AV116" s="78" t="b">
        <v>0</v>
      </c>
      <c r="AW116" s="78" t="s">
        <v>2183</v>
      </c>
      <c r="AX116" s="83" t="s">
        <v>2297</v>
      </c>
      <c r="AY116" s="78" t="s">
        <v>65</v>
      </c>
      <c r="AZ116" s="78" t="str">
        <f>REPLACE(INDEX(GroupVertices[Group],MATCH(Vertices[[#This Row],[Vertex]],GroupVertices[Vertex],0)),1,1,"")</f>
        <v>15</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274</v>
      </c>
      <c r="B117" s="65"/>
      <c r="C117" s="65" t="s">
        <v>64</v>
      </c>
      <c r="D117" s="66">
        <v>162.42561518014705</v>
      </c>
      <c r="E117" s="68"/>
      <c r="F117" s="100" t="s">
        <v>2156</v>
      </c>
      <c r="G117" s="65"/>
      <c r="H117" s="69" t="s">
        <v>274</v>
      </c>
      <c r="I117" s="70"/>
      <c r="J117" s="70"/>
      <c r="K117" s="69" t="s">
        <v>2474</v>
      </c>
      <c r="L117" s="73">
        <v>1</v>
      </c>
      <c r="M117" s="74">
        <v>905.6074829101562</v>
      </c>
      <c r="N117" s="74">
        <v>3677.62353515625</v>
      </c>
      <c r="O117" s="75"/>
      <c r="P117" s="76"/>
      <c r="Q117" s="76"/>
      <c r="R117" s="86"/>
      <c r="S117" s="48">
        <v>0</v>
      </c>
      <c r="T117" s="48">
        <v>1</v>
      </c>
      <c r="U117" s="49">
        <v>0</v>
      </c>
      <c r="V117" s="49">
        <v>0.003185</v>
      </c>
      <c r="W117" s="49">
        <v>0.006466</v>
      </c>
      <c r="X117" s="49">
        <v>0.369872</v>
      </c>
      <c r="Y117" s="49">
        <v>0</v>
      </c>
      <c r="Z117" s="49">
        <v>0</v>
      </c>
      <c r="AA117" s="71">
        <v>117</v>
      </c>
      <c r="AB117" s="71"/>
      <c r="AC117" s="72"/>
      <c r="AD117" s="78" t="s">
        <v>1450</v>
      </c>
      <c r="AE117" s="78">
        <v>1450</v>
      </c>
      <c r="AF117" s="78">
        <v>1079</v>
      </c>
      <c r="AG117" s="78">
        <v>2526</v>
      </c>
      <c r="AH117" s="78">
        <v>1015</v>
      </c>
      <c r="AI117" s="78"/>
      <c r="AJ117" s="78" t="s">
        <v>1619</v>
      </c>
      <c r="AK117" s="78" t="s">
        <v>1752</v>
      </c>
      <c r="AL117" s="83" t="s">
        <v>1867</v>
      </c>
      <c r="AM117" s="78"/>
      <c r="AN117" s="80">
        <v>40918.932442129626</v>
      </c>
      <c r="AO117" s="83" t="s">
        <v>2010</v>
      </c>
      <c r="AP117" s="78" t="b">
        <v>0</v>
      </c>
      <c r="AQ117" s="78" t="b">
        <v>0</v>
      </c>
      <c r="AR117" s="78" t="b">
        <v>1</v>
      </c>
      <c r="AS117" s="78" t="s">
        <v>368</v>
      </c>
      <c r="AT117" s="78">
        <v>39</v>
      </c>
      <c r="AU117" s="83" t="s">
        <v>2068</v>
      </c>
      <c r="AV117" s="78" t="b">
        <v>0</v>
      </c>
      <c r="AW117" s="78" t="s">
        <v>2183</v>
      </c>
      <c r="AX117" s="83" t="s">
        <v>2298</v>
      </c>
      <c r="AY117" s="78" t="s">
        <v>66</v>
      </c>
      <c r="AZ117" s="78" t="str">
        <f>REPLACE(INDEX(GroupVertices[Group],MATCH(Vertices[[#This Row],[Vertex]],GroupVertices[Vertex],0)),1,1,"")</f>
        <v>1</v>
      </c>
      <c r="BA117" s="48" t="s">
        <v>567</v>
      </c>
      <c r="BB117" s="48" t="s">
        <v>567</v>
      </c>
      <c r="BC117" s="48" t="s">
        <v>623</v>
      </c>
      <c r="BD117" s="48" t="s">
        <v>623</v>
      </c>
      <c r="BE117" s="48" t="s">
        <v>663</v>
      </c>
      <c r="BF117" s="48" t="s">
        <v>663</v>
      </c>
      <c r="BG117" s="120" t="s">
        <v>3072</v>
      </c>
      <c r="BH117" s="120" t="s">
        <v>3072</v>
      </c>
      <c r="BI117" s="120" t="s">
        <v>3181</v>
      </c>
      <c r="BJ117" s="120" t="s">
        <v>3181</v>
      </c>
      <c r="BK117" s="120">
        <v>0</v>
      </c>
      <c r="BL117" s="123">
        <v>0</v>
      </c>
      <c r="BM117" s="120">
        <v>0</v>
      </c>
      <c r="BN117" s="123">
        <v>0</v>
      </c>
      <c r="BO117" s="120">
        <v>0</v>
      </c>
      <c r="BP117" s="123">
        <v>0</v>
      </c>
      <c r="BQ117" s="120">
        <v>16</v>
      </c>
      <c r="BR117" s="123">
        <v>100</v>
      </c>
      <c r="BS117" s="120">
        <v>16</v>
      </c>
      <c r="BT117" s="2"/>
      <c r="BU117" s="3"/>
      <c r="BV117" s="3"/>
      <c r="BW117" s="3"/>
      <c r="BX117" s="3"/>
    </row>
    <row r="118" spans="1:76" ht="15">
      <c r="A118" s="64" t="s">
        <v>275</v>
      </c>
      <c r="B118" s="65"/>
      <c r="C118" s="65" t="s">
        <v>64</v>
      </c>
      <c r="D118" s="66">
        <v>162.22483841768658</v>
      </c>
      <c r="E118" s="68"/>
      <c r="F118" s="100" t="s">
        <v>2157</v>
      </c>
      <c r="G118" s="65"/>
      <c r="H118" s="69" t="s">
        <v>275</v>
      </c>
      <c r="I118" s="70"/>
      <c r="J118" s="70"/>
      <c r="K118" s="69" t="s">
        <v>2475</v>
      </c>
      <c r="L118" s="73">
        <v>1</v>
      </c>
      <c r="M118" s="74">
        <v>944.9954223632812</v>
      </c>
      <c r="N118" s="74">
        <v>4841.0791015625</v>
      </c>
      <c r="O118" s="75"/>
      <c r="P118" s="76"/>
      <c r="Q118" s="76"/>
      <c r="R118" s="86"/>
      <c r="S118" s="48">
        <v>0</v>
      </c>
      <c r="T118" s="48">
        <v>1</v>
      </c>
      <c r="U118" s="49">
        <v>0</v>
      </c>
      <c r="V118" s="49">
        <v>0.003185</v>
      </c>
      <c r="W118" s="49">
        <v>0.006466</v>
      </c>
      <c r="X118" s="49">
        <v>0.369872</v>
      </c>
      <c r="Y118" s="49">
        <v>0</v>
      </c>
      <c r="Z118" s="49">
        <v>0</v>
      </c>
      <c r="AA118" s="71">
        <v>118</v>
      </c>
      <c r="AB118" s="71"/>
      <c r="AC118" s="72"/>
      <c r="AD118" s="78" t="s">
        <v>1451</v>
      </c>
      <c r="AE118" s="78">
        <v>494</v>
      </c>
      <c r="AF118" s="78">
        <v>570</v>
      </c>
      <c r="AG118" s="78">
        <v>30727</v>
      </c>
      <c r="AH118" s="78">
        <v>41404</v>
      </c>
      <c r="AI118" s="78"/>
      <c r="AJ118" s="78" t="s">
        <v>1620</v>
      </c>
      <c r="AK118" s="78" t="s">
        <v>1753</v>
      </c>
      <c r="AL118" s="83" t="s">
        <v>1868</v>
      </c>
      <c r="AM118" s="78"/>
      <c r="AN118" s="80">
        <v>41380.82900462963</v>
      </c>
      <c r="AO118" s="83" t="s">
        <v>2011</v>
      </c>
      <c r="AP118" s="78" t="b">
        <v>0</v>
      </c>
      <c r="AQ118" s="78" t="b">
        <v>0</v>
      </c>
      <c r="AR118" s="78" t="b">
        <v>1</v>
      </c>
      <c r="AS118" s="78" t="s">
        <v>368</v>
      </c>
      <c r="AT118" s="78">
        <v>30</v>
      </c>
      <c r="AU118" s="83" t="s">
        <v>2071</v>
      </c>
      <c r="AV118" s="78" t="b">
        <v>0</v>
      </c>
      <c r="AW118" s="78" t="s">
        <v>2183</v>
      </c>
      <c r="AX118" s="83" t="s">
        <v>2299</v>
      </c>
      <c r="AY118" s="78" t="s">
        <v>66</v>
      </c>
      <c r="AZ118" s="78" t="str">
        <f>REPLACE(INDEX(GroupVertices[Group],MATCH(Vertices[[#This Row],[Vertex]],GroupVertices[Vertex],0)),1,1,"")</f>
        <v>1</v>
      </c>
      <c r="BA118" s="48" t="s">
        <v>567</v>
      </c>
      <c r="BB118" s="48" t="s">
        <v>567</v>
      </c>
      <c r="BC118" s="48" t="s">
        <v>623</v>
      </c>
      <c r="BD118" s="48" t="s">
        <v>623</v>
      </c>
      <c r="BE118" s="48" t="s">
        <v>663</v>
      </c>
      <c r="BF118" s="48" t="s">
        <v>663</v>
      </c>
      <c r="BG118" s="120" t="s">
        <v>3072</v>
      </c>
      <c r="BH118" s="120" t="s">
        <v>3072</v>
      </c>
      <c r="BI118" s="120" t="s">
        <v>3181</v>
      </c>
      <c r="BJ118" s="120" t="s">
        <v>3181</v>
      </c>
      <c r="BK118" s="120">
        <v>0</v>
      </c>
      <c r="BL118" s="123">
        <v>0</v>
      </c>
      <c r="BM118" s="120">
        <v>0</v>
      </c>
      <c r="BN118" s="123">
        <v>0</v>
      </c>
      <c r="BO118" s="120">
        <v>0</v>
      </c>
      <c r="BP118" s="123">
        <v>0</v>
      </c>
      <c r="BQ118" s="120">
        <v>16</v>
      </c>
      <c r="BR118" s="123">
        <v>100</v>
      </c>
      <c r="BS118" s="120">
        <v>16</v>
      </c>
      <c r="BT118" s="2"/>
      <c r="BU118" s="3"/>
      <c r="BV118" s="3"/>
      <c r="BW118" s="3"/>
      <c r="BX118" s="3"/>
    </row>
    <row r="119" spans="1:76" ht="15">
      <c r="A119" s="64" t="s">
        <v>276</v>
      </c>
      <c r="B119" s="65"/>
      <c r="C119" s="65" t="s">
        <v>64</v>
      </c>
      <c r="D119" s="66">
        <v>164.81284694126833</v>
      </c>
      <c r="E119" s="68"/>
      <c r="F119" s="100" t="s">
        <v>795</v>
      </c>
      <c r="G119" s="65"/>
      <c r="H119" s="69" t="s">
        <v>276</v>
      </c>
      <c r="I119" s="70"/>
      <c r="J119" s="70"/>
      <c r="K119" s="69" t="s">
        <v>2476</v>
      </c>
      <c r="L119" s="73">
        <v>212.79634356305024</v>
      </c>
      <c r="M119" s="74">
        <v>9431.55859375</v>
      </c>
      <c r="N119" s="74">
        <v>5940.5556640625</v>
      </c>
      <c r="O119" s="75"/>
      <c r="P119" s="76"/>
      <c r="Q119" s="76"/>
      <c r="R119" s="86"/>
      <c r="S119" s="48">
        <v>2</v>
      </c>
      <c r="T119" s="48">
        <v>5</v>
      </c>
      <c r="U119" s="49">
        <v>349.333333</v>
      </c>
      <c r="V119" s="49">
        <v>0.003257</v>
      </c>
      <c r="W119" s="49">
        <v>0.008016</v>
      </c>
      <c r="X119" s="49">
        <v>1.425858</v>
      </c>
      <c r="Y119" s="49">
        <v>0.25</v>
      </c>
      <c r="Z119" s="49">
        <v>0.4</v>
      </c>
      <c r="AA119" s="71">
        <v>119</v>
      </c>
      <c r="AB119" s="71"/>
      <c r="AC119" s="72"/>
      <c r="AD119" s="78" t="s">
        <v>1452</v>
      </c>
      <c r="AE119" s="78">
        <v>4986</v>
      </c>
      <c r="AF119" s="78">
        <v>7131</v>
      </c>
      <c r="AG119" s="78">
        <v>27182</v>
      </c>
      <c r="AH119" s="78">
        <v>41200</v>
      </c>
      <c r="AI119" s="78"/>
      <c r="AJ119" s="78" t="s">
        <v>1621</v>
      </c>
      <c r="AK119" s="78" t="s">
        <v>1754</v>
      </c>
      <c r="AL119" s="83" t="s">
        <v>1869</v>
      </c>
      <c r="AM119" s="78"/>
      <c r="AN119" s="80">
        <v>42468.39403935185</v>
      </c>
      <c r="AO119" s="83" t="s">
        <v>2012</v>
      </c>
      <c r="AP119" s="78" t="b">
        <v>0</v>
      </c>
      <c r="AQ119" s="78" t="b">
        <v>0</v>
      </c>
      <c r="AR119" s="78" t="b">
        <v>1</v>
      </c>
      <c r="AS119" s="78" t="s">
        <v>368</v>
      </c>
      <c r="AT119" s="78">
        <v>95</v>
      </c>
      <c r="AU119" s="83" t="s">
        <v>2073</v>
      </c>
      <c r="AV119" s="78" t="b">
        <v>0</v>
      </c>
      <c r="AW119" s="78" t="s">
        <v>2183</v>
      </c>
      <c r="AX119" s="83" t="s">
        <v>2300</v>
      </c>
      <c r="AY119" s="78" t="s">
        <v>66</v>
      </c>
      <c r="AZ119" s="78" t="str">
        <f>REPLACE(INDEX(GroupVertices[Group],MATCH(Vertices[[#This Row],[Vertex]],GroupVertices[Vertex],0)),1,1,"")</f>
        <v>9</v>
      </c>
      <c r="BA119" s="48"/>
      <c r="BB119" s="48"/>
      <c r="BC119" s="48"/>
      <c r="BD119" s="48"/>
      <c r="BE119" s="48"/>
      <c r="BF119" s="48"/>
      <c r="BG119" s="120" t="s">
        <v>3073</v>
      </c>
      <c r="BH119" s="120" t="s">
        <v>3073</v>
      </c>
      <c r="BI119" s="120" t="s">
        <v>3182</v>
      </c>
      <c r="BJ119" s="120" t="s">
        <v>3182</v>
      </c>
      <c r="BK119" s="120">
        <v>1</v>
      </c>
      <c r="BL119" s="123">
        <v>7.142857142857143</v>
      </c>
      <c r="BM119" s="120">
        <v>0</v>
      </c>
      <c r="BN119" s="123">
        <v>0</v>
      </c>
      <c r="BO119" s="120">
        <v>0</v>
      </c>
      <c r="BP119" s="123">
        <v>0</v>
      </c>
      <c r="BQ119" s="120">
        <v>13</v>
      </c>
      <c r="BR119" s="123">
        <v>92.85714285714286</v>
      </c>
      <c r="BS119" s="120">
        <v>14</v>
      </c>
      <c r="BT119" s="2"/>
      <c r="BU119" s="3"/>
      <c r="BV119" s="3"/>
      <c r="BW119" s="3"/>
      <c r="BX119" s="3"/>
    </row>
    <row r="120" spans="1:76" ht="15">
      <c r="A120" s="64" t="s">
        <v>373</v>
      </c>
      <c r="B120" s="65"/>
      <c r="C120" s="65" t="s">
        <v>64</v>
      </c>
      <c r="D120" s="66">
        <v>191.98831702565218</v>
      </c>
      <c r="E120" s="68"/>
      <c r="F120" s="100" t="s">
        <v>2158</v>
      </c>
      <c r="G120" s="65"/>
      <c r="H120" s="69" t="s">
        <v>373</v>
      </c>
      <c r="I120" s="70"/>
      <c r="J120" s="70"/>
      <c r="K120" s="69" t="s">
        <v>2477</v>
      </c>
      <c r="L120" s="73">
        <v>1</v>
      </c>
      <c r="M120" s="74">
        <v>9804.087890625</v>
      </c>
      <c r="N120" s="74">
        <v>6681.6845703125</v>
      </c>
      <c r="O120" s="75"/>
      <c r="P120" s="76"/>
      <c r="Q120" s="76"/>
      <c r="R120" s="86"/>
      <c r="S120" s="48">
        <v>1</v>
      </c>
      <c r="T120" s="48">
        <v>0</v>
      </c>
      <c r="U120" s="49">
        <v>0</v>
      </c>
      <c r="V120" s="49">
        <v>0.002278</v>
      </c>
      <c r="W120" s="49">
        <v>0.000666</v>
      </c>
      <c r="X120" s="49">
        <v>0.392396</v>
      </c>
      <c r="Y120" s="49">
        <v>0</v>
      </c>
      <c r="Z120" s="49">
        <v>0</v>
      </c>
      <c r="AA120" s="71">
        <v>120</v>
      </c>
      <c r="AB120" s="71"/>
      <c r="AC120" s="72"/>
      <c r="AD120" s="78" t="s">
        <v>1453</v>
      </c>
      <c r="AE120" s="78">
        <v>41183</v>
      </c>
      <c r="AF120" s="78">
        <v>76025</v>
      </c>
      <c r="AG120" s="78">
        <v>13013</v>
      </c>
      <c r="AH120" s="78">
        <v>25476</v>
      </c>
      <c r="AI120" s="78"/>
      <c r="AJ120" s="78" t="s">
        <v>1622</v>
      </c>
      <c r="AK120" s="78" t="s">
        <v>1755</v>
      </c>
      <c r="AL120" s="83" t="s">
        <v>1870</v>
      </c>
      <c r="AM120" s="78"/>
      <c r="AN120" s="80">
        <v>40962.12232638889</v>
      </c>
      <c r="AO120" s="83" t="s">
        <v>2013</v>
      </c>
      <c r="AP120" s="78" t="b">
        <v>0</v>
      </c>
      <c r="AQ120" s="78" t="b">
        <v>0</v>
      </c>
      <c r="AR120" s="78" t="b">
        <v>0</v>
      </c>
      <c r="AS120" s="78" t="s">
        <v>368</v>
      </c>
      <c r="AT120" s="78">
        <v>219</v>
      </c>
      <c r="AU120" s="83" t="s">
        <v>2068</v>
      </c>
      <c r="AV120" s="78" t="b">
        <v>0</v>
      </c>
      <c r="AW120" s="78" t="s">
        <v>2183</v>
      </c>
      <c r="AX120" s="83" t="s">
        <v>2301</v>
      </c>
      <c r="AY120" s="78" t="s">
        <v>65</v>
      </c>
      <c r="AZ120" s="78" t="str">
        <f>REPLACE(INDEX(GroupVertices[Group],MATCH(Vertices[[#This Row],[Vertex]],GroupVertices[Vertex],0)),1,1,"")</f>
        <v>9</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277</v>
      </c>
      <c r="B121" s="65"/>
      <c r="C121" s="65" t="s">
        <v>64</v>
      </c>
      <c r="D121" s="66">
        <v>162.0252450153192</v>
      </c>
      <c r="E121" s="68"/>
      <c r="F121" s="100" t="s">
        <v>796</v>
      </c>
      <c r="G121" s="65"/>
      <c r="H121" s="69" t="s">
        <v>277</v>
      </c>
      <c r="I121" s="70"/>
      <c r="J121" s="70"/>
      <c r="K121" s="69" t="s">
        <v>2478</v>
      </c>
      <c r="L121" s="73">
        <v>161.05983231106453</v>
      </c>
      <c r="M121" s="74">
        <v>8481.9326171875</v>
      </c>
      <c r="N121" s="74">
        <v>738.1614990234375</v>
      </c>
      <c r="O121" s="75"/>
      <c r="P121" s="76"/>
      <c r="Q121" s="76"/>
      <c r="R121" s="86"/>
      <c r="S121" s="48">
        <v>0</v>
      </c>
      <c r="T121" s="48">
        <v>2</v>
      </c>
      <c r="U121" s="49">
        <v>264</v>
      </c>
      <c r="V121" s="49">
        <v>0.003205</v>
      </c>
      <c r="W121" s="49">
        <v>0.006511</v>
      </c>
      <c r="X121" s="49">
        <v>0.778664</v>
      </c>
      <c r="Y121" s="49">
        <v>0</v>
      </c>
      <c r="Z121" s="49">
        <v>0</v>
      </c>
      <c r="AA121" s="71">
        <v>121</v>
      </c>
      <c r="AB121" s="71"/>
      <c r="AC121" s="72"/>
      <c r="AD121" s="78" t="s">
        <v>1454</v>
      </c>
      <c r="AE121" s="78">
        <v>300</v>
      </c>
      <c r="AF121" s="78">
        <v>64</v>
      </c>
      <c r="AG121" s="78">
        <v>165</v>
      </c>
      <c r="AH121" s="78">
        <v>615</v>
      </c>
      <c r="AI121" s="78"/>
      <c r="AJ121" s="78" t="s">
        <v>1623</v>
      </c>
      <c r="AK121" s="78"/>
      <c r="AL121" s="78"/>
      <c r="AM121" s="78"/>
      <c r="AN121" s="80">
        <v>41541.070127314815</v>
      </c>
      <c r="AO121" s="83" t="s">
        <v>2014</v>
      </c>
      <c r="AP121" s="78" t="b">
        <v>1</v>
      </c>
      <c r="AQ121" s="78" t="b">
        <v>0</v>
      </c>
      <c r="AR121" s="78" t="b">
        <v>0</v>
      </c>
      <c r="AS121" s="78" t="s">
        <v>368</v>
      </c>
      <c r="AT121" s="78">
        <v>0</v>
      </c>
      <c r="AU121" s="83" t="s">
        <v>2068</v>
      </c>
      <c r="AV121" s="78" t="b">
        <v>0</v>
      </c>
      <c r="AW121" s="78" t="s">
        <v>2183</v>
      </c>
      <c r="AX121" s="83" t="s">
        <v>2302</v>
      </c>
      <c r="AY121" s="78" t="s">
        <v>66</v>
      </c>
      <c r="AZ121" s="78" t="str">
        <f>REPLACE(INDEX(GroupVertices[Group],MATCH(Vertices[[#This Row],[Vertex]],GroupVertices[Vertex],0)),1,1,"")</f>
        <v>14</v>
      </c>
      <c r="BA121" s="48"/>
      <c r="BB121" s="48"/>
      <c r="BC121" s="48"/>
      <c r="BD121" s="48"/>
      <c r="BE121" s="48"/>
      <c r="BF121" s="48"/>
      <c r="BG121" s="120" t="s">
        <v>374</v>
      </c>
      <c r="BH121" s="120" t="s">
        <v>374</v>
      </c>
      <c r="BI121" s="120" t="s">
        <v>3183</v>
      </c>
      <c r="BJ121" s="120" t="s">
        <v>3183</v>
      </c>
      <c r="BK121" s="120">
        <v>0</v>
      </c>
      <c r="BL121" s="123">
        <v>0</v>
      </c>
      <c r="BM121" s="120">
        <v>0</v>
      </c>
      <c r="BN121" s="123">
        <v>0</v>
      </c>
      <c r="BO121" s="120">
        <v>0</v>
      </c>
      <c r="BP121" s="123">
        <v>0</v>
      </c>
      <c r="BQ121" s="120">
        <v>2</v>
      </c>
      <c r="BR121" s="123">
        <v>100</v>
      </c>
      <c r="BS121" s="120">
        <v>2</v>
      </c>
      <c r="BT121" s="2"/>
      <c r="BU121" s="3"/>
      <c r="BV121" s="3"/>
      <c r="BW121" s="3"/>
      <c r="BX121" s="3"/>
    </row>
    <row r="122" spans="1:76" ht="15">
      <c r="A122" s="64" t="s">
        <v>374</v>
      </c>
      <c r="B122" s="65"/>
      <c r="C122" s="65" t="s">
        <v>64</v>
      </c>
      <c r="D122" s="66">
        <v>162.00276117355054</v>
      </c>
      <c r="E122" s="68"/>
      <c r="F122" s="100" t="s">
        <v>2159</v>
      </c>
      <c r="G122" s="65"/>
      <c r="H122" s="69" t="s">
        <v>374</v>
      </c>
      <c r="I122" s="70"/>
      <c r="J122" s="70"/>
      <c r="K122" s="69" t="s">
        <v>2479</v>
      </c>
      <c r="L122" s="73">
        <v>1</v>
      </c>
      <c r="M122" s="74">
        <v>8481.9326171875</v>
      </c>
      <c r="N122" s="74">
        <v>1508.672607421875</v>
      </c>
      <c r="O122" s="75"/>
      <c r="P122" s="76"/>
      <c r="Q122" s="76"/>
      <c r="R122" s="86"/>
      <c r="S122" s="48">
        <v>1</v>
      </c>
      <c r="T122" s="48">
        <v>0</v>
      </c>
      <c r="U122" s="49">
        <v>0</v>
      </c>
      <c r="V122" s="49">
        <v>0.002252</v>
      </c>
      <c r="W122" s="49">
        <v>0.000541</v>
      </c>
      <c r="X122" s="49">
        <v>0.480932</v>
      </c>
      <c r="Y122" s="49">
        <v>0</v>
      </c>
      <c r="Z122" s="49">
        <v>0</v>
      </c>
      <c r="AA122" s="71">
        <v>122</v>
      </c>
      <c r="AB122" s="71"/>
      <c r="AC122" s="72"/>
      <c r="AD122" s="78" t="s">
        <v>1455</v>
      </c>
      <c r="AE122" s="78">
        <v>19</v>
      </c>
      <c r="AF122" s="78">
        <v>7</v>
      </c>
      <c r="AG122" s="78">
        <v>19</v>
      </c>
      <c r="AH122" s="78">
        <v>58</v>
      </c>
      <c r="AI122" s="78"/>
      <c r="AJ122" s="78" t="s">
        <v>1624</v>
      </c>
      <c r="AK122" s="78" t="s">
        <v>1292</v>
      </c>
      <c r="AL122" s="78"/>
      <c r="AM122" s="78"/>
      <c r="AN122" s="80">
        <v>42664.88752314815</v>
      </c>
      <c r="AO122" s="83" t="s">
        <v>2015</v>
      </c>
      <c r="AP122" s="78" t="b">
        <v>1</v>
      </c>
      <c r="AQ122" s="78" t="b">
        <v>0</v>
      </c>
      <c r="AR122" s="78" t="b">
        <v>0</v>
      </c>
      <c r="AS122" s="78" t="s">
        <v>368</v>
      </c>
      <c r="AT122" s="78">
        <v>0</v>
      </c>
      <c r="AU122" s="78"/>
      <c r="AV122" s="78" t="b">
        <v>0</v>
      </c>
      <c r="AW122" s="78" t="s">
        <v>2183</v>
      </c>
      <c r="AX122" s="83" t="s">
        <v>2303</v>
      </c>
      <c r="AY122" s="78" t="s">
        <v>65</v>
      </c>
      <c r="AZ122" s="78" t="str">
        <f>REPLACE(INDEX(GroupVertices[Group],MATCH(Vertices[[#This Row],[Vertex]],GroupVertices[Vertex],0)),1,1,"")</f>
        <v>14</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278</v>
      </c>
      <c r="B123" s="65"/>
      <c r="C123" s="65" t="s">
        <v>64</v>
      </c>
      <c r="D123" s="66">
        <v>162.17947628078488</v>
      </c>
      <c r="E123" s="68"/>
      <c r="F123" s="100" t="s">
        <v>797</v>
      </c>
      <c r="G123" s="65"/>
      <c r="H123" s="69" t="s">
        <v>278</v>
      </c>
      <c r="I123" s="70"/>
      <c r="J123" s="70"/>
      <c r="K123" s="69" t="s">
        <v>2480</v>
      </c>
      <c r="L123" s="73">
        <v>1</v>
      </c>
      <c r="M123" s="74">
        <v>1716.8292236328125</v>
      </c>
      <c r="N123" s="74">
        <v>3600.299072265625</v>
      </c>
      <c r="O123" s="75"/>
      <c r="P123" s="76"/>
      <c r="Q123" s="76"/>
      <c r="R123" s="86"/>
      <c r="S123" s="48">
        <v>0</v>
      </c>
      <c r="T123" s="48">
        <v>2</v>
      </c>
      <c r="U123" s="49">
        <v>0</v>
      </c>
      <c r="V123" s="49">
        <v>0.003195</v>
      </c>
      <c r="W123" s="49">
        <v>0.007107</v>
      </c>
      <c r="X123" s="49">
        <v>0.616497</v>
      </c>
      <c r="Y123" s="49">
        <v>0.5</v>
      </c>
      <c r="Z123" s="49">
        <v>0</v>
      </c>
      <c r="AA123" s="71">
        <v>123</v>
      </c>
      <c r="AB123" s="71"/>
      <c r="AC123" s="72"/>
      <c r="AD123" s="78" t="s">
        <v>1456</v>
      </c>
      <c r="AE123" s="78">
        <v>1062</v>
      </c>
      <c r="AF123" s="78">
        <v>455</v>
      </c>
      <c r="AG123" s="78">
        <v>1277</v>
      </c>
      <c r="AH123" s="78">
        <v>1787</v>
      </c>
      <c r="AI123" s="78"/>
      <c r="AJ123" s="78" t="s">
        <v>1625</v>
      </c>
      <c r="AK123" s="78" t="s">
        <v>1298</v>
      </c>
      <c r="AL123" s="83" t="s">
        <v>1871</v>
      </c>
      <c r="AM123" s="78"/>
      <c r="AN123" s="80">
        <v>42809.71368055556</v>
      </c>
      <c r="AO123" s="83" t="s">
        <v>2016</v>
      </c>
      <c r="AP123" s="78" t="b">
        <v>0</v>
      </c>
      <c r="AQ123" s="78" t="b">
        <v>0</v>
      </c>
      <c r="AR123" s="78" t="b">
        <v>1</v>
      </c>
      <c r="AS123" s="78" t="s">
        <v>368</v>
      </c>
      <c r="AT123" s="78">
        <v>5</v>
      </c>
      <c r="AU123" s="83" t="s">
        <v>2068</v>
      </c>
      <c r="AV123" s="78" t="b">
        <v>0</v>
      </c>
      <c r="AW123" s="78" t="s">
        <v>2183</v>
      </c>
      <c r="AX123" s="83" t="s">
        <v>2304</v>
      </c>
      <c r="AY123" s="78" t="s">
        <v>66</v>
      </c>
      <c r="AZ123" s="78" t="str">
        <f>REPLACE(INDEX(GroupVertices[Group],MATCH(Vertices[[#This Row],[Vertex]],GroupVertices[Vertex],0)),1,1,"")</f>
        <v>1</v>
      </c>
      <c r="BA123" s="48" t="s">
        <v>568</v>
      </c>
      <c r="BB123" s="48" t="s">
        <v>568</v>
      </c>
      <c r="BC123" s="48" t="s">
        <v>624</v>
      </c>
      <c r="BD123" s="48" t="s">
        <v>624</v>
      </c>
      <c r="BE123" s="48"/>
      <c r="BF123" s="48"/>
      <c r="BG123" s="120" t="s">
        <v>3074</v>
      </c>
      <c r="BH123" s="120" t="s">
        <v>3074</v>
      </c>
      <c r="BI123" s="120" t="s">
        <v>3184</v>
      </c>
      <c r="BJ123" s="120" t="s">
        <v>3184</v>
      </c>
      <c r="BK123" s="120">
        <v>1</v>
      </c>
      <c r="BL123" s="123">
        <v>5</v>
      </c>
      <c r="BM123" s="120">
        <v>0</v>
      </c>
      <c r="BN123" s="123">
        <v>0</v>
      </c>
      <c r="BO123" s="120">
        <v>0</v>
      </c>
      <c r="BP123" s="123">
        <v>0</v>
      </c>
      <c r="BQ123" s="120">
        <v>19</v>
      </c>
      <c r="BR123" s="123">
        <v>95</v>
      </c>
      <c r="BS123" s="120">
        <v>20</v>
      </c>
      <c r="BT123" s="2"/>
      <c r="BU123" s="3"/>
      <c r="BV123" s="3"/>
      <c r="BW123" s="3"/>
      <c r="BX123" s="3"/>
    </row>
    <row r="124" spans="1:76" ht="15">
      <c r="A124" s="64" t="s">
        <v>375</v>
      </c>
      <c r="B124" s="65"/>
      <c r="C124" s="65" t="s">
        <v>64</v>
      </c>
      <c r="D124" s="66">
        <v>173.43756975305243</v>
      </c>
      <c r="E124" s="68"/>
      <c r="F124" s="100" t="s">
        <v>2160</v>
      </c>
      <c r="G124" s="65"/>
      <c r="H124" s="69" t="s">
        <v>375</v>
      </c>
      <c r="I124" s="70"/>
      <c r="J124" s="70"/>
      <c r="K124" s="69" t="s">
        <v>2481</v>
      </c>
      <c r="L124" s="73">
        <v>1.6062872436025173</v>
      </c>
      <c r="M124" s="74">
        <v>1515.8197021484375</v>
      </c>
      <c r="N124" s="74">
        <v>3520.534912109375</v>
      </c>
      <c r="O124" s="75"/>
      <c r="P124" s="76"/>
      <c r="Q124" s="76"/>
      <c r="R124" s="86"/>
      <c r="S124" s="48">
        <v>3</v>
      </c>
      <c r="T124" s="48">
        <v>0</v>
      </c>
      <c r="U124" s="49">
        <v>1</v>
      </c>
      <c r="V124" s="49">
        <v>0.003205</v>
      </c>
      <c r="W124" s="49">
        <v>0.007708</v>
      </c>
      <c r="X124" s="49">
        <v>0.870442</v>
      </c>
      <c r="Y124" s="49">
        <v>0.3333333333333333</v>
      </c>
      <c r="Z124" s="49">
        <v>0</v>
      </c>
      <c r="AA124" s="71">
        <v>124</v>
      </c>
      <c r="AB124" s="71"/>
      <c r="AC124" s="72"/>
      <c r="AD124" s="78" t="s">
        <v>1457</v>
      </c>
      <c r="AE124" s="78">
        <v>521</v>
      </c>
      <c r="AF124" s="78">
        <v>28996</v>
      </c>
      <c r="AG124" s="78">
        <v>61533</v>
      </c>
      <c r="AH124" s="78">
        <v>5388</v>
      </c>
      <c r="AI124" s="78"/>
      <c r="AJ124" s="78" t="s">
        <v>1626</v>
      </c>
      <c r="AK124" s="78" t="s">
        <v>1756</v>
      </c>
      <c r="AL124" s="83" t="s">
        <v>1872</v>
      </c>
      <c r="AM124" s="78"/>
      <c r="AN124" s="80">
        <v>41025.79353009259</v>
      </c>
      <c r="AO124" s="83" t="s">
        <v>2017</v>
      </c>
      <c r="AP124" s="78" t="b">
        <v>0</v>
      </c>
      <c r="AQ124" s="78" t="b">
        <v>0</v>
      </c>
      <c r="AR124" s="78" t="b">
        <v>0</v>
      </c>
      <c r="AS124" s="78" t="s">
        <v>368</v>
      </c>
      <c r="AT124" s="78">
        <v>545</v>
      </c>
      <c r="AU124" s="83" t="s">
        <v>2068</v>
      </c>
      <c r="AV124" s="78" t="b">
        <v>1</v>
      </c>
      <c r="AW124" s="78" t="s">
        <v>2183</v>
      </c>
      <c r="AX124" s="83" t="s">
        <v>2305</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279</v>
      </c>
      <c r="B125" s="65"/>
      <c r="C125" s="65" t="s">
        <v>64</v>
      </c>
      <c r="D125" s="66">
        <v>162.41102040566562</v>
      </c>
      <c r="E125" s="68"/>
      <c r="F125" s="100" t="s">
        <v>798</v>
      </c>
      <c r="G125" s="65"/>
      <c r="H125" s="69" t="s">
        <v>279</v>
      </c>
      <c r="I125" s="70"/>
      <c r="J125" s="70"/>
      <c r="K125" s="69" t="s">
        <v>2482</v>
      </c>
      <c r="L125" s="73">
        <v>1</v>
      </c>
      <c r="M125" s="74">
        <v>3298.078369140625</v>
      </c>
      <c r="N125" s="74">
        <v>4140.76220703125</v>
      </c>
      <c r="O125" s="75"/>
      <c r="P125" s="76"/>
      <c r="Q125" s="76"/>
      <c r="R125" s="86"/>
      <c r="S125" s="48">
        <v>1</v>
      </c>
      <c r="T125" s="48">
        <v>1</v>
      </c>
      <c r="U125" s="49">
        <v>0</v>
      </c>
      <c r="V125" s="49">
        <v>0</v>
      </c>
      <c r="W125" s="49">
        <v>0</v>
      </c>
      <c r="X125" s="49">
        <v>0.999997</v>
      </c>
      <c r="Y125" s="49">
        <v>0</v>
      </c>
      <c r="Z125" s="49" t="s">
        <v>3528</v>
      </c>
      <c r="AA125" s="71">
        <v>125</v>
      </c>
      <c r="AB125" s="71"/>
      <c r="AC125" s="72"/>
      <c r="AD125" s="78" t="s">
        <v>1458</v>
      </c>
      <c r="AE125" s="78">
        <v>302</v>
      </c>
      <c r="AF125" s="78">
        <v>1042</v>
      </c>
      <c r="AG125" s="78">
        <v>2381</v>
      </c>
      <c r="AH125" s="78">
        <v>8076</v>
      </c>
      <c r="AI125" s="78"/>
      <c r="AJ125" s="78" t="s">
        <v>1627</v>
      </c>
      <c r="AK125" s="78" t="s">
        <v>1757</v>
      </c>
      <c r="AL125" s="78"/>
      <c r="AM125" s="78"/>
      <c r="AN125" s="80">
        <v>40276.731354166666</v>
      </c>
      <c r="AO125" s="83" t="s">
        <v>2018</v>
      </c>
      <c r="AP125" s="78" t="b">
        <v>1</v>
      </c>
      <c r="AQ125" s="78" t="b">
        <v>0</v>
      </c>
      <c r="AR125" s="78" t="b">
        <v>0</v>
      </c>
      <c r="AS125" s="78" t="s">
        <v>368</v>
      </c>
      <c r="AT125" s="78">
        <v>9</v>
      </c>
      <c r="AU125" s="83" t="s">
        <v>2068</v>
      </c>
      <c r="AV125" s="78" t="b">
        <v>0</v>
      </c>
      <c r="AW125" s="78" t="s">
        <v>2183</v>
      </c>
      <c r="AX125" s="83" t="s">
        <v>2306</v>
      </c>
      <c r="AY125" s="78" t="s">
        <v>66</v>
      </c>
      <c r="AZ125" s="78" t="str">
        <f>REPLACE(INDEX(GroupVertices[Group],MATCH(Vertices[[#This Row],[Vertex]],GroupVertices[Vertex],0)),1,1,"")</f>
        <v>3</v>
      </c>
      <c r="BA125" s="48" t="s">
        <v>569</v>
      </c>
      <c r="BB125" s="48" t="s">
        <v>569</v>
      </c>
      <c r="BC125" s="48" t="s">
        <v>615</v>
      </c>
      <c r="BD125" s="48" t="s">
        <v>615</v>
      </c>
      <c r="BE125" s="48" t="s">
        <v>664</v>
      </c>
      <c r="BF125" s="48" t="s">
        <v>664</v>
      </c>
      <c r="BG125" s="120" t="s">
        <v>664</v>
      </c>
      <c r="BH125" s="120" t="s">
        <v>664</v>
      </c>
      <c r="BI125" s="120" t="s">
        <v>1236</v>
      </c>
      <c r="BJ125" s="120" t="s">
        <v>1236</v>
      </c>
      <c r="BK125" s="120">
        <v>0</v>
      </c>
      <c r="BL125" s="123">
        <v>0</v>
      </c>
      <c r="BM125" s="120">
        <v>0</v>
      </c>
      <c r="BN125" s="123">
        <v>0</v>
      </c>
      <c r="BO125" s="120">
        <v>0</v>
      </c>
      <c r="BP125" s="123">
        <v>0</v>
      </c>
      <c r="BQ125" s="120">
        <v>1</v>
      </c>
      <c r="BR125" s="123">
        <v>100</v>
      </c>
      <c r="BS125" s="120">
        <v>1</v>
      </c>
      <c r="BT125" s="2"/>
      <c r="BU125" s="3"/>
      <c r="BV125" s="3"/>
      <c r="BW125" s="3"/>
      <c r="BX125" s="3"/>
    </row>
    <row r="126" spans="1:76" ht="15">
      <c r="A126" s="64" t="s">
        <v>280</v>
      </c>
      <c r="B126" s="65"/>
      <c r="C126" s="65" t="s">
        <v>64</v>
      </c>
      <c r="D126" s="66">
        <v>185.02858186484184</v>
      </c>
      <c r="E126" s="68"/>
      <c r="F126" s="100" t="s">
        <v>799</v>
      </c>
      <c r="G126" s="65"/>
      <c r="H126" s="69" t="s">
        <v>280</v>
      </c>
      <c r="I126" s="70"/>
      <c r="J126" s="70"/>
      <c r="K126" s="69" t="s">
        <v>2483</v>
      </c>
      <c r="L126" s="73">
        <v>1</v>
      </c>
      <c r="M126" s="74">
        <v>1492.2672119140625</v>
      </c>
      <c r="N126" s="74">
        <v>2683.85888671875</v>
      </c>
      <c r="O126" s="75"/>
      <c r="P126" s="76"/>
      <c r="Q126" s="76"/>
      <c r="R126" s="86"/>
      <c r="S126" s="48">
        <v>0</v>
      </c>
      <c r="T126" s="48">
        <v>1</v>
      </c>
      <c r="U126" s="49">
        <v>0</v>
      </c>
      <c r="V126" s="49">
        <v>0.003185</v>
      </c>
      <c r="W126" s="49">
        <v>0.006466</v>
      </c>
      <c r="X126" s="49">
        <v>0.369872</v>
      </c>
      <c r="Y126" s="49">
        <v>0</v>
      </c>
      <c r="Z126" s="49">
        <v>0</v>
      </c>
      <c r="AA126" s="71">
        <v>126</v>
      </c>
      <c r="AB126" s="71"/>
      <c r="AC126" s="72"/>
      <c r="AD126" s="78" t="s">
        <v>1459</v>
      </c>
      <c r="AE126" s="78">
        <v>29219</v>
      </c>
      <c r="AF126" s="78">
        <v>58381</v>
      </c>
      <c r="AG126" s="78">
        <v>166872</v>
      </c>
      <c r="AH126" s="78">
        <v>120269</v>
      </c>
      <c r="AI126" s="78"/>
      <c r="AJ126" s="78" t="s">
        <v>1628</v>
      </c>
      <c r="AK126" s="78" t="s">
        <v>1758</v>
      </c>
      <c r="AL126" s="83" t="s">
        <v>1873</v>
      </c>
      <c r="AM126" s="78"/>
      <c r="AN126" s="80">
        <v>40242.56773148148</v>
      </c>
      <c r="AO126" s="83" t="s">
        <v>2019</v>
      </c>
      <c r="AP126" s="78" t="b">
        <v>0</v>
      </c>
      <c r="AQ126" s="78" t="b">
        <v>0</v>
      </c>
      <c r="AR126" s="78" t="b">
        <v>1</v>
      </c>
      <c r="AS126" s="78" t="s">
        <v>368</v>
      </c>
      <c r="AT126" s="78">
        <v>1794</v>
      </c>
      <c r="AU126" s="83" t="s">
        <v>2086</v>
      </c>
      <c r="AV126" s="78" t="b">
        <v>0</v>
      </c>
      <c r="AW126" s="78" t="s">
        <v>2183</v>
      </c>
      <c r="AX126" s="83" t="s">
        <v>2307</v>
      </c>
      <c r="AY126" s="78" t="s">
        <v>66</v>
      </c>
      <c r="AZ126" s="78" t="str">
        <f>REPLACE(INDEX(GroupVertices[Group],MATCH(Vertices[[#This Row],[Vertex]],GroupVertices[Vertex],0)),1,1,"")</f>
        <v>1</v>
      </c>
      <c r="BA126" s="48" t="s">
        <v>567</v>
      </c>
      <c r="BB126" s="48" t="s">
        <v>567</v>
      </c>
      <c r="BC126" s="48" t="s">
        <v>623</v>
      </c>
      <c r="BD126" s="48" t="s">
        <v>623</v>
      </c>
      <c r="BE126" s="48" t="s">
        <v>663</v>
      </c>
      <c r="BF126" s="48" t="s">
        <v>663</v>
      </c>
      <c r="BG126" s="120" t="s">
        <v>3075</v>
      </c>
      <c r="BH126" s="120" t="s">
        <v>3075</v>
      </c>
      <c r="BI126" s="120" t="s">
        <v>3185</v>
      </c>
      <c r="BJ126" s="120" t="s">
        <v>3185</v>
      </c>
      <c r="BK126" s="120">
        <v>2</v>
      </c>
      <c r="BL126" s="123">
        <v>4.545454545454546</v>
      </c>
      <c r="BM126" s="120">
        <v>0</v>
      </c>
      <c r="BN126" s="123">
        <v>0</v>
      </c>
      <c r="BO126" s="120">
        <v>0</v>
      </c>
      <c r="BP126" s="123">
        <v>0</v>
      </c>
      <c r="BQ126" s="120">
        <v>42</v>
      </c>
      <c r="BR126" s="123">
        <v>95.45454545454545</v>
      </c>
      <c r="BS126" s="120">
        <v>44</v>
      </c>
      <c r="BT126" s="2"/>
      <c r="BU126" s="3"/>
      <c r="BV126" s="3"/>
      <c r="BW126" s="3"/>
      <c r="BX126" s="3"/>
    </row>
    <row r="127" spans="1:76" ht="15">
      <c r="A127" s="64" t="s">
        <v>281</v>
      </c>
      <c r="B127" s="65"/>
      <c r="C127" s="65" t="s">
        <v>64</v>
      </c>
      <c r="D127" s="66">
        <v>162.03865642970752</v>
      </c>
      <c r="E127" s="68"/>
      <c r="F127" s="100" t="s">
        <v>800</v>
      </c>
      <c r="G127" s="65"/>
      <c r="H127" s="69" t="s">
        <v>281</v>
      </c>
      <c r="I127" s="70"/>
      <c r="J127" s="70"/>
      <c r="K127" s="69" t="s">
        <v>2484</v>
      </c>
      <c r="L127" s="73">
        <v>212.79634356305024</v>
      </c>
      <c r="M127" s="74">
        <v>8993.791015625</v>
      </c>
      <c r="N127" s="74">
        <v>5708.59423828125</v>
      </c>
      <c r="O127" s="75"/>
      <c r="P127" s="76"/>
      <c r="Q127" s="76"/>
      <c r="R127" s="86"/>
      <c r="S127" s="48">
        <v>1</v>
      </c>
      <c r="T127" s="48">
        <v>5</v>
      </c>
      <c r="U127" s="49">
        <v>349.333333</v>
      </c>
      <c r="V127" s="49">
        <v>0.003257</v>
      </c>
      <c r="W127" s="49">
        <v>0.008016</v>
      </c>
      <c r="X127" s="49">
        <v>1.425858</v>
      </c>
      <c r="Y127" s="49">
        <v>0.3</v>
      </c>
      <c r="Z127" s="49">
        <v>0.2</v>
      </c>
      <c r="AA127" s="71">
        <v>127</v>
      </c>
      <c r="AB127" s="71"/>
      <c r="AC127" s="72"/>
      <c r="AD127" s="78" t="s">
        <v>1460</v>
      </c>
      <c r="AE127" s="78">
        <v>72</v>
      </c>
      <c r="AF127" s="78">
        <v>98</v>
      </c>
      <c r="AG127" s="78">
        <v>290</v>
      </c>
      <c r="AH127" s="78">
        <v>259</v>
      </c>
      <c r="AI127" s="78"/>
      <c r="AJ127" s="78" t="s">
        <v>1629</v>
      </c>
      <c r="AK127" s="78" t="s">
        <v>1755</v>
      </c>
      <c r="AL127" s="83" t="s">
        <v>1874</v>
      </c>
      <c r="AM127" s="78"/>
      <c r="AN127" s="80">
        <v>42872.3859375</v>
      </c>
      <c r="AO127" s="83" t="s">
        <v>2020</v>
      </c>
      <c r="AP127" s="78" t="b">
        <v>0</v>
      </c>
      <c r="AQ127" s="78" t="b">
        <v>0</v>
      </c>
      <c r="AR127" s="78" t="b">
        <v>0</v>
      </c>
      <c r="AS127" s="78" t="s">
        <v>368</v>
      </c>
      <c r="AT127" s="78">
        <v>1</v>
      </c>
      <c r="AU127" s="83" t="s">
        <v>2068</v>
      </c>
      <c r="AV127" s="78" t="b">
        <v>0</v>
      </c>
      <c r="AW127" s="78" t="s">
        <v>2183</v>
      </c>
      <c r="AX127" s="83" t="s">
        <v>2308</v>
      </c>
      <c r="AY127" s="78" t="s">
        <v>66</v>
      </c>
      <c r="AZ127" s="78" t="str">
        <f>REPLACE(INDEX(GroupVertices[Group],MATCH(Vertices[[#This Row],[Vertex]],GroupVertices[Vertex],0)),1,1,"")</f>
        <v>9</v>
      </c>
      <c r="BA127" s="48"/>
      <c r="BB127" s="48"/>
      <c r="BC127" s="48"/>
      <c r="BD127" s="48"/>
      <c r="BE127" s="48"/>
      <c r="BF127" s="48"/>
      <c r="BG127" s="120" t="s">
        <v>3076</v>
      </c>
      <c r="BH127" s="120" t="s">
        <v>3076</v>
      </c>
      <c r="BI127" s="120" t="s">
        <v>3186</v>
      </c>
      <c r="BJ127" s="120" t="s">
        <v>3186</v>
      </c>
      <c r="BK127" s="120">
        <v>1</v>
      </c>
      <c r="BL127" s="123">
        <v>5.555555555555555</v>
      </c>
      <c r="BM127" s="120">
        <v>0</v>
      </c>
      <c r="BN127" s="123">
        <v>0</v>
      </c>
      <c r="BO127" s="120">
        <v>0</v>
      </c>
      <c r="BP127" s="123">
        <v>0</v>
      </c>
      <c r="BQ127" s="120">
        <v>17</v>
      </c>
      <c r="BR127" s="123">
        <v>94.44444444444444</v>
      </c>
      <c r="BS127" s="120">
        <v>18</v>
      </c>
      <c r="BT127" s="2"/>
      <c r="BU127" s="3"/>
      <c r="BV127" s="3"/>
      <c r="BW127" s="3"/>
      <c r="BX127" s="3"/>
    </row>
    <row r="128" spans="1:76" ht="15">
      <c r="A128" s="64" t="s">
        <v>376</v>
      </c>
      <c r="B128" s="65"/>
      <c r="C128" s="65" t="s">
        <v>64</v>
      </c>
      <c r="D128" s="66">
        <v>162.02879509559847</v>
      </c>
      <c r="E128" s="68"/>
      <c r="F128" s="100" t="s">
        <v>2161</v>
      </c>
      <c r="G128" s="65"/>
      <c r="H128" s="69" t="s">
        <v>376</v>
      </c>
      <c r="I128" s="70"/>
      <c r="J128" s="70"/>
      <c r="K128" s="69" t="s">
        <v>2485</v>
      </c>
      <c r="L128" s="73">
        <v>1</v>
      </c>
      <c r="M128" s="74">
        <v>8511.169921875</v>
      </c>
      <c r="N128" s="74">
        <v>5996.6142578125</v>
      </c>
      <c r="O128" s="75"/>
      <c r="P128" s="76"/>
      <c r="Q128" s="76"/>
      <c r="R128" s="86"/>
      <c r="S128" s="48">
        <v>1</v>
      </c>
      <c r="T128" s="48">
        <v>0</v>
      </c>
      <c r="U128" s="49">
        <v>0</v>
      </c>
      <c r="V128" s="49">
        <v>0.002278</v>
      </c>
      <c r="W128" s="49">
        <v>0.000666</v>
      </c>
      <c r="X128" s="49">
        <v>0.392396</v>
      </c>
      <c r="Y128" s="49">
        <v>0</v>
      </c>
      <c r="Z128" s="49">
        <v>0</v>
      </c>
      <c r="AA128" s="71">
        <v>128</v>
      </c>
      <c r="AB128" s="71"/>
      <c r="AC128" s="72"/>
      <c r="AD128" s="78" t="s">
        <v>376</v>
      </c>
      <c r="AE128" s="78">
        <v>3</v>
      </c>
      <c r="AF128" s="78">
        <v>73</v>
      </c>
      <c r="AG128" s="78">
        <v>301</v>
      </c>
      <c r="AH128" s="78">
        <v>0</v>
      </c>
      <c r="AI128" s="78">
        <v>28800</v>
      </c>
      <c r="AJ128" s="78"/>
      <c r="AK128" s="78"/>
      <c r="AL128" s="78"/>
      <c r="AM128" s="78" t="s">
        <v>1908</v>
      </c>
      <c r="AN128" s="80">
        <v>39318.25351851852</v>
      </c>
      <c r="AO128" s="78"/>
      <c r="AP128" s="78" t="b">
        <v>0</v>
      </c>
      <c r="AQ128" s="78" t="b">
        <v>0</v>
      </c>
      <c r="AR128" s="78" t="b">
        <v>0</v>
      </c>
      <c r="AS128" s="78" t="s">
        <v>368</v>
      </c>
      <c r="AT128" s="78">
        <v>0</v>
      </c>
      <c r="AU128" s="83" t="s">
        <v>2071</v>
      </c>
      <c r="AV128" s="78" t="b">
        <v>0</v>
      </c>
      <c r="AW128" s="78" t="s">
        <v>2183</v>
      </c>
      <c r="AX128" s="83" t="s">
        <v>2309</v>
      </c>
      <c r="AY128" s="78" t="s">
        <v>65</v>
      </c>
      <c r="AZ128" s="78" t="str">
        <f>REPLACE(INDEX(GroupVertices[Group],MATCH(Vertices[[#This Row],[Vertex]],GroupVertices[Vertex],0)),1,1,"")</f>
        <v>9</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282</v>
      </c>
      <c r="B129" s="65"/>
      <c r="C129" s="65" t="s">
        <v>64</v>
      </c>
      <c r="D129" s="66">
        <v>162.03747306961444</v>
      </c>
      <c r="E129" s="68"/>
      <c r="F129" s="100" t="s">
        <v>801</v>
      </c>
      <c r="G129" s="65"/>
      <c r="H129" s="69" t="s">
        <v>282</v>
      </c>
      <c r="I129" s="70"/>
      <c r="J129" s="70"/>
      <c r="K129" s="69" t="s">
        <v>2486</v>
      </c>
      <c r="L129" s="73">
        <v>52.73651125198571</v>
      </c>
      <c r="M129" s="74">
        <v>9152.5595703125</v>
      </c>
      <c r="N129" s="74">
        <v>4858.337890625</v>
      </c>
      <c r="O129" s="75"/>
      <c r="P129" s="76"/>
      <c r="Q129" s="76"/>
      <c r="R129" s="86"/>
      <c r="S129" s="48">
        <v>2</v>
      </c>
      <c r="T129" s="48">
        <v>3</v>
      </c>
      <c r="U129" s="49">
        <v>85.333333</v>
      </c>
      <c r="V129" s="49">
        <v>0.003247</v>
      </c>
      <c r="W129" s="49">
        <v>0.007965</v>
      </c>
      <c r="X129" s="49">
        <v>1.100798</v>
      </c>
      <c r="Y129" s="49">
        <v>0.5</v>
      </c>
      <c r="Z129" s="49">
        <v>0.25</v>
      </c>
      <c r="AA129" s="71">
        <v>129</v>
      </c>
      <c r="AB129" s="71"/>
      <c r="AC129" s="72"/>
      <c r="AD129" s="78" t="s">
        <v>1461</v>
      </c>
      <c r="AE129" s="78">
        <v>345</v>
      </c>
      <c r="AF129" s="78">
        <v>95</v>
      </c>
      <c r="AG129" s="78">
        <v>1213</v>
      </c>
      <c r="AH129" s="78">
        <v>2194</v>
      </c>
      <c r="AI129" s="78"/>
      <c r="AJ129" s="78" t="s">
        <v>1630</v>
      </c>
      <c r="AK129" s="78" t="s">
        <v>1759</v>
      </c>
      <c r="AL129" s="78"/>
      <c r="AM129" s="78"/>
      <c r="AN129" s="80">
        <v>39931.124606481484</v>
      </c>
      <c r="AO129" s="83" t="s">
        <v>2021</v>
      </c>
      <c r="AP129" s="78" t="b">
        <v>1</v>
      </c>
      <c r="AQ129" s="78" t="b">
        <v>0</v>
      </c>
      <c r="AR129" s="78" t="b">
        <v>1</v>
      </c>
      <c r="AS129" s="78" t="s">
        <v>368</v>
      </c>
      <c r="AT129" s="78">
        <v>1</v>
      </c>
      <c r="AU129" s="83" t="s">
        <v>2068</v>
      </c>
      <c r="AV129" s="78" t="b">
        <v>0</v>
      </c>
      <c r="AW129" s="78" t="s">
        <v>2183</v>
      </c>
      <c r="AX129" s="83" t="s">
        <v>2310</v>
      </c>
      <c r="AY129" s="78" t="s">
        <v>66</v>
      </c>
      <c r="AZ129" s="78" t="str">
        <f>REPLACE(INDEX(GroupVertices[Group],MATCH(Vertices[[#This Row],[Vertex]],GroupVertices[Vertex],0)),1,1,"")</f>
        <v>9</v>
      </c>
      <c r="BA129" s="48" t="s">
        <v>570</v>
      </c>
      <c r="BB129" s="48" t="s">
        <v>570</v>
      </c>
      <c r="BC129" s="48" t="s">
        <v>615</v>
      </c>
      <c r="BD129" s="48" t="s">
        <v>615</v>
      </c>
      <c r="BE129" s="48"/>
      <c r="BF129" s="48"/>
      <c r="BG129" s="120" t="s">
        <v>3077</v>
      </c>
      <c r="BH129" s="120" t="s">
        <v>3077</v>
      </c>
      <c r="BI129" s="120" t="s">
        <v>3187</v>
      </c>
      <c r="BJ129" s="120" t="s">
        <v>3187</v>
      </c>
      <c r="BK129" s="120">
        <v>1</v>
      </c>
      <c r="BL129" s="123">
        <v>6.666666666666667</v>
      </c>
      <c r="BM129" s="120">
        <v>0</v>
      </c>
      <c r="BN129" s="123">
        <v>0</v>
      </c>
      <c r="BO129" s="120">
        <v>0</v>
      </c>
      <c r="BP129" s="123">
        <v>0</v>
      </c>
      <c r="BQ129" s="120">
        <v>14</v>
      </c>
      <c r="BR129" s="123">
        <v>93.33333333333333</v>
      </c>
      <c r="BS129" s="120">
        <v>15</v>
      </c>
      <c r="BT129" s="2"/>
      <c r="BU129" s="3"/>
      <c r="BV129" s="3"/>
      <c r="BW129" s="3"/>
      <c r="BX129" s="3"/>
    </row>
    <row r="130" spans="1:76" ht="15">
      <c r="A130" s="64" t="s">
        <v>377</v>
      </c>
      <c r="B130" s="65"/>
      <c r="C130" s="65" t="s">
        <v>64</v>
      </c>
      <c r="D130" s="66">
        <v>210.40652796782615</v>
      </c>
      <c r="E130" s="68"/>
      <c r="F130" s="100" t="s">
        <v>2162</v>
      </c>
      <c r="G130" s="65"/>
      <c r="H130" s="69" t="s">
        <v>377</v>
      </c>
      <c r="I130" s="70"/>
      <c r="J130" s="70"/>
      <c r="K130" s="69" t="s">
        <v>2487</v>
      </c>
      <c r="L130" s="73">
        <v>1</v>
      </c>
      <c r="M130" s="74">
        <v>9461.98046875</v>
      </c>
      <c r="N130" s="74">
        <v>5022.2939453125</v>
      </c>
      <c r="O130" s="75"/>
      <c r="P130" s="76"/>
      <c r="Q130" s="76"/>
      <c r="R130" s="86"/>
      <c r="S130" s="48">
        <v>3</v>
      </c>
      <c r="T130" s="48">
        <v>0</v>
      </c>
      <c r="U130" s="49">
        <v>0</v>
      </c>
      <c r="V130" s="49">
        <v>0.002294</v>
      </c>
      <c r="W130" s="49">
        <v>0.001995</v>
      </c>
      <c r="X130" s="49">
        <v>0.868711</v>
      </c>
      <c r="Y130" s="49">
        <v>0.8333333333333334</v>
      </c>
      <c r="Z130" s="49">
        <v>0</v>
      </c>
      <c r="AA130" s="71">
        <v>130</v>
      </c>
      <c r="AB130" s="71"/>
      <c r="AC130" s="72"/>
      <c r="AD130" s="78" t="s">
        <v>1462</v>
      </c>
      <c r="AE130" s="78">
        <v>113</v>
      </c>
      <c r="AF130" s="78">
        <v>122718</v>
      </c>
      <c r="AG130" s="78">
        <v>9759</v>
      </c>
      <c r="AH130" s="78">
        <v>4887</v>
      </c>
      <c r="AI130" s="78"/>
      <c r="AJ130" s="78" t="s">
        <v>1631</v>
      </c>
      <c r="AK130" s="78" t="s">
        <v>1760</v>
      </c>
      <c r="AL130" s="83" t="s">
        <v>1875</v>
      </c>
      <c r="AM130" s="78"/>
      <c r="AN130" s="80">
        <v>40487.759664351855</v>
      </c>
      <c r="AO130" s="83" t="s">
        <v>2022</v>
      </c>
      <c r="AP130" s="78" t="b">
        <v>0</v>
      </c>
      <c r="AQ130" s="78" t="b">
        <v>0</v>
      </c>
      <c r="AR130" s="78" t="b">
        <v>1</v>
      </c>
      <c r="AS130" s="78" t="s">
        <v>368</v>
      </c>
      <c r="AT130" s="78">
        <v>1639</v>
      </c>
      <c r="AU130" s="83" t="s">
        <v>2068</v>
      </c>
      <c r="AV130" s="78" t="b">
        <v>1</v>
      </c>
      <c r="AW130" s="78" t="s">
        <v>2183</v>
      </c>
      <c r="AX130" s="83" t="s">
        <v>2311</v>
      </c>
      <c r="AY130" s="78" t="s">
        <v>65</v>
      </c>
      <c r="AZ130" s="78" t="str">
        <f>REPLACE(INDEX(GroupVertices[Group],MATCH(Vertices[[#This Row],[Vertex]],GroupVertices[Vertex],0)),1,1,"")</f>
        <v>9</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284</v>
      </c>
      <c r="B131" s="65"/>
      <c r="C131" s="65" t="s">
        <v>64</v>
      </c>
      <c r="D131" s="66">
        <v>167.73377410437197</v>
      </c>
      <c r="E131" s="68"/>
      <c r="F131" s="100" t="s">
        <v>2163</v>
      </c>
      <c r="G131" s="65"/>
      <c r="H131" s="69" t="s">
        <v>284</v>
      </c>
      <c r="I131" s="70"/>
      <c r="J131" s="70"/>
      <c r="K131" s="69" t="s">
        <v>2488</v>
      </c>
      <c r="L131" s="73">
        <v>1</v>
      </c>
      <c r="M131" s="74">
        <v>1112.174072265625</v>
      </c>
      <c r="N131" s="74">
        <v>6763.5576171875</v>
      </c>
      <c r="O131" s="75"/>
      <c r="P131" s="76"/>
      <c r="Q131" s="76"/>
      <c r="R131" s="86"/>
      <c r="S131" s="48">
        <v>2</v>
      </c>
      <c r="T131" s="48">
        <v>2</v>
      </c>
      <c r="U131" s="49">
        <v>0</v>
      </c>
      <c r="V131" s="49">
        <v>0.003205</v>
      </c>
      <c r="W131" s="49">
        <v>0.007811</v>
      </c>
      <c r="X131" s="49">
        <v>0.843739</v>
      </c>
      <c r="Y131" s="49">
        <v>0.5</v>
      </c>
      <c r="Z131" s="49">
        <v>0.3333333333333333</v>
      </c>
      <c r="AA131" s="71">
        <v>131</v>
      </c>
      <c r="AB131" s="71"/>
      <c r="AC131" s="72"/>
      <c r="AD131" s="78" t="s">
        <v>1463</v>
      </c>
      <c r="AE131" s="78">
        <v>14572</v>
      </c>
      <c r="AF131" s="78">
        <v>14536</v>
      </c>
      <c r="AG131" s="78">
        <v>38023</v>
      </c>
      <c r="AH131" s="78">
        <v>59958</v>
      </c>
      <c r="AI131" s="78"/>
      <c r="AJ131" s="78" t="s">
        <v>1632</v>
      </c>
      <c r="AK131" s="78"/>
      <c r="AL131" s="78"/>
      <c r="AM131" s="78"/>
      <c r="AN131" s="80">
        <v>41121.726122685184</v>
      </c>
      <c r="AO131" s="83" t="s">
        <v>2023</v>
      </c>
      <c r="AP131" s="78" t="b">
        <v>1</v>
      </c>
      <c r="AQ131" s="78" t="b">
        <v>0</v>
      </c>
      <c r="AR131" s="78" t="b">
        <v>1</v>
      </c>
      <c r="AS131" s="78" t="s">
        <v>368</v>
      </c>
      <c r="AT131" s="78">
        <v>8</v>
      </c>
      <c r="AU131" s="83" t="s">
        <v>2068</v>
      </c>
      <c r="AV131" s="78" t="b">
        <v>0</v>
      </c>
      <c r="AW131" s="78" t="s">
        <v>2183</v>
      </c>
      <c r="AX131" s="83" t="s">
        <v>2312</v>
      </c>
      <c r="AY131" s="78" t="s">
        <v>66</v>
      </c>
      <c r="AZ131" s="78" t="str">
        <f>REPLACE(INDEX(GroupVertices[Group],MATCH(Vertices[[#This Row],[Vertex]],GroupVertices[Vertex],0)),1,1,"")</f>
        <v>1</v>
      </c>
      <c r="BA131" s="48"/>
      <c r="BB131" s="48"/>
      <c r="BC131" s="48"/>
      <c r="BD131" s="48"/>
      <c r="BE131" s="48"/>
      <c r="BF131" s="48"/>
      <c r="BG131" s="120" t="s">
        <v>3078</v>
      </c>
      <c r="BH131" s="120" t="s">
        <v>3122</v>
      </c>
      <c r="BI131" s="120" t="s">
        <v>3188</v>
      </c>
      <c r="BJ131" s="120" t="s">
        <v>3223</v>
      </c>
      <c r="BK131" s="120">
        <v>2</v>
      </c>
      <c r="BL131" s="123">
        <v>4.761904761904762</v>
      </c>
      <c r="BM131" s="120">
        <v>0</v>
      </c>
      <c r="BN131" s="123">
        <v>0</v>
      </c>
      <c r="BO131" s="120">
        <v>0</v>
      </c>
      <c r="BP131" s="123">
        <v>0</v>
      </c>
      <c r="BQ131" s="120">
        <v>40</v>
      </c>
      <c r="BR131" s="123">
        <v>95.23809523809524</v>
      </c>
      <c r="BS131" s="120">
        <v>42</v>
      </c>
      <c r="BT131" s="2"/>
      <c r="BU131" s="3"/>
      <c r="BV131" s="3"/>
      <c r="BW131" s="3"/>
      <c r="BX131" s="3"/>
    </row>
    <row r="132" spans="1:76" ht="15">
      <c r="A132" s="64" t="s">
        <v>285</v>
      </c>
      <c r="B132" s="65"/>
      <c r="C132" s="65" t="s">
        <v>64</v>
      </c>
      <c r="D132" s="66">
        <v>163.5340291340054</v>
      </c>
      <c r="E132" s="68"/>
      <c r="F132" s="100" t="s">
        <v>2164</v>
      </c>
      <c r="G132" s="65"/>
      <c r="H132" s="69" t="s">
        <v>285</v>
      </c>
      <c r="I132" s="70"/>
      <c r="J132" s="70"/>
      <c r="K132" s="69" t="s">
        <v>2489</v>
      </c>
      <c r="L132" s="73">
        <v>1</v>
      </c>
      <c r="M132" s="74">
        <v>993.8291625976562</v>
      </c>
      <c r="N132" s="74">
        <v>6500.7353515625</v>
      </c>
      <c r="O132" s="75"/>
      <c r="P132" s="76"/>
      <c r="Q132" s="76"/>
      <c r="R132" s="86"/>
      <c r="S132" s="48">
        <v>0</v>
      </c>
      <c r="T132" s="48">
        <v>3</v>
      </c>
      <c r="U132" s="49">
        <v>0</v>
      </c>
      <c r="V132" s="49">
        <v>0.003205</v>
      </c>
      <c r="W132" s="49">
        <v>0.007811</v>
      </c>
      <c r="X132" s="49">
        <v>0.843739</v>
      </c>
      <c r="Y132" s="49">
        <v>0.6666666666666666</v>
      </c>
      <c r="Z132" s="49">
        <v>0</v>
      </c>
      <c r="AA132" s="71">
        <v>132</v>
      </c>
      <c r="AB132" s="71"/>
      <c r="AC132" s="72"/>
      <c r="AD132" s="78" t="s">
        <v>1464</v>
      </c>
      <c r="AE132" s="78">
        <v>3340</v>
      </c>
      <c r="AF132" s="78">
        <v>3889</v>
      </c>
      <c r="AG132" s="78">
        <v>129665</v>
      </c>
      <c r="AH132" s="78">
        <v>154843</v>
      </c>
      <c r="AI132" s="78"/>
      <c r="AJ132" s="78" t="s">
        <v>1633</v>
      </c>
      <c r="AK132" s="78" t="s">
        <v>1761</v>
      </c>
      <c r="AL132" s="78"/>
      <c r="AM132" s="78"/>
      <c r="AN132" s="80">
        <v>39939.29966435185</v>
      </c>
      <c r="AO132" s="83" t="s">
        <v>2024</v>
      </c>
      <c r="AP132" s="78" t="b">
        <v>0</v>
      </c>
      <c r="AQ132" s="78" t="b">
        <v>0</v>
      </c>
      <c r="AR132" s="78" t="b">
        <v>0</v>
      </c>
      <c r="AS132" s="78" t="s">
        <v>368</v>
      </c>
      <c r="AT132" s="78">
        <v>8</v>
      </c>
      <c r="AU132" s="83" t="s">
        <v>2084</v>
      </c>
      <c r="AV132" s="78" t="b">
        <v>0</v>
      </c>
      <c r="AW132" s="78" t="s">
        <v>2183</v>
      </c>
      <c r="AX132" s="83" t="s">
        <v>2313</v>
      </c>
      <c r="AY132" s="78" t="s">
        <v>66</v>
      </c>
      <c r="AZ132" s="78" t="str">
        <f>REPLACE(INDEX(GroupVertices[Group],MATCH(Vertices[[#This Row],[Vertex]],GroupVertices[Vertex],0)),1,1,"")</f>
        <v>1</v>
      </c>
      <c r="BA132" s="48"/>
      <c r="BB132" s="48"/>
      <c r="BC132" s="48"/>
      <c r="BD132" s="48"/>
      <c r="BE132" s="48"/>
      <c r="BF132" s="48"/>
      <c r="BG132" s="120" t="s">
        <v>3079</v>
      </c>
      <c r="BH132" s="120" t="s">
        <v>3079</v>
      </c>
      <c r="BI132" s="120" t="s">
        <v>3189</v>
      </c>
      <c r="BJ132" s="120" t="s">
        <v>3189</v>
      </c>
      <c r="BK132" s="120">
        <v>0</v>
      </c>
      <c r="BL132" s="123">
        <v>0</v>
      </c>
      <c r="BM132" s="120">
        <v>0</v>
      </c>
      <c r="BN132" s="123">
        <v>0</v>
      </c>
      <c r="BO132" s="120">
        <v>0</v>
      </c>
      <c r="BP132" s="123">
        <v>0</v>
      </c>
      <c r="BQ132" s="120">
        <v>7</v>
      </c>
      <c r="BR132" s="123">
        <v>100</v>
      </c>
      <c r="BS132" s="120">
        <v>7</v>
      </c>
      <c r="BT132" s="2"/>
      <c r="BU132" s="3"/>
      <c r="BV132" s="3"/>
      <c r="BW132" s="3"/>
      <c r="BX132" s="3"/>
    </row>
    <row r="133" spans="1:76" ht="15">
      <c r="A133" s="64" t="s">
        <v>286</v>
      </c>
      <c r="B133" s="65"/>
      <c r="C133" s="65" t="s">
        <v>64</v>
      </c>
      <c r="D133" s="66">
        <v>162.06429589839107</v>
      </c>
      <c r="E133" s="68"/>
      <c r="F133" s="100" t="s">
        <v>802</v>
      </c>
      <c r="G133" s="65"/>
      <c r="H133" s="69" t="s">
        <v>286</v>
      </c>
      <c r="I133" s="70"/>
      <c r="J133" s="70"/>
      <c r="K133" s="69" t="s">
        <v>2490</v>
      </c>
      <c r="L133" s="73">
        <v>1</v>
      </c>
      <c r="M133" s="74">
        <v>3709.018310546875</v>
      </c>
      <c r="N133" s="74">
        <v>4140.76220703125</v>
      </c>
      <c r="O133" s="75"/>
      <c r="P133" s="76"/>
      <c r="Q133" s="76"/>
      <c r="R133" s="86"/>
      <c r="S133" s="48">
        <v>1</v>
      </c>
      <c r="T133" s="48">
        <v>1</v>
      </c>
      <c r="U133" s="49">
        <v>0</v>
      </c>
      <c r="V133" s="49">
        <v>0</v>
      </c>
      <c r="W133" s="49">
        <v>0</v>
      </c>
      <c r="X133" s="49">
        <v>0.999997</v>
      </c>
      <c r="Y133" s="49">
        <v>0</v>
      </c>
      <c r="Z133" s="49" t="s">
        <v>3528</v>
      </c>
      <c r="AA133" s="71">
        <v>133</v>
      </c>
      <c r="AB133" s="71"/>
      <c r="AC133" s="72"/>
      <c r="AD133" s="78" t="s">
        <v>1465</v>
      </c>
      <c r="AE133" s="78">
        <v>0</v>
      </c>
      <c r="AF133" s="78">
        <v>163</v>
      </c>
      <c r="AG133" s="78">
        <v>106215</v>
      </c>
      <c r="AH133" s="78">
        <v>0</v>
      </c>
      <c r="AI133" s="78"/>
      <c r="AJ133" s="78" t="s">
        <v>1634</v>
      </c>
      <c r="AK133" s="78" t="s">
        <v>1292</v>
      </c>
      <c r="AL133" s="83" t="s">
        <v>1876</v>
      </c>
      <c r="AM133" s="78"/>
      <c r="AN133" s="80">
        <v>42502.99363425926</v>
      </c>
      <c r="AO133" s="78"/>
      <c r="AP133" s="78" t="b">
        <v>1</v>
      </c>
      <c r="AQ133" s="78" t="b">
        <v>0</v>
      </c>
      <c r="AR133" s="78" t="b">
        <v>0</v>
      </c>
      <c r="AS133" s="78" t="s">
        <v>368</v>
      </c>
      <c r="AT133" s="78">
        <v>24</v>
      </c>
      <c r="AU133" s="78"/>
      <c r="AV133" s="78" t="b">
        <v>0</v>
      </c>
      <c r="AW133" s="78" t="s">
        <v>2183</v>
      </c>
      <c r="AX133" s="83" t="s">
        <v>2314</v>
      </c>
      <c r="AY133" s="78" t="s">
        <v>66</v>
      </c>
      <c r="AZ133" s="78" t="str">
        <f>REPLACE(INDEX(GroupVertices[Group],MATCH(Vertices[[#This Row],[Vertex]],GroupVertices[Vertex],0)),1,1,"")</f>
        <v>3</v>
      </c>
      <c r="BA133" s="48" t="s">
        <v>2984</v>
      </c>
      <c r="BB133" s="48" t="s">
        <v>2992</v>
      </c>
      <c r="BC133" s="48" t="s">
        <v>618</v>
      </c>
      <c r="BD133" s="48" t="s">
        <v>618</v>
      </c>
      <c r="BE133" s="48"/>
      <c r="BF133" s="48"/>
      <c r="BG133" s="120" t="s">
        <v>3080</v>
      </c>
      <c r="BH133" s="120" t="s">
        <v>3080</v>
      </c>
      <c r="BI133" s="120" t="s">
        <v>3190</v>
      </c>
      <c r="BJ133" s="120" t="s">
        <v>3190</v>
      </c>
      <c r="BK133" s="120">
        <v>1</v>
      </c>
      <c r="BL133" s="123">
        <v>5.882352941176471</v>
      </c>
      <c r="BM133" s="120">
        <v>0</v>
      </c>
      <c r="BN133" s="123">
        <v>0</v>
      </c>
      <c r="BO133" s="120">
        <v>0</v>
      </c>
      <c r="BP133" s="123">
        <v>0</v>
      </c>
      <c r="BQ133" s="120">
        <v>16</v>
      </c>
      <c r="BR133" s="123">
        <v>94.11764705882354</v>
      </c>
      <c r="BS133" s="120">
        <v>17</v>
      </c>
      <c r="BT133" s="2"/>
      <c r="BU133" s="3"/>
      <c r="BV133" s="3"/>
      <c r="BW133" s="3"/>
      <c r="BX133" s="3"/>
    </row>
    <row r="134" spans="1:76" ht="15">
      <c r="A134" s="64" t="s">
        <v>287</v>
      </c>
      <c r="B134" s="65"/>
      <c r="C134" s="65" t="s">
        <v>64</v>
      </c>
      <c r="D134" s="66">
        <v>162.00710016055854</v>
      </c>
      <c r="E134" s="68"/>
      <c r="F134" s="100" t="s">
        <v>803</v>
      </c>
      <c r="G134" s="65"/>
      <c r="H134" s="69" t="s">
        <v>287</v>
      </c>
      <c r="I134" s="70"/>
      <c r="J134" s="70"/>
      <c r="K134" s="69" t="s">
        <v>2491</v>
      </c>
      <c r="L134" s="73">
        <v>1.6062872436025173</v>
      </c>
      <c r="M134" s="74">
        <v>1296.135498046875</v>
      </c>
      <c r="N134" s="74">
        <v>3611.083251953125</v>
      </c>
      <c r="O134" s="75"/>
      <c r="P134" s="76"/>
      <c r="Q134" s="76"/>
      <c r="R134" s="86"/>
      <c r="S134" s="48">
        <v>0</v>
      </c>
      <c r="T134" s="48">
        <v>3</v>
      </c>
      <c r="U134" s="49">
        <v>1</v>
      </c>
      <c r="V134" s="49">
        <v>0.003205</v>
      </c>
      <c r="W134" s="49">
        <v>0.007829</v>
      </c>
      <c r="X134" s="49">
        <v>0.841974</v>
      </c>
      <c r="Y134" s="49">
        <v>0.3333333333333333</v>
      </c>
      <c r="Z134" s="49">
        <v>0</v>
      </c>
      <c r="AA134" s="71">
        <v>134</v>
      </c>
      <c r="AB134" s="71"/>
      <c r="AC134" s="72"/>
      <c r="AD134" s="78" t="s">
        <v>1466</v>
      </c>
      <c r="AE134" s="78">
        <v>73</v>
      </c>
      <c r="AF134" s="78">
        <v>18</v>
      </c>
      <c r="AG134" s="78">
        <v>1155</v>
      </c>
      <c r="AH134" s="78">
        <v>2083</v>
      </c>
      <c r="AI134" s="78"/>
      <c r="AJ134" s="78"/>
      <c r="AK134" s="78"/>
      <c r="AL134" s="78"/>
      <c r="AM134" s="78"/>
      <c r="AN134" s="80">
        <v>42414.89009259259</v>
      </c>
      <c r="AO134" s="78"/>
      <c r="AP134" s="78" t="b">
        <v>1</v>
      </c>
      <c r="AQ134" s="78" t="b">
        <v>0</v>
      </c>
      <c r="AR134" s="78" t="b">
        <v>0</v>
      </c>
      <c r="AS134" s="78" t="s">
        <v>368</v>
      </c>
      <c r="AT134" s="78">
        <v>3</v>
      </c>
      <c r="AU134" s="78"/>
      <c r="AV134" s="78" t="b">
        <v>0</v>
      </c>
      <c r="AW134" s="78" t="s">
        <v>2183</v>
      </c>
      <c r="AX134" s="83" t="s">
        <v>2315</v>
      </c>
      <c r="AY134" s="78" t="s">
        <v>66</v>
      </c>
      <c r="AZ134" s="78" t="str">
        <f>REPLACE(INDEX(GroupVertices[Group],MATCH(Vertices[[#This Row],[Vertex]],GroupVertices[Vertex],0)),1,1,"")</f>
        <v>1</v>
      </c>
      <c r="BA134" s="48" t="s">
        <v>2985</v>
      </c>
      <c r="BB134" s="48" t="s">
        <v>2985</v>
      </c>
      <c r="BC134" s="48" t="s">
        <v>2998</v>
      </c>
      <c r="BD134" s="48" t="s">
        <v>2998</v>
      </c>
      <c r="BE134" s="48" t="s">
        <v>663</v>
      </c>
      <c r="BF134" s="48" t="s">
        <v>663</v>
      </c>
      <c r="BG134" s="120" t="s">
        <v>3081</v>
      </c>
      <c r="BH134" s="120" t="s">
        <v>3123</v>
      </c>
      <c r="BI134" s="120" t="s">
        <v>3181</v>
      </c>
      <c r="BJ134" s="120" t="s">
        <v>3181</v>
      </c>
      <c r="BK134" s="120">
        <v>3</v>
      </c>
      <c r="BL134" s="123">
        <v>6.25</v>
      </c>
      <c r="BM134" s="120">
        <v>0</v>
      </c>
      <c r="BN134" s="123">
        <v>0</v>
      </c>
      <c r="BO134" s="120">
        <v>0</v>
      </c>
      <c r="BP134" s="123">
        <v>0</v>
      </c>
      <c r="BQ134" s="120">
        <v>45</v>
      </c>
      <c r="BR134" s="123">
        <v>93.75</v>
      </c>
      <c r="BS134" s="120">
        <v>48</v>
      </c>
      <c r="BT134" s="2"/>
      <c r="BU134" s="3"/>
      <c r="BV134" s="3"/>
      <c r="BW134" s="3"/>
      <c r="BX134" s="3"/>
    </row>
    <row r="135" spans="1:76" ht="15">
      <c r="A135" s="64" t="s">
        <v>288</v>
      </c>
      <c r="B135" s="65"/>
      <c r="C135" s="65" t="s">
        <v>64</v>
      </c>
      <c r="D135" s="66">
        <v>168.4126283444397</v>
      </c>
      <c r="E135" s="68"/>
      <c r="F135" s="100" t="s">
        <v>2165</v>
      </c>
      <c r="G135" s="65"/>
      <c r="H135" s="69" t="s">
        <v>288</v>
      </c>
      <c r="I135" s="70"/>
      <c r="J135" s="70"/>
      <c r="K135" s="69" t="s">
        <v>2492</v>
      </c>
      <c r="L135" s="73">
        <v>526.8935551008234</v>
      </c>
      <c r="M135" s="74">
        <v>7549.6025390625</v>
      </c>
      <c r="N135" s="74">
        <v>5770.01171875</v>
      </c>
      <c r="O135" s="75"/>
      <c r="P135" s="76"/>
      <c r="Q135" s="76"/>
      <c r="R135" s="86"/>
      <c r="S135" s="48">
        <v>3</v>
      </c>
      <c r="T135" s="48">
        <v>6</v>
      </c>
      <c r="U135" s="49">
        <v>867.4</v>
      </c>
      <c r="V135" s="49">
        <v>0.0033</v>
      </c>
      <c r="W135" s="49">
        <v>0.00867</v>
      </c>
      <c r="X135" s="49">
        <v>2.384468</v>
      </c>
      <c r="Y135" s="49">
        <v>0.05357142857142857</v>
      </c>
      <c r="Z135" s="49">
        <v>0.125</v>
      </c>
      <c r="AA135" s="71">
        <v>135</v>
      </c>
      <c r="AB135" s="71"/>
      <c r="AC135" s="72"/>
      <c r="AD135" s="78" t="s">
        <v>1467</v>
      </c>
      <c r="AE135" s="78">
        <v>273</v>
      </c>
      <c r="AF135" s="78">
        <v>16257</v>
      </c>
      <c r="AG135" s="78">
        <v>11897</v>
      </c>
      <c r="AH135" s="78">
        <v>14375</v>
      </c>
      <c r="AI135" s="78"/>
      <c r="AJ135" s="78" t="s">
        <v>1635</v>
      </c>
      <c r="AK135" s="78" t="s">
        <v>1696</v>
      </c>
      <c r="AL135" s="83" t="s">
        <v>1877</v>
      </c>
      <c r="AM135" s="78"/>
      <c r="AN135" s="80">
        <v>39931.88494212963</v>
      </c>
      <c r="AO135" s="83" t="s">
        <v>2025</v>
      </c>
      <c r="AP135" s="78" t="b">
        <v>0</v>
      </c>
      <c r="AQ135" s="78" t="b">
        <v>0</v>
      </c>
      <c r="AR135" s="78" t="b">
        <v>1</v>
      </c>
      <c r="AS135" s="78" t="s">
        <v>368</v>
      </c>
      <c r="AT135" s="78">
        <v>456</v>
      </c>
      <c r="AU135" s="83" t="s">
        <v>2068</v>
      </c>
      <c r="AV135" s="78" t="b">
        <v>1</v>
      </c>
      <c r="AW135" s="78" t="s">
        <v>2183</v>
      </c>
      <c r="AX135" s="83" t="s">
        <v>2316</v>
      </c>
      <c r="AY135" s="78" t="s">
        <v>66</v>
      </c>
      <c r="AZ135" s="78" t="str">
        <f>REPLACE(INDEX(GroupVertices[Group],MATCH(Vertices[[#This Row],[Vertex]],GroupVertices[Vertex],0)),1,1,"")</f>
        <v>8</v>
      </c>
      <c r="BA135" s="48"/>
      <c r="BB135" s="48"/>
      <c r="BC135" s="48"/>
      <c r="BD135" s="48"/>
      <c r="BE135" s="48" t="s">
        <v>666</v>
      </c>
      <c r="BF135" s="48" t="s">
        <v>666</v>
      </c>
      <c r="BG135" s="120" t="s">
        <v>3082</v>
      </c>
      <c r="BH135" s="120" t="s">
        <v>3082</v>
      </c>
      <c r="BI135" s="120" t="s">
        <v>2896</v>
      </c>
      <c r="BJ135" s="120" t="s">
        <v>2896</v>
      </c>
      <c r="BK135" s="120">
        <v>0</v>
      </c>
      <c r="BL135" s="123">
        <v>0</v>
      </c>
      <c r="BM135" s="120">
        <v>0</v>
      </c>
      <c r="BN135" s="123">
        <v>0</v>
      </c>
      <c r="BO135" s="120">
        <v>0</v>
      </c>
      <c r="BP135" s="123">
        <v>0</v>
      </c>
      <c r="BQ135" s="120">
        <v>38</v>
      </c>
      <c r="BR135" s="123">
        <v>100</v>
      </c>
      <c r="BS135" s="120">
        <v>38</v>
      </c>
      <c r="BT135" s="2"/>
      <c r="BU135" s="3"/>
      <c r="BV135" s="3"/>
      <c r="BW135" s="3"/>
      <c r="BX135" s="3"/>
    </row>
    <row r="136" spans="1:76" ht="15">
      <c r="A136" s="64" t="s">
        <v>378</v>
      </c>
      <c r="B136" s="65"/>
      <c r="C136" s="65" t="s">
        <v>64</v>
      </c>
      <c r="D136" s="66">
        <v>162.05167339073148</v>
      </c>
      <c r="E136" s="68"/>
      <c r="F136" s="100" t="s">
        <v>2166</v>
      </c>
      <c r="G136" s="65"/>
      <c r="H136" s="69" t="s">
        <v>378</v>
      </c>
      <c r="I136" s="70"/>
      <c r="J136" s="70"/>
      <c r="K136" s="69" t="s">
        <v>2493</v>
      </c>
      <c r="L136" s="73">
        <v>1</v>
      </c>
      <c r="M136" s="74">
        <v>7657.2353515625</v>
      </c>
      <c r="N136" s="74">
        <v>4858.337890625</v>
      </c>
      <c r="O136" s="75"/>
      <c r="P136" s="76"/>
      <c r="Q136" s="76"/>
      <c r="R136" s="86"/>
      <c r="S136" s="48">
        <v>1</v>
      </c>
      <c r="T136" s="48">
        <v>0</v>
      </c>
      <c r="U136" s="49">
        <v>0</v>
      </c>
      <c r="V136" s="49">
        <v>0.002299</v>
      </c>
      <c r="W136" s="49">
        <v>0.000721</v>
      </c>
      <c r="X136" s="49">
        <v>0.40335</v>
      </c>
      <c r="Y136" s="49">
        <v>0</v>
      </c>
      <c r="Z136" s="49">
        <v>0</v>
      </c>
      <c r="AA136" s="71">
        <v>136</v>
      </c>
      <c r="AB136" s="71"/>
      <c r="AC136" s="72"/>
      <c r="AD136" s="78" t="s">
        <v>1468</v>
      </c>
      <c r="AE136" s="78">
        <v>395</v>
      </c>
      <c r="AF136" s="78">
        <v>131</v>
      </c>
      <c r="AG136" s="78">
        <v>1481</v>
      </c>
      <c r="AH136" s="78">
        <v>12</v>
      </c>
      <c r="AI136" s="78">
        <v>-25200</v>
      </c>
      <c r="AJ136" s="78" t="s">
        <v>1636</v>
      </c>
      <c r="AK136" s="78" t="s">
        <v>1480</v>
      </c>
      <c r="AL136" s="83" t="s">
        <v>1878</v>
      </c>
      <c r="AM136" s="78" t="s">
        <v>1306</v>
      </c>
      <c r="AN136" s="80">
        <v>40526.64403935185</v>
      </c>
      <c r="AO136" s="83" t="s">
        <v>2026</v>
      </c>
      <c r="AP136" s="78" t="b">
        <v>0</v>
      </c>
      <c r="AQ136" s="78" t="b">
        <v>0</v>
      </c>
      <c r="AR136" s="78" t="b">
        <v>1</v>
      </c>
      <c r="AS136" s="78" t="s">
        <v>368</v>
      </c>
      <c r="AT136" s="78">
        <v>6</v>
      </c>
      <c r="AU136" s="83" t="s">
        <v>2089</v>
      </c>
      <c r="AV136" s="78" t="b">
        <v>0</v>
      </c>
      <c r="AW136" s="78" t="s">
        <v>2183</v>
      </c>
      <c r="AX136" s="83" t="s">
        <v>2317</v>
      </c>
      <c r="AY136" s="78" t="s">
        <v>65</v>
      </c>
      <c r="AZ136" s="78" t="str">
        <f>REPLACE(INDEX(GroupVertices[Group],MATCH(Vertices[[#This Row],[Vertex]],GroupVertices[Vertex],0)),1,1,"")</f>
        <v>8</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289</v>
      </c>
      <c r="B137" s="65"/>
      <c r="C137" s="65" t="s">
        <v>64</v>
      </c>
      <c r="D137" s="66">
        <v>162.10098006127677</v>
      </c>
      <c r="E137" s="68"/>
      <c r="F137" s="100" t="s">
        <v>804</v>
      </c>
      <c r="G137" s="65"/>
      <c r="H137" s="69" t="s">
        <v>289</v>
      </c>
      <c r="I137" s="70"/>
      <c r="J137" s="70"/>
      <c r="K137" s="69" t="s">
        <v>2494</v>
      </c>
      <c r="L137" s="73">
        <v>1</v>
      </c>
      <c r="M137" s="74">
        <v>8208.6240234375</v>
      </c>
      <c r="N137" s="74">
        <v>6329.09130859375</v>
      </c>
      <c r="O137" s="75"/>
      <c r="P137" s="76"/>
      <c r="Q137" s="76"/>
      <c r="R137" s="86"/>
      <c r="S137" s="48">
        <v>2</v>
      </c>
      <c r="T137" s="48">
        <v>1</v>
      </c>
      <c r="U137" s="49">
        <v>0</v>
      </c>
      <c r="V137" s="49">
        <v>0.002299</v>
      </c>
      <c r="W137" s="49">
        <v>0.000786</v>
      </c>
      <c r="X137" s="49">
        <v>0.701477</v>
      </c>
      <c r="Y137" s="49">
        <v>0</v>
      </c>
      <c r="Z137" s="49">
        <v>0</v>
      </c>
      <c r="AA137" s="71">
        <v>137</v>
      </c>
      <c r="AB137" s="71"/>
      <c r="AC137" s="72"/>
      <c r="AD137" s="78" t="s">
        <v>1469</v>
      </c>
      <c r="AE137" s="78">
        <v>0</v>
      </c>
      <c r="AF137" s="78">
        <v>256</v>
      </c>
      <c r="AG137" s="78">
        <v>817</v>
      </c>
      <c r="AH137" s="78">
        <v>0</v>
      </c>
      <c r="AI137" s="78"/>
      <c r="AJ137" s="78"/>
      <c r="AK137" s="78"/>
      <c r="AL137" s="78"/>
      <c r="AM137" s="78"/>
      <c r="AN137" s="80">
        <v>42425.84130787037</v>
      </c>
      <c r="AO137" s="83" t="s">
        <v>2027</v>
      </c>
      <c r="AP137" s="78" t="b">
        <v>0</v>
      </c>
      <c r="AQ137" s="78" t="b">
        <v>0</v>
      </c>
      <c r="AR137" s="78" t="b">
        <v>0</v>
      </c>
      <c r="AS137" s="78" t="s">
        <v>368</v>
      </c>
      <c r="AT137" s="78">
        <v>10</v>
      </c>
      <c r="AU137" s="83" t="s">
        <v>2068</v>
      </c>
      <c r="AV137" s="78" t="b">
        <v>0</v>
      </c>
      <c r="AW137" s="78" t="s">
        <v>2183</v>
      </c>
      <c r="AX137" s="83" t="s">
        <v>2318</v>
      </c>
      <c r="AY137" s="78" t="s">
        <v>66</v>
      </c>
      <c r="AZ137" s="78" t="str">
        <f>REPLACE(INDEX(GroupVertices[Group],MATCH(Vertices[[#This Row],[Vertex]],GroupVertices[Vertex],0)),1,1,"")</f>
        <v>8</v>
      </c>
      <c r="BA137" s="48" t="s">
        <v>2647</v>
      </c>
      <c r="BB137" s="48" t="s">
        <v>2647</v>
      </c>
      <c r="BC137" s="48" t="s">
        <v>618</v>
      </c>
      <c r="BD137" s="48" t="s">
        <v>618</v>
      </c>
      <c r="BE137" s="48"/>
      <c r="BF137" s="48"/>
      <c r="BG137" s="120" t="s">
        <v>3083</v>
      </c>
      <c r="BH137" s="120" t="s">
        <v>3083</v>
      </c>
      <c r="BI137" s="120" t="s">
        <v>3191</v>
      </c>
      <c r="BJ137" s="120" t="s">
        <v>3191</v>
      </c>
      <c r="BK137" s="120">
        <v>0</v>
      </c>
      <c r="BL137" s="123">
        <v>0</v>
      </c>
      <c r="BM137" s="120">
        <v>0</v>
      </c>
      <c r="BN137" s="123">
        <v>0</v>
      </c>
      <c r="BO137" s="120">
        <v>0</v>
      </c>
      <c r="BP137" s="123">
        <v>0</v>
      </c>
      <c r="BQ137" s="120">
        <v>48</v>
      </c>
      <c r="BR137" s="123">
        <v>100</v>
      </c>
      <c r="BS137" s="120">
        <v>48</v>
      </c>
      <c r="BT137" s="2"/>
      <c r="BU137" s="3"/>
      <c r="BV137" s="3"/>
      <c r="BW137" s="3"/>
      <c r="BX137" s="3"/>
    </row>
    <row r="138" spans="1:76" ht="15">
      <c r="A138" s="64" t="s">
        <v>379</v>
      </c>
      <c r="B138" s="65"/>
      <c r="C138" s="65" t="s">
        <v>64</v>
      </c>
      <c r="D138" s="66">
        <v>162.54592345627756</v>
      </c>
      <c r="E138" s="68"/>
      <c r="F138" s="100" t="s">
        <v>2167</v>
      </c>
      <c r="G138" s="65"/>
      <c r="H138" s="69" t="s">
        <v>379</v>
      </c>
      <c r="I138" s="70"/>
      <c r="J138" s="70"/>
      <c r="K138" s="69" t="s">
        <v>2495</v>
      </c>
      <c r="L138" s="73">
        <v>1</v>
      </c>
      <c r="M138" s="74">
        <v>8316.2568359375</v>
      </c>
      <c r="N138" s="74">
        <v>5417.4169921875</v>
      </c>
      <c r="O138" s="75"/>
      <c r="P138" s="76"/>
      <c r="Q138" s="76"/>
      <c r="R138" s="86"/>
      <c r="S138" s="48">
        <v>1</v>
      </c>
      <c r="T138" s="48">
        <v>0</v>
      </c>
      <c r="U138" s="49">
        <v>0</v>
      </c>
      <c r="V138" s="49">
        <v>0.002299</v>
      </c>
      <c r="W138" s="49">
        <v>0.000721</v>
      </c>
      <c r="X138" s="49">
        <v>0.40335</v>
      </c>
      <c r="Y138" s="49">
        <v>0</v>
      </c>
      <c r="Z138" s="49">
        <v>0</v>
      </c>
      <c r="AA138" s="71">
        <v>138</v>
      </c>
      <c r="AB138" s="71"/>
      <c r="AC138" s="72"/>
      <c r="AD138" s="78" t="s">
        <v>1470</v>
      </c>
      <c r="AE138" s="78">
        <v>10</v>
      </c>
      <c r="AF138" s="78">
        <v>1384</v>
      </c>
      <c r="AG138" s="78">
        <v>492</v>
      </c>
      <c r="AH138" s="78">
        <v>0</v>
      </c>
      <c r="AI138" s="78">
        <v>-25200</v>
      </c>
      <c r="AJ138" s="78" t="s">
        <v>1637</v>
      </c>
      <c r="AK138" s="78" t="s">
        <v>1762</v>
      </c>
      <c r="AL138" s="83" t="s">
        <v>1879</v>
      </c>
      <c r="AM138" s="78" t="s">
        <v>1306</v>
      </c>
      <c r="AN138" s="80">
        <v>40815.63701388889</v>
      </c>
      <c r="AO138" s="83" t="s">
        <v>2028</v>
      </c>
      <c r="AP138" s="78" t="b">
        <v>1</v>
      </c>
      <c r="AQ138" s="78" t="b">
        <v>0</v>
      </c>
      <c r="AR138" s="78" t="b">
        <v>1</v>
      </c>
      <c r="AS138" s="78" t="s">
        <v>368</v>
      </c>
      <c r="AT138" s="78">
        <v>50</v>
      </c>
      <c r="AU138" s="83" t="s">
        <v>2068</v>
      </c>
      <c r="AV138" s="78" t="b">
        <v>0</v>
      </c>
      <c r="AW138" s="78" t="s">
        <v>2183</v>
      </c>
      <c r="AX138" s="83" t="s">
        <v>2319</v>
      </c>
      <c r="AY138" s="78" t="s">
        <v>65</v>
      </c>
      <c r="AZ138" s="78" t="str">
        <f>REPLACE(INDEX(GroupVertices[Group],MATCH(Vertices[[#This Row],[Vertex]],GroupVertices[Vertex],0)),1,1,"")</f>
        <v>8</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290</v>
      </c>
      <c r="B139" s="65"/>
      <c r="C139" s="65" t="s">
        <v>64</v>
      </c>
      <c r="D139" s="66">
        <v>162.05167339073148</v>
      </c>
      <c r="E139" s="68"/>
      <c r="F139" s="100" t="s">
        <v>805</v>
      </c>
      <c r="G139" s="65"/>
      <c r="H139" s="69" t="s">
        <v>290</v>
      </c>
      <c r="I139" s="70"/>
      <c r="J139" s="70"/>
      <c r="K139" s="69" t="s">
        <v>2496</v>
      </c>
      <c r="L139" s="73">
        <v>1</v>
      </c>
      <c r="M139" s="74">
        <v>6890.58154296875</v>
      </c>
      <c r="N139" s="74">
        <v>5210.93212890625</v>
      </c>
      <c r="O139" s="75"/>
      <c r="P139" s="76"/>
      <c r="Q139" s="76"/>
      <c r="R139" s="86"/>
      <c r="S139" s="48">
        <v>0</v>
      </c>
      <c r="T139" s="48">
        <v>2</v>
      </c>
      <c r="U139" s="49">
        <v>0</v>
      </c>
      <c r="V139" s="49">
        <v>0.003236</v>
      </c>
      <c r="W139" s="49">
        <v>0.007187</v>
      </c>
      <c r="X139" s="49">
        <v>0.623221</v>
      </c>
      <c r="Y139" s="49">
        <v>0.5</v>
      </c>
      <c r="Z139" s="49">
        <v>0</v>
      </c>
      <c r="AA139" s="71">
        <v>139</v>
      </c>
      <c r="AB139" s="71"/>
      <c r="AC139" s="72"/>
      <c r="AD139" s="78" t="s">
        <v>1471</v>
      </c>
      <c r="AE139" s="78">
        <v>112</v>
      </c>
      <c r="AF139" s="78">
        <v>131</v>
      </c>
      <c r="AG139" s="78">
        <v>8073</v>
      </c>
      <c r="AH139" s="78">
        <v>11</v>
      </c>
      <c r="AI139" s="78"/>
      <c r="AJ139" s="78" t="s">
        <v>1638</v>
      </c>
      <c r="AK139" s="78" t="s">
        <v>1295</v>
      </c>
      <c r="AL139" s="83" t="s">
        <v>1880</v>
      </c>
      <c r="AM139" s="78"/>
      <c r="AN139" s="80">
        <v>42095.742372685185</v>
      </c>
      <c r="AO139" s="83" t="s">
        <v>2029</v>
      </c>
      <c r="AP139" s="78" t="b">
        <v>1</v>
      </c>
      <c r="AQ139" s="78" t="b">
        <v>0</v>
      </c>
      <c r="AR139" s="78" t="b">
        <v>0</v>
      </c>
      <c r="AS139" s="78" t="s">
        <v>368</v>
      </c>
      <c r="AT139" s="78">
        <v>21</v>
      </c>
      <c r="AU139" s="83" t="s">
        <v>2068</v>
      </c>
      <c r="AV139" s="78" t="b">
        <v>0</v>
      </c>
      <c r="AW139" s="78" t="s">
        <v>2183</v>
      </c>
      <c r="AX139" s="83" t="s">
        <v>2320</v>
      </c>
      <c r="AY139" s="78" t="s">
        <v>66</v>
      </c>
      <c r="AZ139" s="78" t="str">
        <f>REPLACE(INDEX(GroupVertices[Group],MATCH(Vertices[[#This Row],[Vertex]],GroupVertices[Vertex],0)),1,1,"")</f>
        <v>8</v>
      </c>
      <c r="BA139" s="48"/>
      <c r="BB139" s="48"/>
      <c r="BC139" s="48"/>
      <c r="BD139" s="48"/>
      <c r="BE139" s="48" t="s">
        <v>666</v>
      </c>
      <c r="BF139" s="48" t="s">
        <v>666</v>
      </c>
      <c r="BG139" s="120" t="s">
        <v>3084</v>
      </c>
      <c r="BH139" s="120" t="s">
        <v>3084</v>
      </c>
      <c r="BI139" s="120" t="s">
        <v>3192</v>
      </c>
      <c r="BJ139" s="120" t="s">
        <v>3192</v>
      </c>
      <c r="BK139" s="120">
        <v>0</v>
      </c>
      <c r="BL139" s="123">
        <v>0</v>
      </c>
      <c r="BM139" s="120">
        <v>0</v>
      </c>
      <c r="BN139" s="123">
        <v>0</v>
      </c>
      <c r="BO139" s="120">
        <v>0</v>
      </c>
      <c r="BP139" s="123">
        <v>0</v>
      </c>
      <c r="BQ139" s="120">
        <v>21</v>
      </c>
      <c r="BR139" s="123">
        <v>100</v>
      </c>
      <c r="BS139" s="120">
        <v>21</v>
      </c>
      <c r="BT139" s="2"/>
      <c r="BU139" s="3"/>
      <c r="BV139" s="3"/>
      <c r="BW139" s="3"/>
      <c r="BX139" s="3"/>
    </row>
    <row r="140" spans="1:76" ht="15">
      <c r="A140" s="64" t="s">
        <v>291</v>
      </c>
      <c r="B140" s="65"/>
      <c r="C140" s="65" t="s">
        <v>64</v>
      </c>
      <c r="D140" s="66">
        <v>162.47018841032</v>
      </c>
      <c r="E140" s="68"/>
      <c r="F140" s="100" t="s">
        <v>806</v>
      </c>
      <c r="G140" s="65"/>
      <c r="H140" s="69" t="s">
        <v>291</v>
      </c>
      <c r="I140" s="70"/>
      <c r="J140" s="70"/>
      <c r="K140" s="69" t="s">
        <v>2497</v>
      </c>
      <c r="L140" s="73">
        <v>1</v>
      </c>
      <c r="M140" s="74">
        <v>6782.947265625</v>
      </c>
      <c r="N140" s="74">
        <v>6122.60546875</v>
      </c>
      <c r="O140" s="75"/>
      <c r="P140" s="76"/>
      <c r="Q140" s="76"/>
      <c r="R140" s="86"/>
      <c r="S140" s="48">
        <v>0</v>
      </c>
      <c r="T140" s="48">
        <v>2</v>
      </c>
      <c r="U140" s="49">
        <v>0</v>
      </c>
      <c r="V140" s="49">
        <v>0.003236</v>
      </c>
      <c r="W140" s="49">
        <v>0.007187</v>
      </c>
      <c r="X140" s="49">
        <v>0.623221</v>
      </c>
      <c r="Y140" s="49">
        <v>0.5</v>
      </c>
      <c r="Z140" s="49">
        <v>0</v>
      </c>
      <c r="AA140" s="71">
        <v>140</v>
      </c>
      <c r="AB140" s="71"/>
      <c r="AC140" s="72"/>
      <c r="AD140" s="78" t="s">
        <v>1472</v>
      </c>
      <c r="AE140" s="78">
        <v>1285</v>
      </c>
      <c r="AF140" s="78">
        <v>1192</v>
      </c>
      <c r="AG140" s="78">
        <v>8981</v>
      </c>
      <c r="AH140" s="78">
        <v>242</v>
      </c>
      <c r="AI140" s="78"/>
      <c r="AJ140" s="78" t="s">
        <v>1639</v>
      </c>
      <c r="AK140" s="78" t="s">
        <v>1298</v>
      </c>
      <c r="AL140" s="83" t="s">
        <v>1881</v>
      </c>
      <c r="AM140" s="78"/>
      <c r="AN140" s="80">
        <v>40941.7696875</v>
      </c>
      <c r="AO140" s="83" t="s">
        <v>2030</v>
      </c>
      <c r="AP140" s="78" t="b">
        <v>1</v>
      </c>
      <c r="AQ140" s="78" t="b">
        <v>0</v>
      </c>
      <c r="AR140" s="78" t="b">
        <v>1</v>
      </c>
      <c r="AS140" s="78" t="s">
        <v>368</v>
      </c>
      <c r="AT140" s="78">
        <v>51</v>
      </c>
      <c r="AU140" s="83" t="s">
        <v>2068</v>
      </c>
      <c r="AV140" s="78" t="b">
        <v>0</v>
      </c>
      <c r="AW140" s="78" t="s">
        <v>2183</v>
      </c>
      <c r="AX140" s="83" t="s">
        <v>2321</v>
      </c>
      <c r="AY140" s="78" t="s">
        <v>66</v>
      </c>
      <c r="AZ140" s="78" t="str">
        <f>REPLACE(INDEX(GroupVertices[Group],MATCH(Vertices[[#This Row],[Vertex]],GroupVertices[Vertex],0)),1,1,"")</f>
        <v>8</v>
      </c>
      <c r="BA140" s="48"/>
      <c r="BB140" s="48"/>
      <c r="BC140" s="48"/>
      <c r="BD140" s="48"/>
      <c r="BE140" s="48" t="s">
        <v>666</v>
      </c>
      <c r="BF140" s="48" t="s">
        <v>666</v>
      </c>
      <c r="BG140" s="120" t="s">
        <v>3084</v>
      </c>
      <c r="BH140" s="120" t="s">
        <v>3084</v>
      </c>
      <c r="BI140" s="120" t="s">
        <v>3192</v>
      </c>
      <c r="BJ140" s="120" t="s">
        <v>3192</v>
      </c>
      <c r="BK140" s="120">
        <v>0</v>
      </c>
      <c r="BL140" s="123">
        <v>0</v>
      </c>
      <c r="BM140" s="120">
        <v>0</v>
      </c>
      <c r="BN140" s="123">
        <v>0</v>
      </c>
      <c r="BO140" s="120">
        <v>0</v>
      </c>
      <c r="BP140" s="123">
        <v>0</v>
      </c>
      <c r="BQ140" s="120">
        <v>21</v>
      </c>
      <c r="BR140" s="123">
        <v>100</v>
      </c>
      <c r="BS140" s="120">
        <v>21</v>
      </c>
      <c r="BT140" s="2"/>
      <c r="BU140" s="3"/>
      <c r="BV140" s="3"/>
      <c r="BW140" s="3"/>
      <c r="BX140" s="3"/>
    </row>
    <row r="141" spans="1:76" ht="15">
      <c r="A141" s="64" t="s">
        <v>292</v>
      </c>
      <c r="B141" s="65"/>
      <c r="C141" s="65" t="s">
        <v>64</v>
      </c>
      <c r="D141" s="66">
        <v>162.08007403296557</v>
      </c>
      <c r="E141" s="68"/>
      <c r="F141" s="100" t="s">
        <v>2168</v>
      </c>
      <c r="G141" s="65"/>
      <c r="H141" s="69" t="s">
        <v>292</v>
      </c>
      <c r="I141" s="70"/>
      <c r="J141" s="70"/>
      <c r="K141" s="69" t="s">
        <v>2498</v>
      </c>
      <c r="L141" s="73">
        <v>1</v>
      </c>
      <c r="M141" s="74">
        <v>4119.95849609375</v>
      </c>
      <c r="N141" s="74">
        <v>3058.517578125</v>
      </c>
      <c r="O141" s="75"/>
      <c r="P141" s="76"/>
      <c r="Q141" s="76"/>
      <c r="R141" s="86"/>
      <c r="S141" s="48">
        <v>1</v>
      </c>
      <c r="T141" s="48">
        <v>1</v>
      </c>
      <c r="U141" s="49">
        <v>0</v>
      </c>
      <c r="V141" s="49">
        <v>0</v>
      </c>
      <c r="W141" s="49">
        <v>0</v>
      </c>
      <c r="X141" s="49">
        <v>0.999997</v>
      </c>
      <c r="Y141" s="49">
        <v>0</v>
      </c>
      <c r="Z141" s="49" t="s">
        <v>3528</v>
      </c>
      <c r="AA141" s="71">
        <v>141</v>
      </c>
      <c r="AB141" s="71"/>
      <c r="AC141" s="72"/>
      <c r="AD141" s="78" t="s">
        <v>1473</v>
      </c>
      <c r="AE141" s="78">
        <v>213</v>
      </c>
      <c r="AF141" s="78">
        <v>203</v>
      </c>
      <c r="AG141" s="78">
        <v>52</v>
      </c>
      <c r="AH141" s="78">
        <v>198</v>
      </c>
      <c r="AI141" s="78"/>
      <c r="AJ141" s="78" t="s">
        <v>1640</v>
      </c>
      <c r="AK141" s="78" t="s">
        <v>1763</v>
      </c>
      <c r="AL141" s="83" t="s">
        <v>1882</v>
      </c>
      <c r="AM141" s="78"/>
      <c r="AN141" s="80">
        <v>39799.180613425924</v>
      </c>
      <c r="AO141" s="83" t="s">
        <v>2031</v>
      </c>
      <c r="AP141" s="78" t="b">
        <v>0</v>
      </c>
      <c r="AQ141" s="78" t="b">
        <v>0</v>
      </c>
      <c r="AR141" s="78" t="b">
        <v>1</v>
      </c>
      <c r="AS141" s="78" t="s">
        <v>368</v>
      </c>
      <c r="AT141" s="78">
        <v>3</v>
      </c>
      <c r="AU141" s="83" t="s">
        <v>2090</v>
      </c>
      <c r="AV141" s="78" t="b">
        <v>0</v>
      </c>
      <c r="AW141" s="78" t="s">
        <v>2183</v>
      </c>
      <c r="AX141" s="83" t="s">
        <v>2322</v>
      </c>
      <c r="AY141" s="78" t="s">
        <v>66</v>
      </c>
      <c r="AZ141" s="78" t="str">
        <f>REPLACE(INDEX(GroupVertices[Group],MATCH(Vertices[[#This Row],[Vertex]],GroupVertices[Vertex],0)),1,1,"")</f>
        <v>3</v>
      </c>
      <c r="BA141" s="48"/>
      <c r="BB141" s="48"/>
      <c r="BC141" s="48"/>
      <c r="BD141" s="48"/>
      <c r="BE141" s="48" t="s">
        <v>667</v>
      </c>
      <c r="BF141" s="48" t="s">
        <v>667</v>
      </c>
      <c r="BG141" s="120" t="s">
        <v>3085</v>
      </c>
      <c r="BH141" s="120" t="s">
        <v>3085</v>
      </c>
      <c r="BI141" s="120" t="s">
        <v>3193</v>
      </c>
      <c r="BJ141" s="120" t="s">
        <v>3193</v>
      </c>
      <c r="BK141" s="120">
        <v>1</v>
      </c>
      <c r="BL141" s="123">
        <v>2.9411764705882355</v>
      </c>
      <c r="BM141" s="120">
        <v>3</v>
      </c>
      <c r="BN141" s="123">
        <v>8.823529411764707</v>
      </c>
      <c r="BO141" s="120">
        <v>0</v>
      </c>
      <c r="BP141" s="123">
        <v>0</v>
      </c>
      <c r="BQ141" s="120">
        <v>30</v>
      </c>
      <c r="BR141" s="123">
        <v>88.23529411764706</v>
      </c>
      <c r="BS141" s="120">
        <v>34</v>
      </c>
      <c r="BT141" s="2"/>
      <c r="BU141" s="3"/>
      <c r="BV141" s="3"/>
      <c r="BW141" s="3"/>
      <c r="BX141" s="3"/>
    </row>
    <row r="142" spans="1:76" ht="15">
      <c r="A142" s="64" t="s">
        <v>293</v>
      </c>
      <c r="B142" s="65"/>
      <c r="C142" s="65" t="s">
        <v>64</v>
      </c>
      <c r="D142" s="66">
        <v>162.14318657126356</v>
      </c>
      <c r="E142" s="68"/>
      <c r="F142" s="100" t="s">
        <v>807</v>
      </c>
      <c r="G142" s="65"/>
      <c r="H142" s="69" t="s">
        <v>293</v>
      </c>
      <c r="I142" s="70"/>
      <c r="J142" s="70"/>
      <c r="K142" s="69" t="s">
        <v>2499</v>
      </c>
      <c r="L142" s="73">
        <v>1</v>
      </c>
      <c r="M142" s="74">
        <v>7441.96826171875</v>
      </c>
      <c r="N142" s="74">
        <v>6681.6845703125</v>
      </c>
      <c r="O142" s="75"/>
      <c r="P142" s="76"/>
      <c r="Q142" s="76"/>
      <c r="R142" s="86"/>
      <c r="S142" s="48">
        <v>1</v>
      </c>
      <c r="T142" s="48">
        <v>2</v>
      </c>
      <c r="U142" s="49">
        <v>0</v>
      </c>
      <c r="V142" s="49">
        <v>0.003236</v>
      </c>
      <c r="W142" s="49">
        <v>0.007187</v>
      </c>
      <c r="X142" s="49">
        <v>0.623221</v>
      </c>
      <c r="Y142" s="49">
        <v>0.5</v>
      </c>
      <c r="Z142" s="49">
        <v>0.5</v>
      </c>
      <c r="AA142" s="71">
        <v>142</v>
      </c>
      <c r="AB142" s="71"/>
      <c r="AC142" s="72"/>
      <c r="AD142" s="78" t="s">
        <v>1474</v>
      </c>
      <c r="AE142" s="78">
        <v>589</v>
      </c>
      <c r="AF142" s="78">
        <v>363</v>
      </c>
      <c r="AG142" s="78">
        <v>5222</v>
      </c>
      <c r="AH142" s="78">
        <v>417</v>
      </c>
      <c r="AI142" s="78"/>
      <c r="AJ142" s="78" t="s">
        <v>1641</v>
      </c>
      <c r="AK142" s="78"/>
      <c r="AL142" s="83" t="s">
        <v>1883</v>
      </c>
      <c r="AM142" s="78"/>
      <c r="AN142" s="80">
        <v>40262.82283564815</v>
      </c>
      <c r="AO142" s="83" t="s">
        <v>2032</v>
      </c>
      <c r="AP142" s="78" t="b">
        <v>0</v>
      </c>
      <c r="AQ142" s="78" t="b">
        <v>0</v>
      </c>
      <c r="AR142" s="78" t="b">
        <v>1</v>
      </c>
      <c r="AS142" s="78" t="s">
        <v>368</v>
      </c>
      <c r="AT142" s="78">
        <v>11</v>
      </c>
      <c r="AU142" s="83" t="s">
        <v>2068</v>
      </c>
      <c r="AV142" s="78" t="b">
        <v>0</v>
      </c>
      <c r="AW142" s="78" t="s">
        <v>2183</v>
      </c>
      <c r="AX142" s="83" t="s">
        <v>2323</v>
      </c>
      <c r="AY142" s="78" t="s">
        <v>66</v>
      </c>
      <c r="AZ142" s="78" t="str">
        <f>REPLACE(INDEX(GroupVertices[Group],MATCH(Vertices[[#This Row],[Vertex]],GroupVertices[Vertex],0)),1,1,"")</f>
        <v>8</v>
      </c>
      <c r="BA142" s="48"/>
      <c r="BB142" s="48"/>
      <c r="BC142" s="48"/>
      <c r="BD142" s="48"/>
      <c r="BE142" s="48" t="s">
        <v>666</v>
      </c>
      <c r="BF142" s="48" t="s">
        <v>666</v>
      </c>
      <c r="BG142" s="120" t="s">
        <v>3084</v>
      </c>
      <c r="BH142" s="120" t="s">
        <v>3084</v>
      </c>
      <c r="BI142" s="120" t="s">
        <v>3192</v>
      </c>
      <c r="BJ142" s="120" t="s">
        <v>3192</v>
      </c>
      <c r="BK142" s="120">
        <v>0</v>
      </c>
      <c r="BL142" s="123">
        <v>0</v>
      </c>
      <c r="BM142" s="120">
        <v>0</v>
      </c>
      <c r="BN142" s="123">
        <v>0</v>
      </c>
      <c r="BO142" s="120">
        <v>0</v>
      </c>
      <c r="BP142" s="123">
        <v>0</v>
      </c>
      <c r="BQ142" s="120">
        <v>21</v>
      </c>
      <c r="BR142" s="123">
        <v>100</v>
      </c>
      <c r="BS142" s="120">
        <v>21</v>
      </c>
      <c r="BT142" s="2"/>
      <c r="BU142" s="3"/>
      <c r="BV142" s="3"/>
      <c r="BW142" s="3"/>
      <c r="BX142" s="3"/>
    </row>
    <row r="143" spans="1:76" ht="15">
      <c r="A143" s="64" t="s">
        <v>380</v>
      </c>
      <c r="B143" s="65"/>
      <c r="C143" s="65" t="s">
        <v>64</v>
      </c>
      <c r="D143" s="66">
        <v>162.49582787900354</v>
      </c>
      <c r="E143" s="68"/>
      <c r="F143" s="100" t="s">
        <v>2169</v>
      </c>
      <c r="G143" s="65"/>
      <c r="H143" s="69" t="s">
        <v>380</v>
      </c>
      <c r="I143" s="70"/>
      <c r="J143" s="70"/>
      <c r="K143" s="69" t="s">
        <v>2500</v>
      </c>
      <c r="L143" s="73">
        <v>22.826340769690617</v>
      </c>
      <c r="M143" s="74">
        <v>5468.15673828125</v>
      </c>
      <c r="N143" s="74">
        <v>352.9058837890625</v>
      </c>
      <c r="O143" s="75"/>
      <c r="P143" s="76"/>
      <c r="Q143" s="76"/>
      <c r="R143" s="86"/>
      <c r="S143" s="48">
        <v>3</v>
      </c>
      <c r="T143" s="48">
        <v>0</v>
      </c>
      <c r="U143" s="49">
        <v>36</v>
      </c>
      <c r="V143" s="49">
        <v>0.00241</v>
      </c>
      <c r="W143" s="49">
        <v>0.002716</v>
      </c>
      <c r="X143" s="49">
        <v>0.833533</v>
      </c>
      <c r="Y143" s="49">
        <v>0.16666666666666666</v>
      </c>
      <c r="Z143" s="49">
        <v>0</v>
      </c>
      <c r="AA143" s="71">
        <v>143</v>
      </c>
      <c r="AB143" s="71"/>
      <c r="AC143" s="72"/>
      <c r="AD143" s="78" t="s">
        <v>1475</v>
      </c>
      <c r="AE143" s="78">
        <v>62</v>
      </c>
      <c r="AF143" s="78">
        <v>1257</v>
      </c>
      <c r="AG143" s="78">
        <v>1995</v>
      </c>
      <c r="AH143" s="78">
        <v>3</v>
      </c>
      <c r="AI143" s="78">
        <v>-25200</v>
      </c>
      <c r="AJ143" s="78" t="s">
        <v>1642</v>
      </c>
      <c r="AK143" s="78" t="s">
        <v>1295</v>
      </c>
      <c r="AL143" s="83" t="s">
        <v>1884</v>
      </c>
      <c r="AM143" s="78" t="s">
        <v>1906</v>
      </c>
      <c r="AN143" s="80">
        <v>40250.16486111111</v>
      </c>
      <c r="AO143" s="78"/>
      <c r="AP143" s="78" t="b">
        <v>1</v>
      </c>
      <c r="AQ143" s="78" t="b">
        <v>0</v>
      </c>
      <c r="AR143" s="78" t="b">
        <v>0</v>
      </c>
      <c r="AS143" s="78" t="s">
        <v>368</v>
      </c>
      <c r="AT143" s="78">
        <v>41</v>
      </c>
      <c r="AU143" s="83" t="s">
        <v>2068</v>
      </c>
      <c r="AV143" s="78" t="b">
        <v>0</v>
      </c>
      <c r="AW143" s="78" t="s">
        <v>2183</v>
      </c>
      <c r="AX143" s="83" t="s">
        <v>2324</v>
      </c>
      <c r="AY143" s="78" t="s">
        <v>65</v>
      </c>
      <c r="AZ143" s="78" t="str">
        <f>REPLACE(INDEX(GroupVertices[Group],MATCH(Vertices[[#This Row],[Vertex]],GroupVertices[Vertex],0)),1,1,"")</f>
        <v>7</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294</v>
      </c>
      <c r="B144" s="65"/>
      <c r="C144" s="65" t="s">
        <v>64</v>
      </c>
      <c r="D144" s="66">
        <v>162.01735594803193</v>
      </c>
      <c r="E144" s="68"/>
      <c r="F144" s="100" t="s">
        <v>808</v>
      </c>
      <c r="G144" s="65"/>
      <c r="H144" s="69" t="s">
        <v>294</v>
      </c>
      <c r="I144" s="70"/>
      <c r="J144" s="70"/>
      <c r="K144" s="69" t="s">
        <v>2501</v>
      </c>
      <c r="L144" s="73">
        <v>1</v>
      </c>
      <c r="M144" s="74">
        <v>1261.569580078125</v>
      </c>
      <c r="N144" s="74">
        <v>7155.97314453125</v>
      </c>
      <c r="O144" s="75"/>
      <c r="P144" s="76"/>
      <c r="Q144" s="76"/>
      <c r="R144" s="86"/>
      <c r="S144" s="48">
        <v>0</v>
      </c>
      <c r="T144" s="48">
        <v>1</v>
      </c>
      <c r="U144" s="49">
        <v>0</v>
      </c>
      <c r="V144" s="49">
        <v>0.003185</v>
      </c>
      <c r="W144" s="49">
        <v>0.006466</v>
      </c>
      <c r="X144" s="49">
        <v>0.369872</v>
      </c>
      <c r="Y144" s="49">
        <v>0</v>
      </c>
      <c r="Z144" s="49">
        <v>0</v>
      </c>
      <c r="AA144" s="71">
        <v>144</v>
      </c>
      <c r="AB144" s="71"/>
      <c r="AC144" s="72"/>
      <c r="AD144" s="78" t="s">
        <v>1476</v>
      </c>
      <c r="AE144" s="78">
        <v>433</v>
      </c>
      <c r="AF144" s="78">
        <v>44</v>
      </c>
      <c r="AG144" s="78">
        <v>202</v>
      </c>
      <c r="AH144" s="78">
        <v>1751</v>
      </c>
      <c r="AI144" s="78"/>
      <c r="AJ144" s="78"/>
      <c r="AK144" s="78"/>
      <c r="AL144" s="78"/>
      <c r="AM144" s="78"/>
      <c r="AN144" s="80">
        <v>42433.860914351855</v>
      </c>
      <c r="AO144" s="83" t="s">
        <v>2033</v>
      </c>
      <c r="AP144" s="78" t="b">
        <v>1</v>
      </c>
      <c r="AQ144" s="78" t="b">
        <v>0</v>
      </c>
      <c r="AR144" s="78" t="b">
        <v>0</v>
      </c>
      <c r="AS144" s="78" t="s">
        <v>368</v>
      </c>
      <c r="AT144" s="78">
        <v>0</v>
      </c>
      <c r="AU144" s="78"/>
      <c r="AV144" s="78" t="b">
        <v>0</v>
      </c>
      <c r="AW144" s="78" t="s">
        <v>2183</v>
      </c>
      <c r="AX144" s="83" t="s">
        <v>2325</v>
      </c>
      <c r="AY144" s="78" t="s">
        <v>66</v>
      </c>
      <c r="AZ144" s="78" t="str">
        <f>REPLACE(INDEX(GroupVertices[Group],MATCH(Vertices[[#This Row],[Vertex]],GroupVertices[Vertex],0)),1,1,"")</f>
        <v>1</v>
      </c>
      <c r="BA144" s="48"/>
      <c r="BB144" s="48"/>
      <c r="BC144" s="48"/>
      <c r="BD144" s="48"/>
      <c r="BE144" s="48"/>
      <c r="BF144" s="48"/>
      <c r="BG144" s="120" t="s">
        <v>3086</v>
      </c>
      <c r="BH144" s="120" t="s">
        <v>3086</v>
      </c>
      <c r="BI144" s="120" t="s">
        <v>3194</v>
      </c>
      <c r="BJ144" s="120" t="s">
        <v>3194</v>
      </c>
      <c r="BK144" s="120">
        <v>3</v>
      </c>
      <c r="BL144" s="123">
        <v>20</v>
      </c>
      <c r="BM144" s="120">
        <v>0</v>
      </c>
      <c r="BN144" s="123">
        <v>0</v>
      </c>
      <c r="BO144" s="120">
        <v>0</v>
      </c>
      <c r="BP144" s="123">
        <v>0</v>
      </c>
      <c r="BQ144" s="120">
        <v>12</v>
      </c>
      <c r="BR144" s="123">
        <v>80</v>
      </c>
      <c r="BS144" s="120">
        <v>15</v>
      </c>
      <c r="BT144" s="2"/>
      <c r="BU144" s="3"/>
      <c r="BV144" s="3"/>
      <c r="BW144" s="3"/>
      <c r="BX144" s="3"/>
    </row>
    <row r="145" spans="1:76" ht="15">
      <c r="A145" s="64" t="s">
        <v>296</v>
      </c>
      <c r="B145" s="65"/>
      <c r="C145" s="65" t="s">
        <v>64</v>
      </c>
      <c r="D145" s="66">
        <v>162.0019722668218</v>
      </c>
      <c r="E145" s="68"/>
      <c r="F145" s="100" t="s">
        <v>810</v>
      </c>
      <c r="G145" s="65"/>
      <c r="H145" s="69" t="s">
        <v>296</v>
      </c>
      <c r="I145" s="70"/>
      <c r="J145" s="70"/>
      <c r="K145" s="69" t="s">
        <v>2502</v>
      </c>
      <c r="L145" s="73">
        <v>1</v>
      </c>
      <c r="M145" s="74">
        <v>6839.224609375</v>
      </c>
      <c r="N145" s="74">
        <v>8477.697265625</v>
      </c>
      <c r="O145" s="75"/>
      <c r="P145" s="76"/>
      <c r="Q145" s="76"/>
      <c r="R145" s="86"/>
      <c r="S145" s="48">
        <v>0</v>
      </c>
      <c r="T145" s="48">
        <v>1</v>
      </c>
      <c r="U145" s="49">
        <v>0</v>
      </c>
      <c r="V145" s="49">
        <v>0.002347</v>
      </c>
      <c r="W145" s="49">
        <v>0.000798</v>
      </c>
      <c r="X145" s="49">
        <v>0.444987</v>
      </c>
      <c r="Y145" s="49">
        <v>0</v>
      </c>
      <c r="Z145" s="49">
        <v>0</v>
      </c>
      <c r="AA145" s="71">
        <v>145</v>
      </c>
      <c r="AB145" s="71"/>
      <c r="AC145" s="72"/>
      <c r="AD145" s="78" t="s">
        <v>1477</v>
      </c>
      <c r="AE145" s="78">
        <v>53</v>
      </c>
      <c r="AF145" s="78">
        <v>5</v>
      </c>
      <c r="AG145" s="78">
        <v>70</v>
      </c>
      <c r="AH145" s="78">
        <v>362</v>
      </c>
      <c r="AI145" s="78"/>
      <c r="AJ145" s="78" t="s">
        <v>1643</v>
      </c>
      <c r="AK145" s="78" t="s">
        <v>1764</v>
      </c>
      <c r="AL145" s="78"/>
      <c r="AM145" s="78"/>
      <c r="AN145" s="80">
        <v>43476.15159722222</v>
      </c>
      <c r="AO145" s="83" t="s">
        <v>2034</v>
      </c>
      <c r="AP145" s="78" t="b">
        <v>1</v>
      </c>
      <c r="AQ145" s="78" t="b">
        <v>0</v>
      </c>
      <c r="AR145" s="78" t="b">
        <v>0</v>
      </c>
      <c r="AS145" s="78" t="s">
        <v>368</v>
      </c>
      <c r="AT145" s="78">
        <v>0</v>
      </c>
      <c r="AU145" s="78"/>
      <c r="AV145" s="78" t="b">
        <v>0</v>
      </c>
      <c r="AW145" s="78" t="s">
        <v>2183</v>
      </c>
      <c r="AX145" s="83" t="s">
        <v>2326</v>
      </c>
      <c r="AY145" s="78" t="s">
        <v>66</v>
      </c>
      <c r="AZ145" s="78" t="str">
        <f>REPLACE(INDEX(GroupVertices[Group],MATCH(Vertices[[#This Row],[Vertex]],GroupVertices[Vertex],0)),1,1,"")</f>
        <v>4</v>
      </c>
      <c r="BA145" s="48"/>
      <c r="BB145" s="48"/>
      <c r="BC145" s="48"/>
      <c r="BD145" s="48"/>
      <c r="BE145" s="48"/>
      <c r="BF145" s="48"/>
      <c r="BG145" s="120" t="s">
        <v>3087</v>
      </c>
      <c r="BH145" s="120" t="s">
        <v>3087</v>
      </c>
      <c r="BI145" s="120" t="s">
        <v>3195</v>
      </c>
      <c r="BJ145" s="120" t="s">
        <v>3195</v>
      </c>
      <c r="BK145" s="120">
        <v>0</v>
      </c>
      <c r="BL145" s="123">
        <v>0</v>
      </c>
      <c r="BM145" s="120">
        <v>0</v>
      </c>
      <c r="BN145" s="123">
        <v>0</v>
      </c>
      <c r="BO145" s="120">
        <v>0</v>
      </c>
      <c r="BP145" s="123">
        <v>0</v>
      </c>
      <c r="BQ145" s="120">
        <v>25</v>
      </c>
      <c r="BR145" s="123">
        <v>100</v>
      </c>
      <c r="BS145" s="120">
        <v>25</v>
      </c>
      <c r="BT145" s="2"/>
      <c r="BU145" s="3"/>
      <c r="BV145" s="3"/>
      <c r="BW145" s="3"/>
      <c r="BX145" s="3"/>
    </row>
    <row r="146" spans="1:76" ht="15">
      <c r="A146" s="64" t="s">
        <v>297</v>
      </c>
      <c r="B146" s="65"/>
      <c r="C146" s="65" t="s">
        <v>64</v>
      </c>
      <c r="D146" s="66">
        <v>162</v>
      </c>
      <c r="E146" s="68"/>
      <c r="F146" s="100" t="s">
        <v>811</v>
      </c>
      <c r="G146" s="65"/>
      <c r="H146" s="69" t="s">
        <v>297</v>
      </c>
      <c r="I146" s="70"/>
      <c r="J146" s="70"/>
      <c r="K146" s="69" t="s">
        <v>2503</v>
      </c>
      <c r="L146" s="73">
        <v>161.05983231106453</v>
      </c>
      <c r="M146" s="74">
        <v>777.1298828125</v>
      </c>
      <c r="N146" s="74">
        <v>5033.75830078125</v>
      </c>
      <c r="O146" s="75"/>
      <c r="P146" s="76"/>
      <c r="Q146" s="76"/>
      <c r="R146" s="86"/>
      <c r="S146" s="48">
        <v>0</v>
      </c>
      <c r="T146" s="48">
        <v>2</v>
      </c>
      <c r="U146" s="49">
        <v>264</v>
      </c>
      <c r="V146" s="49">
        <v>0.003205</v>
      </c>
      <c r="W146" s="49">
        <v>0.006511</v>
      </c>
      <c r="X146" s="49">
        <v>0.778664</v>
      </c>
      <c r="Y146" s="49">
        <v>0</v>
      </c>
      <c r="Z146" s="49">
        <v>0</v>
      </c>
      <c r="AA146" s="71">
        <v>146</v>
      </c>
      <c r="AB146" s="71"/>
      <c r="AC146" s="72"/>
      <c r="AD146" s="78" t="s">
        <v>1478</v>
      </c>
      <c r="AE146" s="78">
        <v>18</v>
      </c>
      <c r="AF146" s="78">
        <v>0</v>
      </c>
      <c r="AG146" s="78">
        <v>30</v>
      </c>
      <c r="AH146" s="78">
        <v>21</v>
      </c>
      <c r="AI146" s="78"/>
      <c r="AJ146" s="78" t="s">
        <v>1644</v>
      </c>
      <c r="AK146" s="78"/>
      <c r="AL146" s="83" t="s">
        <v>1885</v>
      </c>
      <c r="AM146" s="78"/>
      <c r="AN146" s="80">
        <v>43528.352013888885</v>
      </c>
      <c r="AO146" s="83" t="s">
        <v>2035</v>
      </c>
      <c r="AP146" s="78" t="b">
        <v>1</v>
      </c>
      <c r="AQ146" s="78" t="b">
        <v>0</v>
      </c>
      <c r="AR146" s="78" t="b">
        <v>0</v>
      </c>
      <c r="AS146" s="78" t="s">
        <v>368</v>
      </c>
      <c r="AT146" s="78">
        <v>0</v>
      </c>
      <c r="AU146" s="78"/>
      <c r="AV146" s="78" t="b">
        <v>0</v>
      </c>
      <c r="AW146" s="78" t="s">
        <v>2183</v>
      </c>
      <c r="AX146" s="83" t="s">
        <v>2327</v>
      </c>
      <c r="AY146" s="78" t="s">
        <v>66</v>
      </c>
      <c r="AZ146" s="78" t="str">
        <f>REPLACE(INDEX(GroupVertices[Group],MATCH(Vertices[[#This Row],[Vertex]],GroupVertices[Vertex],0)),1,1,"")</f>
        <v>1</v>
      </c>
      <c r="BA146" s="48"/>
      <c r="BB146" s="48"/>
      <c r="BC146" s="48"/>
      <c r="BD146" s="48"/>
      <c r="BE146" s="48" t="s">
        <v>671</v>
      </c>
      <c r="BF146" s="48" t="s">
        <v>671</v>
      </c>
      <c r="BG146" s="120" t="s">
        <v>3088</v>
      </c>
      <c r="BH146" s="120" t="s">
        <v>3088</v>
      </c>
      <c r="BI146" s="120" t="s">
        <v>3196</v>
      </c>
      <c r="BJ146" s="120" t="s">
        <v>3196</v>
      </c>
      <c r="BK146" s="120">
        <v>0</v>
      </c>
      <c r="BL146" s="123">
        <v>0</v>
      </c>
      <c r="BM146" s="120">
        <v>0</v>
      </c>
      <c r="BN146" s="123">
        <v>0</v>
      </c>
      <c r="BO146" s="120">
        <v>0</v>
      </c>
      <c r="BP146" s="123">
        <v>0</v>
      </c>
      <c r="BQ146" s="120">
        <v>4</v>
      </c>
      <c r="BR146" s="123">
        <v>100</v>
      </c>
      <c r="BS146" s="120">
        <v>4</v>
      </c>
      <c r="BT146" s="2"/>
      <c r="BU146" s="3"/>
      <c r="BV146" s="3"/>
      <c r="BW146" s="3"/>
      <c r="BX146" s="3"/>
    </row>
    <row r="147" spans="1:76" ht="15">
      <c r="A147" s="64" t="s">
        <v>381</v>
      </c>
      <c r="B147" s="65"/>
      <c r="C147" s="65" t="s">
        <v>64</v>
      </c>
      <c r="D147" s="66">
        <v>162.03865642970752</v>
      </c>
      <c r="E147" s="68"/>
      <c r="F147" s="100" t="s">
        <v>2170</v>
      </c>
      <c r="G147" s="65"/>
      <c r="H147" s="69" t="s">
        <v>381</v>
      </c>
      <c r="I147" s="70"/>
      <c r="J147" s="70"/>
      <c r="K147" s="69" t="s">
        <v>2504</v>
      </c>
      <c r="L147" s="73">
        <v>1</v>
      </c>
      <c r="M147" s="74">
        <v>194.9122772216797</v>
      </c>
      <c r="N147" s="74">
        <v>5584.15576171875</v>
      </c>
      <c r="O147" s="75"/>
      <c r="P147" s="76"/>
      <c r="Q147" s="76"/>
      <c r="R147" s="86"/>
      <c r="S147" s="48">
        <v>1</v>
      </c>
      <c r="T147" s="48">
        <v>0</v>
      </c>
      <c r="U147" s="49">
        <v>0</v>
      </c>
      <c r="V147" s="49">
        <v>0.002252</v>
      </c>
      <c r="W147" s="49">
        <v>0.000541</v>
      </c>
      <c r="X147" s="49">
        <v>0.480932</v>
      </c>
      <c r="Y147" s="49">
        <v>0</v>
      </c>
      <c r="Z147" s="49">
        <v>0</v>
      </c>
      <c r="AA147" s="71">
        <v>147</v>
      </c>
      <c r="AB147" s="71"/>
      <c r="AC147" s="72"/>
      <c r="AD147" s="78" t="s">
        <v>1479</v>
      </c>
      <c r="AE147" s="78">
        <v>331</v>
      </c>
      <c r="AF147" s="78">
        <v>98</v>
      </c>
      <c r="AG147" s="78">
        <v>274</v>
      </c>
      <c r="AH147" s="78">
        <v>1541</v>
      </c>
      <c r="AI147" s="78"/>
      <c r="AJ147" s="78" t="s">
        <v>1645</v>
      </c>
      <c r="AK147" s="78" t="s">
        <v>1765</v>
      </c>
      <c r="AL147" s="78"/>
      <c r="AM147" s="78"/>
      <c r="AN147" s="80">
        <v>40597.74138888889</v>
      </c>
      <c r="AO147" s="78"/>
      <c r="AP147" s="78" t="b">
        <v>1</v>
      </c>
      <c r="AQ147" s="78" t="b">
        <v>0</v>
      </c>
      <c r="AR147" s="78" t="b">
        <v>0</v>
      </c>
      <c r="AS147" s="78" t="s">
        <v>368</v>
      </c>
      <c r="AT147" s="78">
        <v>0</v>
      </c>
      <c r="AU147" s="83" t="s">
        <v>2068</v>
      </c>
      <c r="AV147" s="78" t="b">
        <v>0</v>
      </c>
      <c r="AW147" s="78" t="s">
        <v>2183</v>
      </c>
      <c r="AX147" s="83" t="s">
        <v>2328</v>
      </c>
      <c r="AY147" s="78" t="s">
        <v>65</v>
      </c>
      <c r="AZ147" s="78" t="str">
        <f>REPLACE(INDEX(GroupVertices[Group],MATCH(Vertices[[#This Row],[Vertex]],GroupVertices[Vertex],0)),1,1,"")</f>
        <v>1</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298</v>
      </c>
      <c r="B148" s="65"/>
      <c r="C148" s="65" t="s">
        <v>64</v>
      </c>
      <c r="D148" s="66">
        <v>162.01814485476066</v>
      </c>
      <c r="E148" s="68"/>
      <c r="F148" s="100" t="s">
        <v>812</v>
      </c>
      <c r="G148" s="65"/>
      <c r="H148" s="69" t="s">
        <v>298</v>
      </c>
      <c r="I148" s="70"/>
      <c r="J148" s="70"/>
      <c r="K148" s="69" t="s">
        <v>2505</v>
      </c>
      <c r="L148" s="73">
        <v>1</v>
      </c>
      <c r="M148" s="74">
        <v>4530.8984375</v>
      </c>
      <c r="N148" s="74">
        <v>3058.517578125</v>
      </c>
      <c r="O148" s="75"/>
      <c r="P148" s="76"/>
      <c r="Q148" s="76"/>
      <c r="R148" s="86"/>
      <c r="S148" s="48">
        <v>1</v>
      </c>
      <c r="T148" s="48">
        <v>1</v>
      </c>
      <c r="U148" s="49">
        <v>0</v>
      </c>
      <c r="V148" s="49">
        <v>0</v>
      </c>
      <c r="W148" s="49">
        <v>0</v>
      </c>
      <c r="X148" s="49">
        <v>0.999997</v>
      </c>
      <c r="Y148" s="49">
        <v>0</v>
      </c>
      <c r="Z148" s="49" t="s">
        <v>3528</v>
      </c>
      <c r="AA148" s="71">
        <v>148</v>
      </c>
      <c r="AB148" s="71"/>
      <c r="AC148" s="72"/>
      <c r="AD148" s="78" t="s">
        <v>1480</v>
      </c>
      <c r="AE148" s="78">
        <v>0</v>
      </c>
      <c r="AF148" s="78">
        <v>46</v>
      </c>
      <c r="AG148" s="78">
        <v>2800</v>
      </c>
      <c r="AH148" s="78">
        <v>0</v>
      </c>
      <c r="AI148" s="78"/>
      <c r="AJ148" s="78" t="s">
        <v>1646</v>
      </c>
      <c r="AK148" s="78" t="s">
        <v>1295</v>
      </c>
      <c r="AL148" s="83" t="s">
        <v>1886</v>
      </c>
      <c r="AM148" s="78"/>
      <c r="AN148" s="80">
        <v>40741.95023148148</v>
      </c>
      <c r="AO148" s="78"/>
      <c r="AP148" s="78" t="b">
        <v>1</v>
      </c>
      <c r="AQ148" s="78" t="b">
        <v>0</v>
      </c>
      <c r="AR148" s="78" t="b">
        <v>1</v>
      </c>
      <c r="AS148" s="78" t="s">
        <v>368</v>
      </c>
      <c r="AT148" s="78">
        <v>3</v>
      </c>
      <c r="AU148" s="83" t="s">
        <v>2068</v>
      </c>
      <c r="AV148" s="78" t="b">
        <v>0</v>
      </c>
      <c r="AW148" s="78" t="s">
        <v>2183</v>
      </c>
      <c r="AX148" s="83" t="s">
        <v>2329</v>
      </c>
      <c r="AY148" s="78" t="s">
        <v>66</v>
      </c>
      <c r="AZ148" s="78" t="str">
        <f>REPLACE(INDEX(GroupVertices[Group],MATCH(Vertices[[#This Row],[Vertex]],GroupVertices[Vertex],0)),1,1,"")</f>
        <v>3</v>
      </c>
      <c r="BA148" s="48"/>
      <c r="BB148" s="48"/>
      <c r="BC148" s="48"/>
      <c r="BD148" s="48"/>
      <c r="BE148" s="48"/>
      <c r="BF148" s="48"/>
      <c r="BG148" s="120" t="s">
        <v>3089</v>
      </c>
      <c r="BH148" s="120" t="s">
        <v>3124</v>
      </c>
      <c r="BI148" s="120" t="s">
        <v>3197</v>
      </c>
      <c r="BJ148" s="120" t="s">
        <v>3224</v>
      </c>
      <c r="BK148" s="120">
        <v>1</v>
      </c>
      <c r="BL148" s="123">
        <v>1.36986301369863</v>
      </c>
      <c r="BM148" s="120">
        <v>7</v>
      </c>
      <c r="BN148" s="123">
        <v>9.58904109589041</v>
      </c>
      <c r="BO148" s="120">
        <v>0</v>
      </c>
      <c r="BP148" s="123">
        <v>0</v>
      </c>
      <c r="BQ148" s="120">
        <v>65</v>
      </c>
      <c r="BR148" s="123">
        <v>89.04109589041096</v>
      </c>
      <c r="BS148" s="120">
        <v>73</v>
      </c>
      <c r="BT148" s="2"/>
      <c r="BU148" s="3"/>
      <c r="BV148" s="3"/>
      <c r="BW148" s="3"/>
      <c r="BX148" s="3"/>
    </row>
    <row r="149" spans="1:76" ht="15">
      <c r="A149" s="64" t="s">
        <v>299</v>
      </c>
      <c r="B149" s="65"/>
      <c r="C149" s="65" t="s">
        <v>64</v>
      </c>
      <c r="D149" s="66">
        <v>162.09348544735388</v>
      </c>
      <c r="E149" s="68"/>
      <c r="F149" s="100" t="s">
        <v>813</v>
      </c>
      <c r="G149" s="65"/>
      <c r="H149" s="69" t="s">
        <v>299</v>
      </c>
      <c r="I149" s="70"/>
      <c r="J149" s="70"/>
      <c r="K149" s="69" t="s">
        <v>2506</v>
      </c>
      <c r="L149" s="73">
        <v>161.05983231106453</v>
      </c>
      <c r="M149" s="74">
        <v>1882.90234375</v>
      </c>
      <c r="N149" s="74">
        <v>2286.51953125</v>
      </c>
      <c r="O149" s="75"/>
      <c r="P149" s="76"/>
      <c r="Q149" s="76"/>
      <c r="R149" s="86"/>
      <c r="S149" s="48">
        <v>0</v>
      </c>
      <c r="T149" s="48">
        <v>2</v>
      </c>
      <c r="U149" s="49">
        <v>264</v>
      </c>
      <c r="V149" s="49">
        <v>0.003205</v>
      </c>
      <c r="W149" s="49">
        <v>0.006511</v>
      </c>
      <c r="X149" s="49">
        <v>0.778664</v>
      </c>
      <c r="Y149" s="49">
        <v>0</v>
      </c>
      <c r="Z149" s="49">
        <v>0</v>
      </c>
      <c r="AA149" s="71">
        <v>149</v>
      </c>
      <c r="AB149" s="71"/>
      <c r="AC149" s="72"/>
      <c r="AD149" s="78" t="s">
        <v>1481</v>
      </c>
      <c r="AE149" s="78">
        <v>1185</v>
      </c>
      <c r="AF149" s="78">
        <v>237</v>
      </c>
      <c r="AG149" s="78">
        <v>5734</v>
      </c>
      <c r="AH149" s="78">
        <v>11392</v>
      </c>
      <c r="AI149" s="78"/>
      <c r="AJ149" s="78" t="s">
        <v>1647</v>
      </c>
      <c r="AK149" s="78" t="s">
        <v>1766</v>
      </c>
      <c r="AL149" s="78"/>
      <c r="AM149" s="78"/>
      <c r="AN149" s="80">
        <v>39766.59363425926</v>
      </c>
      <c r="AO149" s="83" t="s">
        <v>2036</v>
      </c>
      <c r="AP149" s="78" t="b">
        <v>0</v>
      </c>
      <c r="AQ149" s="78" t="b">
        <v>0</v>
      </c>
      <c r="AR149" s="78" t="b">
        <v>1</v>
      </c>
      <c r="AS149" s="78" t="s">
        <v>368</v>
      </c>
      <c r="AT149" s="78">
        <v>9</v>
      </c>
      <c r="AU149" s="83" t="s">
        <v>2085</v>
      </c>
      <c r="AV149" s="78" t="b">
        <v>0</v>
      </c>
      <c r="AW149" s="78" t="s">
        <v>2183</v>
      </c>
      <c r="AX149" s="83" t="s">
        <v>2330</v>
      </c>
      <c r="AY149" s="78" t="s">
        <v>66</v>
      </c>
      <c r="AZ149" s="78" t="str">
        <f>REPLACE(INDEX(GroupVertices[Group],MATCH(Vertices[[#This Row],[Vertex]],GroupVertices[Vertex],0)),1,1,"")</f>
        <v>1</v>
      </c>
      <c r="BA149" s="48"/>
      <c r="BB149" s="48"/>
      <c r="BC149" s="48"/>
      <c r="BD149" s="48"/>
      <c r="BE149" s="48"/>
      <c r="BF149" s="48"/>
      <c r="BG149" s="120" t="s">
        <v>3090</v>
      </c>
      <c r="BH149" s="120" t="s">
        <v>3090</v>
      </c>
      <c r="BI149" s="120" t="s">
        <v>3198</v>
      </c>
      <c r="BJ149" s="120" t="s">
        <v>3198</v>
      </c>
      <c r="BK149" s="120">
        <v>0</v>
      </c>
      <c r="BL149" s="123">
        <v>0</v>
      </c>
      <c r="BM149" s="120">
        <v>0</v>
      </c>
      <c r="BN149" s="123">
        <v>0</v>
      </c>
      <c r="BO149" s="120">
        <v>0</v>
      </c>
      <c r="BP149" s="123">
        <v>0</v>
      </c>
      <c r="BQ149" s="120">
        <v>5</v>
      </c>
      <c r="BR149" s="123">
        <v>100</v>
      </c>
      <c r="BS149" s="120">
        <v>5</v>
      </c>
      <c r="BT149" s="2"/>
      <c r="BU149" s="3"/>
      <c r="BV149" s="3"/>
      <c r="BW149" s="3"/>
      <c r="BX149" s="3"/>
    </row>
    <row r="150" spans="1:76" ht="15">
      <c r="A150" s="64" t="s">
        <v>382</v>
      </c>
      <c r="B150" s="65"/>
      <c r="C150" s="65" t="s">
        <v>64</v>
      </c>
      <c r="D150" s="66">
        <v>162.9821888772624</v>
      </c>
      <c r="E150" s="68"/>
      <c r="F150" s="100" t="s">
        <v>2171</v>
      </c>
      <c r="G150" s="65"/>
      <c r="H150" s="69" t="s">
        <v>382</v>
      </c>
      <c r="I150" s="70"/>
      <c r="J150" s="70"/>
      <c r="K150" s="69" t="s">
        <v>2507</v>
      </c>
      <c r="L150" s="73">
        <v>1</v>
      </c>
      <c r="M150" s="74">
        <v>2158.342529296875</v>
      </c>
      <c r="N150" s="74">
        <v>352.9058837890625</v>
      </c>
      <c r="O150" s="75"/>
      <c r="P150" s="76"/>
      <c r="Q150" s="76"/>
      <c r="R150" s="86"/>
      <c r="S150" s="48">
        <v>1</v>
      </c>
      <c r="T150" s="48">
        <v>0</v>
      </c>
      <c r="U150" s="49">
        <v>0</v>
      </c>
      <c r="V150" s="49">
        <v>0.002252</v>
      </c>
      <c r="W150" s="49">
        <v>0.000541</v>
      </c>
      <c r="X150" s="49">
        <v>0.480932</v>
      </c>
      <c r="Y150" s="49">
        <v>0</v>
      </c>
      <c r="Z150" s="49">
        <v>0</v>
      </c>
      <c r="AA150" s="71">
        <v>150</v>
      </c>
      <c r="AB150" s="71"/>
      <c r="AC150" s="72"/>
      <c r="AD150" s="78" t="s">
        <v>382</v>
      </c>
      <c r="AE150" s="78">
        <v>2886</v>
      </c>
      <c r="AF150" s="78">
        <v>2490</v>
      </c>
      <c r="AG150" s="78">
        <v>32174</v>
      </c>
      <c r="AH150" s="78">
        <v>9663</v>
      </c>
      <c r="AI150" s="78"/>
      <c r="AJ150" s="78" t="s">
        <v>1648</v>
      </c>
      <c r="AK150" s="78" t="s">
        <v>1767</v>
      </c>
      <c r="AL150" s="83" t="s">
        <v>1887</v>
      </c>
      <c r="AM150" s="78"/>
      <c r="AN150" s="80">
        <v>39573.50208333333</v>
      </c>
      <c r="AO150" s="83" t="s">
        <v>2037</v>
      </c>
      <c r="AP150" s="78" t="b">
        <v>0</v>
      </c>
      <c r="AQ150" s="78" t="b">
        <v>0</v>
      </c>
      <c r="AR150" s="78" t="b">
        <v>1</v>
      </c>
      <c r="AS150" s="78" t="s">
        <v>368</v>
      </c>
      <c r="AT150" s="78">
        <v>190</v>
      </c>
      <c r="AU150" s="83" t="s">
        <v>2068</v>
      </c>
      <c r="AV150" s="78" t="b">
        <v>0</v>
      </c>
      <c r="AW150" s="78" t="s">
        <v>2183</v>
      </c>
      <c r="AX150" s="83" t="s">
        <v>2331</v>
      </c>
      <c r="AY150" s="78" t="s">
        <v>65</v>
      </c>
      <c r="AZ150" s="78" t="str">
        <f>REPLACE(INDEX(GroupVertices[Group],MATCH(Vertices[[#This Row],[Vertex]],GroupVertices[Vertex],0)),1,1,"")</f>
        <v>1</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300</v>
      </c>
      <c r="B151" s="65"/>
      <c r="C151" s="65" t="s">
        <v>64</v>
      </c>
      <c r="D151" s="66">
        <v>182.65515597147322</v>
      </c>
      <c r="E151" s="68"/>
      <c r="F151" s="100" t="s">
        <v>814</v>
      </c>
      <c r="G151" s="65"/>
      <c r="H151" s="69" t="s">
        <v>300</v>
      </c>
      <c r="I151" s="70"/>
      <c r="J151" s="70"/>
      <c r="K151" s="69" t="s">
        <v>2508</v>
      </c>
      <c r="L151" s="73">
        <v>1</v>
      </c>
      <c r="M151" s="74">
        <v>1638.4691162109375</v>
      </c>
      <c r="N151" s="74">
        <v>6758.79296875</v>
      </c>
      <c r="O151" s="75"/>
      <c r="P151" s="76"/>
      <c r="Q151" s="76"/>
      <c r="R151" s="86"/>
      <c r="S151" s="48">
        <v>1</v>
      </c>
      <c r="T151" s="48">
        <v>2</v>
      </c>
      <c r="U151" s="49">
        <v>0</v>
      </c>
      <c r="V151" s="49">
        <v>0.003185</v>
      </c>
      <c r="W151" s="49">
        <v>0.007053</v>
      </c>
      <c r="X151" s="49">
        <v>0.643255</v>
      </c>
      <c r="Y151" s="49">
        <v>0</v>
      </c>
      <c r="Z151" s="49">
        <v>0</v>
      </c>
      <c r="AA151" s="71">
        <v>151</v>
      </c>
      <c r="AB151" s="71"/>
      <c r="AC151" s="72"/>
      <c r="AD151" s="78" t="s">
        <v>1482</v>
      </c>
      <c r="AE151" s="78">
        <v>633</v>
      </c>
      <c r="AF151" s="78">
        <v>52364</v>
      </c>
      <c r="AG151" s="78">
        <v>61783</v>
      </c>
      <c r="AH151" s="78">
        <v>3505</v>
      </c>
      <c r="AI151" s="78"/>
      <c r="AJ151" s="78" t="s">
        <v>1649</v>
      </c>
      <c r="AK151" s="78" t="s">
        <v>1768</v>
      </c>
      <c r="AL151" s="83" t="s">
        <v>1888</v>
      </c>
      <c r="AM151" s="78"/>
      <c r="AN151" s="80">
        <v>40271.802094907405</v>
      </c>
      <c r="AO151" s="83" t="s">
        <v>2038</v>
      </c>
      <c r="AP151" s="78" t="b">
        <v>0</v>
      </c>
      <c r="AQ151" s="78" t="b">
        <v>0</v>
      </c>
      <c r="AR151" s="78" t="b">
        <v>1</v>
      </c>
      <c r="AS151" s="78" t="s">
        <v>368</v>
      </c>
      <c r="AT151" s="78">
        <v>2278</v>
      </c>
      <c r="AU151" s="83" t="s">
        <v>2068</v>
      </c>
      <c r="AV151" s="78" t="b">
        <v>1</v>
      </c>
      <c r="AW151" s="78" t="s">
        <v>2183</v>
      </c>
      <c r="AX151" s="83" t="s">
        <v>2332</v>
      </c>
      <c r="AY151" s="78" t="s">
        <v>66</v>
      </c>
      <c r="AZ151" s="78" t="str">
        <f>REPLACE(INDEX(GroupVertices[Group],MATCH(Vertices[[#This Row],[Vertex]],GroupVertices[Vertex],0)),1,1,"")</f>
        <v>1</v>
      </c>
      <c r="BA151" s="48" t="s">
        <v>2986</v>
      </c>
      <c r="BB151" s="48" t="s">
        <v>2986</v>
      </c>
      <c r="BC151" s="48" t="s">
        <v>2999</v>
      </c>
      <c r="BD151" s="48" t="s">
        <v>2999</v>
      </c>
      <c r="BE151" s="48" t="s">
        <v>672</v>
      </c>
      <c r="BF151" s="48" t="s">
        <v>672</v>
      </c>
      <c r="BG151" s="120" t="s">
        <v>3091</v>
      </c>
      <c r="BH151" s="120" t="s">
        <v>3125</v>
      </c>
      <c r="BI151" s="120" t="s">
        <v>3199</v>
      </c>
      <c r="BJ151" s="120" t="s">
        <v>3225</v>
      </c>
      <c r="BK151" s="120">
        <v>5</v>
      </c>
      <c r="BL151" s="123">
        <v>8.064516129032258</v>
      </c>
      <c r="BM151" s="120">
        <v>0</v>
      </c>
      <c r="BN151" s="123">
        <v>0</v>
      </c>
      <c r="BO151" s="120">
        <v>0</v>
      </c>
      <c r="BP151" s="123">
        <v>0</v>
      </c>
      <c r="BQ151" s="120">
        <v>57</v>
      </c>
      <c r="BR151" s="123">
        <v>91.93548387096774</v>
      </c>
      <c r="BS151" s="120">
        <v>62</v>
      </c>
      <c r="BT151" s="2"/>
      <c r="BU151" s="3"/>
      <c r="BV151" s="3"/>
      <c r="BW151" s="3"/>
      <c r="BX151" s="3"/>
    </row>
    <row r="152" spans="1:76" ht="15">
      <c r="A152" s="64" t="s">
        <v>301</v>
      </c>
      <c r="B152" s="65"/>
      <c r="C152" s="65" t="s">
        <v>64</v>
      </c>
      <c r="D152" s="66">
        <v>162.12346390304543</v>
      </c>
      <c r="E152" s="68"/>
      <c r="F152" s="100" t="s">
        <v>815</v>
      </c>
      <c r="G152" s="65"/>
      <c r="H152" s="69" t="s">
        <v>301</v>
      </c>
      <c r="I152" s="70"/>
      <c r="J152" s="70"/>
      <c r="K152" s="69" t="s">
        <v>2509</v>
      </c>
      <c r="L152" s="73">
        <v>1</v>
      </c>
      <c r="M152" s="74">
        <v>1797.7557373046875</v>
      </c>
      <c r="N152" s="74">
        <v>7093.1484375</v>
      </c>
      <c r="O152" s="75"/>
      <c r="P152" s="76"/>
      <c r="Q152" s="76"/>
      <c r="R152" s="86"/>
      <c r="S152" s="48">
        <v>0</v>
      </c>
      <c r="T152" s="48">
        <v>1</v>
      </c>
      <c r="U152" s="49">
        <v>0</v>
      </c>
      <c r="V152" s="49">
        <v>0.003185</v>
      </c>
      <c r="W152" s="49">
        <v>0.006466</v>
      </c>
      <c r="X152" s="49">
        <v>0.369872</v>
      </c>
      <c r="Y152" s="49">
        <v>0</v>
      </c>
      <c r="Z152" s="49">
        <v>0</v>
      </c>
      <c r="AA152" s="71">
        <v>152</v>
      </c>
      <c r="AB152" s="71"/>
      <c r="AC152" s="72"/>
      <c r="AD152" s="78" t="s">
        <v>1483</v>
      </c>
      <c r="AE152" s="78">
        <v>572</v>
      </c>
      <c r="AF152" s="78">
        <v>313</v>
      </c>
      <c r="AG152" s="78">
        <v>4998</v>
      </c>
      <c r="AH152" s="78">
        <v>142</v>
      </c>
      <c r="AI152" s="78"/>
      <c r="AJ152" s="78" t="s">
        <v>1650</v>
      </c>
      <c r="AK152" s="78" t="s">
        <v>1769</v>
      </c>
      <c r="AL152" s="78"/>
      <c r="AM152" s="78"/>
      <c r="AN152" s="80">
        <v>40792.713796296295</v>
      </c>
      <c r="AO152" s="83" t="s">
        <v>2039</v>
      </c>
      <c r="AP152" s="78" t="b">
        <v>1</v>
      </c>
      <c r="AQ152" s="78" t="b">
        <v>0</v>
      </c>
      <c r="AR152" s="78" t="b">
        <v>1</v>
      </c>
      <c r="AS152" s="78" t="s">
        <v>368</v>
      </c>
      <c r="AT152" s="78">
        <v>4</v>
      </c>
      <c r="AU152" s="83" t="s">
        <v>2068</v>
      </c>
      <c r="AV152" s="78" t="b">
        <v>0</v>
      </c>
      <c r="AW152" s="78" t="s">
        <v>2183</v>
      </c>
      <c r="AX152" s="83" t="s">
        <v>2333</v>
      </c>
      <c r="AY152" s="78" t="s">
        <v>66</v>
      </c>
      <c r="AZ152" s="78" t="str">
        <f>REPLACE(INDEX(GroupVertices[Group],MATCH(Vertices[[#This Row],[Vertex]],GroupVertices[Vertex],0)),1,1,"")</f>
        <v>1</v>
      </c>
      <c r="BA152" s="48" t="s">
        <v>581</v>
      </c>
      <c r="BB152" s="48" t="s">
        <v>581</v>
      </c>
      <c r="BC152" s="48" t="s">
        <v>628</v>
      </c>
      <c r="BD152" s="48" t="s">
        <v>628</v>
      </c>
      <c r="BE152" s="48"/>
      <c r="BF152" s="48"/>
      <c r="BG152" s="120" t="s">
        <v>3092</v>
      </c>
      <c r="BH152" s="120" t="s">
        <v>3092</v>
      </c>
      <c r="BI152" s="120" t="s">
        <v>3200</v>
      </c>
      <c r="BJ152" s="120" t="s">
        <v>3200</v>
      </c>
      <c r="BK152" s="120">
        <v>0</v>
      </c>
      <c r="BL152" s="123">
        <v>0</v>
      </c>
      <c r="BM152" s="120">
        <v>0</v>
      </c>
      <c r="BN152" s="123">
        <v>0</v>
      </c>
      <c r="BO152" s="120">
        <v>0</v>
      </c>
      <c r="BP152" s="123">
        <v>0</v>
      </c>
      <c r="BQ152" s="120">
        <v>26</v>
      </c>
      <c r="BR152" s="123">
        <v>100</v>
      </c>
      <c r="BS152" s="120">
        <v>26</v>
      </c>
      <c r="BT152" s="2"/>
      <c r="BU152" s="3"/>
      <c r="BV152" s="3"/>
      <c r="BW152" s="3"/>
      <c r="BX152" s="3"/>
    </row>
    <row r="153" spans="1:76" ht="15">
      <c r="A153" s="64" t="s">
        <v>302</v>
      </c>
      <c r="B153" s="65"/>
      <c r="C153" s="65" t="s">
        <v>64</v>
      </c>
      <c r="D153" s="66">
        <v>162.2445610859047</v>
      </c>
      <c r="E153" s="68"/>
      <c r="F153" s="100" t="s">
        <v>2172</v>
      </c>
      <c r="G153" s="65"/>
      <c r="H153" s="69" t="s">
        <v>302</v>
      </c>
      <c r="I153" s="70"/>
      <c r="J153" s="70"/>
      <c r="K153" s="69" t="s">
        <v>2510</v>
      </c>
      <c r="L153" s="73">
        <v>833.1090324717637</v>
      </c>
      <c r="M153" s="74">
        <v>5898.625</v>
      </c>
      <c r="N153" s="74">
        <v>1401.236328125</v>
      </c>
      <c r="O153" s="75"/>
      <c r="P153" s="76"/>
      <c r="Q153" s="76"/>
      <c r="R153" s="86"/>
      <c r="S153" s="48">
        <v>6</v>
      </c>
      <c r="T153" s="48">
        <v>7</v>
      </c>
      <c r="U153" s="49">
        <v>1372.466667</v>
      </c>
      <c r="V153" s="49">
        <v>0.00339</v>
      </c>
      <c r="W153" s="49">
        <v>0.012115</v>
      </c>
      <c r="X153" s="49">
        <v>2.885534</v>
      </c>
      <c r="Y153" s="49">
        <v>0.08181818181818182</v>
      </c>
      <c r="Z153" s="49">
        <v>0.18181818181818182</v>
      </c>
      <c r="AA153" s="71">
        <v>153</v>
      </c>
      <c r="AB153" s="71"/>
      <c r="AC153" s="72"/>
      <c r="AD153" s="78" t="s">
        <v>1484</v>
      </c>
      <c r="AE153" s="78">
        <v>831</v>
      </c>
      <c r="AF153" s="78">
        <v>620</v>
      </c>
      <c r="AG153" s="78">
        <v>207</v>
      </c>
      <c r="AH153" s="78">
        <v>207</v>
      </c>
      <c r="AI153" s="78"/>
      <c r="AJ153" s="78"/>
      <c r="AK153" s="78" t="s">
        <v>1770</v>
      </c>
      <c r="AL153" s="83" t="s">
        <v>1889</v>
      </c>
      <c r="AM153" s="78"/>
      <c r="AN153" s="80">
        <v>42117.749386574076</v>
      </c>
      <c r="AO153" s="83" t="s">
        <v>2040</v>
      </c>
      <c r="AP153" s="78" t="b">
        <v>0</v>
      </c>
      <c r="AQ153" s="78" t="b">
        <v>0</v>
      </c>
      <c r="AR153" s="78" t="b">
        <v>0</v>
      </c>
      <c r="AS153" s="78" t="s">
        <v>368</v>
      </c>
      <c r="AT153" s="78">
        <v>6</v>
      </c>
      <c r="AU153" s="83" t="s">
        <v>2068</v>
      </c>
      <c r="AV153" s="78" t="b">
        <v>0</v>
      </c>
      <c r="AW153" s="78" t="s">
        <v>2183</v>
      </c>
      <c r="AX153" s="83" t="s">
        <v>2334</v>
      </c>
      <c r="AY153" s="78" t="s">
        <v>66</v>
      </c>
      <c r="AZ153" s="78" t="str">
        <f>REPLACE(INDEX(GroupVertices[Group],MATCH(Vertices[[#This Row],[Vertex]],GroupVertices[Vertex],0)),1,1,"")</f>
        <v>7</v>
      </c>
      <c r="BA153" s="48" t="s">
        <v>582</v>
      </c>
      <c r="BB153" s="48" t="s">
        <v>582</v>
      </c>
      <c r="BC153" s="48" t="s">
        <v>629</v>
      </c>
      <c r="BD153" s="48" t="s">
        <v>629</v>
      </c>
      <c r="BE153" s="48"/>
      <c r="BF153" s="48"/>
      <c r="BG153" s="120" t="s">
        <v>3093</v>
      </c>
      <c r="BH153" s="120" t="s">
        <v>3093</v>
      </c>
      <c r="BI153" s="120" t="s">
        <v>2895</v>
      </c>
      <c r="BJ153" s="120" t="s">
        <v>2895</v>
      </c>
      <c r="BK153" s="120">
        <v>1</v>
      </c>
      <c r="BL153" s="123">
        <v>3.225806451612903</v>
      </c>
      <c r="BM153" s="120">
        <v>0</v>
      </c>
      <c r="BN153" s="123">
        <v>0</v>
      </c>
      <c r="BO153" s="120">
        <v>0</v>
      </c>
      <c r="BP153" s="123">
        <v>0</v>
      </c>
      <c r="BQ153" s="120">
        <v>30</v>
      </c>
      <c r="BR153" s="123">
        <v>96.7741935483871</v>
      </c>
      <c r="BS153" s="120">
        <v>31</v>
      </c>
      <c r="BT153" s="2"/>
      <c r="BU153" s="3"/>
      <c r="BV153" s="3"/>
      <c r="BW153" s="3"/>
      <c r="BX153" s="3"/>
    </row>
    <row r="154" spans="1:76" ht="15">
      <c r="A154" s="64" t="s">
        <v>383</v>
      </c>
      <c r="B154" s="65"/>
      <c r="C154" s="65" t="s">
        <v>64</v>
      </c>
      <c r="D154" s="66">
        <v>165.33510319568418</v>
      </c>
      <c r="E154" s="68"/>
      <c r="F154" s="100" t="s">
        <v>2173</v>
      </c>
      <c r="G154" s="65"/>
      <c r="H154" s="69" t="s">
        <v>383</v>
      </c>
      <c r="I154" s="70"/>
      <c r="J154" s="70"/>
      <c r="K154" s="69" t="s">
        <v>2511</v>
      </c>
      <c r="L154" s="73">
        <v>1</v>
      </c>
      <c r="M154" s="74">
        <v>5916.33642578125</v>
      </c>
      <c r="N154" s="74">
        <v>2357.24658203125</v>
      </c>
      <c r="O154" s="75"/>
      <c r="P154" s="76"/>
      <c r="Q154" s="76"/>
      <c r="R154" s="86"/>
      <c r="S154" s="48">
        <v>2</v>
      </c>
      <c r="T154" s="48">
        <v>0</v>
      </c>
      <c r="U154" s="49">
        <v>0</v>
      </c>
      <c r="V154" s="49">
        <v>0.002347</v>
      </c>
      <c r="W154" s="49">
        <v>0.001995</v>
      </c>
      <c r="X154" s="49">
        <v>0.580183</v>
      </c>
      <c r="Y154" s="49">
        <v>0.5</v>
      </c>
      <c r="Z154" s="49">
        <v>0</v>
      </c>
      <c r="AA154" s="71">
        <v>154</v>
      </c>
      <c r="AB154" s="71"/>
      <c r="AC154" s="72"/>
      <c r="AD154" s="78" t="s">
        <v>1485</v>
      </c>
      <c r="AE154" s="78">
        <v>2847</v>
      </c>
      <c r="AF154" s="78">
        <v>8455</v>
      </c>
      <c r="AG154" s="78">
        <v>7712</v>
      </c>
      <c r="AH154" s="78">
        <v>3608</v>
      </c>
      <c r="AI154" s="78"/>
      <c r="AJ154" s="78" t="s">
        <v>1651</v>
      </c>
      <c r="AK154" s="78" t="s">
        <v>1771</v>
      </c>
      <c r="AL154" s="83" t="s">
        <v>1890</v>
      </c>
      <c r="AM154" s="78"/>
      <c r="AN154" s="80">
        <v>39734.76425925926</v>
      </c>
      <c r="AO154" s="83" t="s">
        <v>2041</v>
      </c>
      <c r="AP154" s="78" t="b">
        <v>0</v>
      </c>
      <c r="AQ154" s="78" t="b">
        <v>0</v>
      </c>
      <c r="AR154" s="78" t="b">
        <v>1</v>
      </c>
      <c r="AS154" s="78" t="s">
        <v>368</v>
      </c>
      <c r="AT154" s="78">
        <v>406</v>
      </c>
      <c r="AU154" s="83" t="s">
        <v>2071</v>
      </c>
      <c r="AV154" s="78" t="b">
        <v>0</v>
      </c>
      <c r="AW154" s="78" t="s">
        <v>2183</v>
      </c>
      <c r="AX154" s="83" t="s">
        <v>2335</v>
      </c>
      <c r="AY154" s="78" t="s">
        <v>65</v>
      </c>
      <c r="AZ154" s="78" t="str">
        <f>REPLACE(INDEX(GroupVertices[Group],MATCH(Vertices[[#This Row],[Vertex]],GroupVertices[Vertex],0)),1,1,"")</f>
        <v>7</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303</v>
      </c>
      <c r="B155" s="65"/>
      <c r="C155" s="65" t="s">
        <v>64</v>
      </c>
      <c r="D155" s="66">
        <v>163.07527987125192</v>
      </c>
      <c r="E155" s="68"/>
      <c r="F155" s="100" t="s">
        <v>816</v>
      </c>
      <c r="G155" s="65"/>
      <c r="H155" s="69" t="s">
        <v>303</v>
      </c>
      <c r="I155" s="70"/>
      <c r="J155" s="70"/>
      <c r="K155" s="69" t="s">
        <v>2512</v>
      </c>
      <c r="L155" s="73">
        <v>356.56725900018535</v>
      </c>
      <c r="M155" s="74">
        <v>5489.7587890625</v>
      </c>
      <c r="N155" s="74">
        <v>1409.6922607421875</v>
      </c>
      <c r="O155" s="75"/>
      <c r="P155" s="76"/>
      <c r="Q155" s="76"/>
      <c r="R155" s="86"/>
      <c r="S155" s="48">
        <v>0</v>
      </c>
      <c r="T155" s="48">
        <v>8</v>
      </c>
      <c r="U155" s="49">
        <v>586.466667</v>
      </c>
      <c r="V155" s="49">
        <v>0.003356</v>
      </c>
      <c r="W155" s="49">
        <v>0.011883</v>
      </c>
      <c r="X155" s="49">
        <v>1.950216</v>
      </c>
      <c r="Y155" s="49">
        <v>0.19642857142857142</v>
      </c>
      <c r="Z155" s="49">
        <v>0</v>
      </c>
      <c r="AA155" s="71">
        <v>155</v>
      </c>
      <c r="AB155" s="71"/>
      <c r="AC155" s="72"/>
      <c r="AD155" s="78" t="s">
        <v>1486</v>
      </c>
      <c r="AE155" s="78">
        <v>2780</v>
      </c>
      <c r="AF155" s="78">
        <v>2726</v>
      </c>
      <c r="AG155" s="78">
        <v>183615</v>
      </c>
      <c r="AH155" s="78">
        <v>108207</v>
      </c>
      <c r="AI155" s="78"/>
      <c r="AJ155" s="78" t="s">
        <v>1652</v>
      </c>
      <c r="AK155" s="78"/>
      <c r="AL155" s="78"/>
      <c r="AM155" s="78"/>
      <c r="AN155" s="80">
        <v>41358.878796296296</v>
      </c>
      <c r="AO155" s="83" t="s">
        <v>2042</v>
      </c>
      <c r="AP155" s="78" t="b">
        <v>1</v>
      </c>
      <c r="AQ155" s="78" t="b">
        <v>0</v>
      </c>
      <c r="AR155" s="78" t="b">
        <v>1</v>
      </c>
      <c r="AS155" s="78" t="s">
        <v>368</v>
      </c>
      <c r="AT155" s="78">
        <v>169</v>
      </c>
      <c r="AU155" s="83" t="s">
        <v>2068</v>
      </c>
      <c r="AV155" s="78" t="b">
        <v>0</v>
      </c>
      <c r="AW155" s="78" t="s">
        <v>2183</v>
      </c>
      <c r="AX155" s="83" t="s">
        <v>2336</v>
      </c>
      <c r="AY155" s="78" t="s">
        <v>66</v>
      </c>
      <c r="AZ155" s="78" t="str">
        <f>REPLACE(INDEX(GroupVertices[Group],MATCH(Vertices[[#This Row],[Vertex]],GroupVertices[Vertex],0)),1,1,"")</f>
        <v>7</v>
      </c>
      <c r="BA155" s="48" t="s">
        <v>582</v>
      </c>
      <c r="BB155" s="48" t="s">
        <v>582</v>
      </c>
      <c r="BC155" s="48" t="s">
        <v>629</v>
      </c>
      <c r="BD155" s="48" t="s">
        <v>629</v>
      </c>
      <c r="BE155" s="48"/>
      <c r="BF155" s="48"/>
      <c r="BG155" s="120" t="s">
        <v>3094</v>
      </c>
      <c r="BH155" s="120" t="s">
        <v>3126</v>
      </c>
      <c r="BI155" s="120" t="s">
        <v>3201</v>
      </c>
      <c r="BJ155" s="120" t="s">
        <v>3201</v>
      </c>
      <c r="BK155" s="120">
        <v>0</v>
      </c>
      <c r="BL155" s="123">
        <v>0</v>
      </c>
      <c r="BM155" s="120">
        <v>0</v>
      </c>
      <c r="BN155" s="123">
        <v>0</v>
      </c>
      <c r="BO155" s="120">
        <v>0</v>
      </c>
      <c r="BP155" s="123">
        <v>0</v>
      </c>
      <c r="BQ155" s="120">
        <v>36</v>
      </c>
      <c r="BR155" s="123">
        <v>100</v>
      </c>
      <c r="BS155" s="120">
        <v>36</v>
      </c>
      <c r="BT155" s="2"/>
      <c r="BU155" s="3"/>
      <c r="BV155" s="3"/>
      <c r="BW155" s="3"/>
      <c r="BX155" s="3"/>
    </row>
    <row r="156" spans="1:76" ht="15">
      <c r="A156" s="64" t="s">
        <v>384</v>
      </c>
      <c r="B156" s="65"/>
      <c r="C156" s="65" t="s">
        <v>64</v>
      </c>
      <c r="D156" s="66">
        <v>1000</v>
      </c>
      <c r="E156" s="68"/>
      <c r="F156" s="100" t="s">
        <v>2174</v>
      </c>
      <c r="G156" s="65"/>
      <c r="H156" s="69" t="s">
        <v>384</v>
      </c>
      <c r="I156" s="70"/>
      <c r="J156" s="70"/>
      <c r="K156" s="69" t="s">
        <v>2513</v>
      </c>
      <c r="L156" s="73">
        <v>1</v>
      </c>
      <c r="M156" s="74">
        <v>5138.45849609375</v>
      </c>
      <c r="N156" s="74">
        <v>1009.8448486328125</v>
      </c>
      <c r="O156" s="75"/>
      <c r="P156" s="76"/>
      <c r="Q156" s="76"/>
      <c r="R156" s="86"/>
      <c r="S156" s="48">
        <v>2</v>
      </c>
      <c r="T156" s="48">
        <v>0</v>
      </c>
      <c r="U156" s="49">
        <v>0</v>
      </c>
      <c r="V156" s="49">
        <v>0.002347</v>
      </c>
      <c r="W156" s="49">
        <v>0.001995</v>
      </c>
      <c r="X156" s="49">
        <v>0.580183</v>
      </c>
      <c r="Y156" s="49">
        <v>0.5</v>
      </c>
      <c r="Z156" s="49">
        <v>0</v>
      </c>
      <c r="AA156" s="71">
        <v>156</v>
      </c>
      <c r="AB156" s="71"/>
      <c r="AC156" s="72"/>
      <c r="AD156" s="78" t="s">
        <v>1487</v>
      </c>
      <c r="AE156" s="78">
        <v>55</v>
      </c>
      <c r="AF156" s="78">
        <v>22585592</v>
      </c>
      <c r="AG156" s="78">
        <v>48299</v>
      </c>
      <c r="AH156" s="78">
        <v>6229</v>
      </c>
      <c r="AI156" s="78"/>
      <c r="AJ156" s="78" t="s">
        <v>1653</v>
      </c>
      <c r="AK156" s="78" t="s">
        <v>1772</v>
      </c>
      <c r="AL156" s="83" t="s">
        <v>1891</v>
      </c>
      <c r="AM156" s="78"/>
      <c r="AN156" s="80">
        <v>39770.89456018519</v>
      </c>
      <c r="AO156" s="83" t="s">
        <v>2043</v>
      </c>
      <c r="AP156" s="78" t="b">
        <v>0</v>
      </c>
      <c r="AQ156" s="78" t="b">
        <v>0</v>
      </c>
      <c r="AR156" s="78" t="b">
        <v>1</v>
      </c>
      <c r="AS156" s="78" t="s">
        <v>368</v>
      </c>
      <c r="AT156" s="78">
        <v>64624</v>
      </c>
      <c r="AU156" s="83" t="s">
        <v>2068</v>
      </c>
      <c r="AV156" s="78" t="b">
        <v>1</v>
      </c>
      <c r="AW156" s="78" t="s">
        <v>2183</v>
      </c>
      <c r="AX156" s="83" t="s">
        <v>2337</v>
      </c>
      <c r="AY156" s="78" t="s">
        <v>65</v>
      </c>
      <c r="AZ156" s="78" t="str">
        <f>REPLACE(INDEX(GroupVertices[Group],MATCH(Vertices[[#This Row],[Vertex]],GroupVertices[Vertex],0)),1,1,"")</f>
        <v>7</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326</v>
      </c>
      <c r="B157" s="65"/>
      <c r="C157" s="65" t="s">
        <v>64</v>
      </c>
      <c r="D157" s="66">
        <v>162.7072548823018</v>
      </c>
      <c r="E157" s="68"/>
      <c r="F157" s="100" t="s">
        <v>832</v>
      </c>
      <c r="G157" s="65"/>
      <c r="H157" s="69" t="s">
        <v>326</v>
      </c>
      <c r="I157" s="70"/>
      <c r="J157" s="70"/>
      <c r="K157" s="69" t="s">
        <v>2514</v>
      </c>
      <c r="L157" s="73">
        <v>1</v>
      </c>
      <c r="M157" s="74">
        <v>5897.3974609375</v>
      </c>
      <c r="N157" s="74">
        <v>368.6722106933594</v>
      </c>
      <c r="O157" s="75"/>
      <c r="P157" s="76"/>
      <c r="Q157" s="76"/>
      <c r="R157" s="86"/>
      <c r="S157" s="48">
        <v>4</v>
      </c>
      <c r="T157" s="48">
        <v>2</v>
      </c>
      <c r="U157" s="49">
        <v>0</v>
      </c>
      <c r="V157" s="49">
        <v>0.003289</v>
      </c>
      <c r="W157" s="49">
        <v>0.009229</v>
      </c>
      <c r="X157" s="49">
        <v>1.015943</v>
      </c>
      <c r="Y157" s="49">
        <v>0.6666666666666666</v>
      </c>
      <c r="Z157" s="49">
        <v>0.3333333333333333</v>
      </c>
      <c r="AA157" s="71">
        <v>157</v>
      </c>
      <c r="AB157" s="71"/>
      <c r="AC157" s="72"/>
      <c r="AD157" s="78" t="s">
        <v>1488</v>
      </c>
      <c r="AE157" s="78">
        <v>957</v>
      </c>
      <c r="AF157" s="78">
        <v>1793</v>
      </c>
      <c r="AG157" s="78">
        <v>1199</v>
      </c>
      <c r="AH157" s="78">
        <v>1013</v>
      </c>
      <c r="AI157" s="78"/>
      <c r="AJ157" s="78" t="s">
        <v>1654</v>
      </c>
      <c r="AK157" s="78" t="s">
        <v>1480</v>
      </c>
      <c r="AL157" s="83" t="s">
        <v>1892</v>
      </c>
      <c r="AM157" s="78"/>
      <c r="AN157" s="80">
        <v>40087.17047453704</v>
      </c>
      <c r="AO157" s="83" t="s">
        <v>2044</v>
      </c>
      <c r="AP157" s="78" t="b">
        <v>0</v>
      </c>
      <c r="AQ157" s="78" t="b">
        <v>0</v>
      </c>
      <c r="AR157" s="78" t="b">
        <v>1</v>
      </c>
      <c r="AS157" s="78" t="s">
        <v>368</v>
      </c>
      <c r="AT157" s="78">
        <v>56</v>
      </c>
      <c r="AU157" s="83" t="s">
        <v>2088</v>
      </c>
      <c r="AV157" s="78" t="b">
        <v>0</v>
      </c>
      <c r="AW157" s="78" t="s">
        <v>2183</v>
      </c>
      <c r="AX157" s="83" t="s">
        <v>2338</v>
      </c>
      <c r="AY157" s="78" t="s">
        <v>66</v>
      </c>
      <c r="AZ157" s="78" t="str">
        <f>REPLACE(INDEX(GroupVertices[Group],MATCH(Vertices[[#This Row],[Vertex]],GroupVertices[Vertex],0)),1,1,"")</f>
        <v>7</v>
      </c>
      <c r="BA157" s="48" t="s">
        <v>2987</v>
      </c>
      <c r="BB157" s="48" t="s">
        <v>2987</v>
      </c>
      <c r="BC157" s="48" t="s">
        <v>3000</v>
      </c>
      <c r="BD157" s="48" t="s">
        <v>3000</v>
      </c>
      <c r="BE157" s="48" t="s">
        <v>682</v>
      </c>
      <c r="BF157" s="48" t="s">
        <v>682</v>
      </c>
      <c r="BG157" s="120" t="s">
        <v>3095</v>
      </c>
      <c r="BH157" s="120" t="s">
        <v>3127</v>
      </c>
      <c r="BI157" s="120" t="s">
        <v>3202</v>
      </c>
      <c r="BJ157" s="120" t="s">
        <v>3202</v>
      </c>
      <c r="BK157" s="120">
        <v>2</v>
      </c>
      <c r="BL157" s="123">
        <v>2.272727272727273</v>
      </c>
      <c r="BM157" s="120">
        <v>0</v>
      </c>
      <c r="BN157" s="123">
        <v>0</v>
      </c>
      <c r="BO157" s="120">
        <v>0</v>
      </c>
      <c r="BP157" s="123">
        <v>0</v>
      </c>
      <c r="BQ157" s="120">
        <v>86</v>
      </c>
      <c r="BR157" s="123">
        <v>97.72727272727273</v>
      </c>
      <c r="BS157" s="120">
        <v>88</v>
      </c>
      <c r="BT157" s="2"/>
      <c r="BU157" s="3"/>
      <c r="BV157" s="3"/>
      <c r="BW157" s="3"/>
      <c r="BX157" s="3"/>
    </row>
    <row r="158" spans="1:76" ht="15">
      <c r="A158" s="64" t="s">
        <v>304</v>
      </c>
      <c r="B158" s="65"/>
      <c r="C158" s="65" t="s">
        <v>64</v>
      </c>
      <c r="D158" s="66">
        <v>162.07573504595757</v>
      </c>
      <c r="E158" s="68"/>
      <c r="F158" s="100" t="s">
        <v>817</v>
      </c>
      <c r="G158" s="65"/>
      <c r="H158" s="69" t="s">
        <v>304</v>
      </c>
      <c r="I158" s="70"/>
      <c r="J158" s="70"/>
      <c r="K158" s="69" t="s">
        <v>2515</v>
      </c>
      <c r="L158" s="73">
        <v>1</v>
      </c>
      <c r="M158" s="74">
        <v>6412.85791015625</v>
      </c>
      <c r="N158" s="74">
        <v>489.85003662109375</v>
      </c>
      <c r="O158" s="75"/>
      <c r="P158" s="76"/>
      <c r="Q158" s="76"/>
      <c r="R158" s="86"/>
      <c r="S158" s="48">
        <v>0</v>
      </c>
      <c r="T158" s="48">
        <v>1</v>
      </c>
      <c r="U158" s="49">
        <v>0</v>
      </c>
      <c r="V158" s="49">
        <v>0.002342</v>
      </c>
      <c r="W158" s="49">
        <v>0.001007</v>
      </c>
      <c r="X158" s="49">
        <v>0.372973</v>
      </c>
      <c r="Y158" s="49">
        <v>0</v>
      </c>
      <c r="Z158" s="49">
        <v>0</v>
      </c>
      <c r="AA158" s="71">
        <v>158</v>
      </c>
      <c r="AB158" s="71"/>
      <c r="AC158" s="72"/>
      <c r="AD158" s="78" t="s">
        <v>1489</v>
      </c>
      <c r="AE158" s="78">
        <v>421</v>
      </c>
      <c r="AF158" s="78">
        <v>192</v>
      </c>
      <c r="AG158" s="78">
        <v>2189</v>
      </c>
      <c r="AH158" s="78">
        <v>9785</v>
      </c>
      <c r="AI158" s="78"/>
      <c r="AJ158" s="78" t="s">
        <v>1655</v>
      </c>
      <c r="AK158" s="78" t="s">
        <v>1773</v>
      </c>
      <c r="AL158" s="78"/>
      <c r="AM158" s="78"/>
      <c r="AN158" s="80">
        <v>42417.00059027778</v>
      </c>
      <c r="AO158" s="83" t="s">
        <v>2045</v>
      </c>
      <c r="AP158" s="78" t="b">
        <v>0</v>
      </c>
      <c r="AQ158" s="78" t="b">
        <v>0</v>
      </c>
      <c r="AR158" s="78" t="b">
        <v>0</v>
      </c>
      <c r="AS158" s="78" t="s">
        <v>368</v>
      </c>
      <c r="AT158" s="78">
        <v>2</v>
      </c>
      <c r="AU158" s="83" t="s">
        <v>2068</v>
      </c>
      <c r="AV158" s="78" t="b">
        <v>0</v>
      </c>
      <c r="AW158" s="78" t="s">
        <v>2183</v>
      </c>
      <c r="AX158" s="83" t="s">
        <v>2339</v>
      </c>
      <c r="AY158" s="78" t="s">
        <v>66</v>
      </c>
      <c r="AZ158" s="78" t="str">
        <f>REPLACE(INDEX(GroupVertices[Group],MATCH(Vertices[[#This Row],[Vertex]],GroupVertices[Vertex],0)),1,1,"")</f>
        <v>7</v>
      </c>
      <c r="BA158" s="48" t="s">
        <v>582</v>
      </c>
      <c r="BB158" s="48" t="s">
        <v>582</v>
      </c>
      <c r="BC158" s="48" t="s">
        <v>629</v>
      </c>
      <c r="BD158" s="48" t="s">
        <v>629</v>
      </c>
      <c r="BE158" s="48"/>
      <c r="BF158" s="48"/>
      <c r="BG158" s="120" t="s">
        <v>3096</v>
      </c>
      <c r="BH158" s="120" t="s">
        <v>3096</v>
      </c>
      <c r="BI158" s="120" t="s">
        <v>3203</v>
      </c>
      <c r="BJ158" s="120" t="s">
        <v>3203</v>
      </c>
      <c r="BK158" s="120">
        <v>0</v>
      </c>
      <c r="BL158" s="123">
        <v>0</v>
      </c>
      <c r="BM158" s="120">
        <v>0</v>
      </c>
      <c r="BN158" s="123">
        <v>0</v>
      </c>
      <c r="BO158" s="120">
        <v>0</v>
      </c>
      <c r="BP158" s="123">
        <v>0</v>
      </c>
      <c r="BQ158" s="120">
        <v>23</v>
      </c>
      <c r="BR158" s="123">
        <v>100</v>
      </c>
      <c r="BS158" s="120">
        <v>23</v>
      </c>
      <c r="BT158" s="2"/>
      <c r="BU158" s="3"/>
      <c r="BV158" s="3"/>
      <c r="BW158" s="3"/>
      <c r="BX158" s="3"/>
    </row>
    <row r="159" spans="1:76" ht="15">
      <c r="A159" s="64" t="s">
        <v>305</v>
      </c>
      <c r="B159" s="65"/>
      <c r="C159" s="65" t="s">
        <v>64</v>
      </c>
      <c r="D159" s="66">
        <v>162.00276117355054</v>
      </c>
      <c r="E159" s="68"/>
      <c r="F159" s="100" t="s">
        <v>818</v>
      </c>
      <c r="G159" s="65"/>
      <c r="H159" s="69" t="s">
        <v>305</v>
      </c>
      <c r="I159" s="70"/>
      <c r="J159" s="70"/>
      <c r="K159" s="69" t="s">
        <v>2516</v>
      </c>
      <c r="L159" s="73">
        <v>1</v>
      </c>
      <c r="M159" s="74">
        <v>1512.0225830078125</v>
      </c>
      <c r="N159" s="74">
        <v>2144.1875</v>
      </c>
      <c r="O159" s="75"/>
      <c r="P159" s="76"/>
      <c r="Q159" s="76"/>
      <c r="R159" s="86"/>
      <c r="S159" s="48">
        <v>0</v>
      </c>
      <c r="T159" s="48">
        <v>1</v>
      </c>
      <c r="U159" s="49">
        <v>0</v>
      </c>
      <c r="V159" s="49">
        <v>0.003185</v>
      </c>
      <c r="W159" s="49">
        <v>0.006466</v>
      </c>
      <c r="X159" s="49">
        <v>0.369872</v>
      </c>
      <c r="Y159" s="49">
        <v>0</v>
      </c>
      <c r="Z159" s="49">
        <v>0</v>
      </c>
      <c r="AA159" s="71">
        <v>159</v>
      </c>
      <c r="AB159" s="71"/>
      <c r="AC159" s="72"/>
      <c r="AD159" s="78" t="s">
        <v>1490</v>
      </c>
      <c r="AE159" s="78">
        <v>15</v>
      </c>
      <c r="AF159" s="78">
        <v>7</v>
      </c>
      <c r="AG159" s="78">
        <v>36</v>
      </c>
      <c r="AH159" s="78">
        <v>73</v>
      </c>
      <c r="AI159" s="78"/>
      <c r="AJ159" s="78" t="s">
        <v>1656</v>
      </c>
      <c r="AK159" s="78" t="s">
        <v>1774</v>
      </c>
      <c r="AL159" s="78"/>
      <c r="AM159" s="78"/>
      <c r="AN159" s="80">
        <v>43389.113854166666</v>
      </c>
      <c r="AO159" s="78"/>
      <c r="AP159" s="78" t="b">
        <v>1</v>
      </c>
      <c r="AQ159" s="78" t="b">
        <v>0</v>
      </c>
      <c r="AR159" s="78" t="b">
        <v>0</v>
      </c>
      <c r="AS159" s="78" t="s">
        <v>368</v>
      </c>
      <c r="AT159" s="78">
        <v>0</v>
      </c>
      <c r="AU159" s="78"/>
      <c r="AV159" s="78" t="b">
        <v>0</v>
      </c>
      <c r="AW159" s="78" t="s">
        <v>2183</v>
      </c>
      <c r="AX159" s="83" t="s">
        <v>2340</v>
      </c>
      <c r="AY159" s="78" t="s">
        <v>66</v>
      </c>
      <c r="AZ159" s="78" t="str">
        <f>REPLACE(INDEX(GroupVertices[Group],MATCH(Vertices[[#This Row],[Vertex]],GroupVertices[Vertex],0)),1,1,"")</f>
        <v>1</v>
      </c>
      <c r="BA159" s="48"/>
      <c r="BB159" s="48"/>
      <c r="BC159" s="48"/>
      <c r="BD159" s="48"/>
      <c r="BE159" s="48"/>
      <c r="BF159" s="48"/>
      <c r="BG159" s="120" t="s">
        <v>3024</v>
      </c>
      <c r="BH159" s="120" t="s">
        <v>3024</v>
      </c>
      <c r="BI159" s="120" t="s">
        <v>3133</v>
      </c>
      <c r="BJ159" s="120" t="s">
        <v>3133</v>
      </c>
      <c r="BK159" s="120">
        <v>2</v>
      </c>
      <c r="BL159" s="123">
        <v>7.142857142857143</v>
      </c>
      <c r="BM159" s="120">
        <v>0</v>
      </c>
      <c r="BN159" s="123">
        <v>0</v>
      </c>
      <c r="BO159" s="120">
        <v>0</v>
      </c>
      <c r="BP159" s="123">
        <v>0</v>
      </c>
      <c r="BQ159" s="120">
        <v>26</v>
      </c>
      <c r="BR159" s="123">
        <v>92.85714285714286</v>
      </c>
      <c r="BS159" s="120">
        <v>28</v>
      </c>
      <c r="BT159" s="2"/>
      <c r="BU159" s="3"/>
      <c r="BV159" s="3"/>
      <c r="BW159" s="3"/>
      <c r="BX159" s="3"/>
    </row>
    <row r="160" spans="1:76" ht="15">
      <c r="A160" s="64" t="s">
        <v>306</v>
      </c>
      <c r="B160" s="65"/>
      <c r="C160" s="65" t="s">
        <v>64</v>
      </c>
      <c r="D160" s="66">
        <v>162.12543616986724</v>
      </c>
      <c r="E160" s="68"/>
      <c r="F160" s="100" t="s">
        <v>819</v>
      </c>
      <c r="G160" s="65"/>
      <c r="H160" s="69" t="s">
        <v>306</v>
      </c>
      <c r="I160" s="70"/>
      <c r="J160" s="70"/>
      <c r="K160" s="69" t="s">
        <v>2517</v>
      </c>
      <c r="L160" s="73">
        <v>1</v>
      </c>
      <c r="M160" s="74">
        <v>3298.078369140625</v>
      </c>
      <c r="N160" s="74">
        <v>3058.517578125</v>
      </c>
      <c r="O160" s="75"/>
      <c r="P160" s="76"/>
      <c r="Q160" s="76"/>
      <c r="R160" s="86"/>
      <c r="S160" s="48">
        <v>1</v>
      </c>
      <c r="T160" s="48">
        <v>1</v>
      </c>
      <c r="U160" s="49">
        <v>0</v>
      </c>
      <c r="V160" s="49">
        <v>0</v>
      </c>
      <c r="W160" s="49">
        <v>0</v>
      </c>
      <c r="X160" s="49">
        <v>0.999997</v>
      </c>
      <c r="Y160" s="49">
        <v>0</v>
      </c>
      <c r="Z160" s="49" t="s">
        <v>3528</v>
      </c>
      <c r="AA160" s="71">
        <v>160</v>
      </c>
      <c r="AB160" s="71"/>
      <c r="AC160" s="72"/>
      <c r="AD160" s="78" t="s">
        <v>1491</v>
      </c>
      <c r="AE160" s="78">
        <v>400</v>
      </c>
      <c r="AF160" s="78">
        <v>318</v>
      </c>
      <c r="AG160" s="78">
        <v>617</v>
      </c>
      <c r="AH160" s="78">
        <v>401</v>
      </c>
      <c r="AI160" s="78"/>
      <c r="AJ160" s="78" t="s">
        <v>1657</v>
      </c>
      <c r="AK160" s="78" t="s">
        <v>1775</v>
      </c>
      <c r="AL160" s="83" t="s">
        <v>1893</v>
      </c>
      <c r="AM160" s="78"/>
      <c r="AN160" s="80">
        <v>42103.03030092592</v>
      </c>
      <c r="AO160" s="83" t="s">
        <v>2046</v>
      </c>
      <c r="AP160" s="78" t="b">
        <v>0</v>
      </c>
      <c r="AQ160" s="78" t="b">
        <v>0</v>
      </c>
      <c r="AR160" s="78" t="b">
        <v>1</v>
      </c>
      <c r="AS160" s="78" t="s">
        <v>368</v>
      </c>
      <c r="AT160" s="78">
        <v>10</v>
      </c>
      <c r="AU160" s="83" t="s">
        <v>2068</v>
      </c>
      <c r="AV160" s="78" t="b">
        <v>0</v>
      </c>
      <c r="AW160" s="78" t="s">
        <v>2183</v>
      </c>
      <c r="AX160" s="83" t="s">
        <v>2341</v>
      </c>
      <c r="AY160" s="78" t="s">
        <v>66</v>
      </c>
      <c r="AZ160" s="78" t="str">
        <f>REPLACE(INDEX(GroupVertices[Group],MATCH(Vertices[[#This Row],[Vertex]],GroupVertices[Vertex],0)),1,1,"")</f>
        <v>3</v>
      </c>
      <c r="BA160" s="48" t="s">
        <v>583</v>
      </c>
      <c r="BB160" s="48" t="s">
        <v>583</v>
      </c>
      <c r="BC160" s="48" t="s">
        <v>615</v>
      </c>
      <c r="BD160" s="48" t="s">
        <v>615</v>
      </c>
      <c r="BE160" s="48" t="s">
        <v>673</v>
      </c>
      <c r="BF160" s="48" t="s">
        <v>673</v>
      </c>
      <c r="BG160" s="120" t="s">
        <v>3097</v>
      </c>
      <c r="BH160" s="120" t="s">
        <v>3097</v>
      </c>
      <c r="BI160" s="120" t="s">
        <v>3204</v>
      </c>
      <c r="BJ160" s="120" t="s">
        <v>3204</v>
      </c>
      <c r="BK160" s="120">
        <v>0</v>
      </c>
      <c r="BL160" s="123">
        <v>0</v>
      </c>
      <c r="BM160" s="120">
        <v>1</v>
      </c>
      <c r="BN160" s="123">
        <v>5.555555555555555</v>
      </c>
      <c r="BO160" s="120">
        <v>0</v>
      </c>
      <c r="BP160" s="123">
        <v>0</v>
      </c>
      <c r="BQ160" s="120">
        <v>17</v>
      </c>
      <c r="BR160" s="123">
        <v>94.44444444444444</v>
      </c>
      <c r="BS160" s="120">
        <v>18</v>
      </c>
      <c r="BT160" s="2"/>
      <c r="BU160" s="3"/>
      <c r="BV160" s="3"/>
      <c r="BW160" s="3"/>
      <c r="BX160" s="3"/>
    </row>
    <row r="161" spans="1:76" ht="15">
      <c r="A161" s="64" t="s">
        <v>307</v>
      </c>
      <c r="B161" s="65"/>
      <c r="C161" s="65" t="s">
        <v>64</v>
      </c>
      <c r="D161" s="66">
        <v>162.1597536125668</v>
      </c>
      <c r="E161" s="68"/>
      <c r="F161" s="100" t="s">
        <v>2175</v>
      </c>
      <c r="G161" s="65"/>
      <c r="H161" s="69" t="s">
        <v>307</v>
      </c>
      <c r="I161" s="70"/>
      <c r="J161" s="70"/>
      <c r="K161" s="69" t="s">
        <v>2518</v>
      </c>
      <c r="L161" s="73">
        <v>1</v>
      </c>
      <c r="M161" s="74">
        <v>1819.31494140625</v>
      </c>
      <c r="N161" s="74">
        <v>2865.12939453125</v>
      </c>
      <c r="O161" s="75"/>
      <c r="P161" s="76"/>
      <c r="Q161" s="76"/>
      <c r="R161" s="86"/>
      <c r="S161" s="48">
        <v>0</v>
      </c>
      <c r="T161" s="48">
        <v>1</v>
      </c>
      <c r="U161" s="49">
        <v>0</v>
      </c>
      <c r="V161" s="49">
        <v>0.003185</v>
      </c>
      <c r="W161" s="49">
        <v>0.006466</v>
      </c>
      <c r="X161" s="49">
        <v>0.369872</v>
      </c>
      <c r="Y161" s="49">
        <v>0</v>
      </c>
      <c r="Z161" s="49">
        <v>0</v>
      </c>
      <c r="AA161" s="71">
        <v>161</v>
      </c>
      <c r="AB161" s="71"/>
      <c r="AC161" s="72"/>
      <c r="AD161" s="78" t="s">
        <v>1492</v>
      </c>
      <c r="AE161" s="78">
        <v>95</v>
      </c>
      <c r="AF161" s="78">
        <v>405</v>
      </c>
      <c r="AG161" s="78">
        <v>1715</v>
      </c>
      <c r="AH161" s="78">
        <v>961</v>
      </c>
      <c r="AI161" s="78"/>
      <c r="AJ161" s="78" t="s">
        <v>1658</v>
      </c>
      <c r="AK161" s="78" t="s">
        <v>1776</v>
      </c>
      <c r="AL161" s="78"/>
      <c r="AM161" s="78"/>
      <c r="AN161" s="80">
        <v>41163.22353009259</v>
      </c>
      <c r="AO161" s="83" t="s">
        <v>2047</v>
      </c>
      <c r="AP161" s="78" t="b">
        <v>1</v>
      </c>
      <c r="AQ161" s="78" t="b">
        <v>0</v>
      </c>
      <c r="AR161" s="78" t="b">
        <v>1</v>
      </c>
      <c r="AS161" s="78" t="s">
        <v>368</v>
      </c>
      <c r="AT161" s="78">
        <v>6</v>
      </c>
      <c r="AU161" s="83" t="s">
        <v>2068</v>
      </c>
      <c r="AV161" s="78" t="b">
        <v>0</v>
      </c>
      <c r="AW161" s="78" t="s">
        <v>2183</v>
      </c>
      <c r="AX161" s="83" t="s">
        <v>2342</v>
      </c>
      <c r="AY161" s="78" t="s">
        <v>66</v>
      </c>
      <c r="AZ161" s="78" t="str">
        <f>REPLACE(INDEX(GroupVertices[Group],MATCH(Vertices[[#This Row],[Vertex]],GroupVertices[Vertex],0)),1,1,"")</f>
        <v>1</v>
      </c>
      <c r="BA161" s="48"/>
      <c r="BB161" s="48"/>
      <c r="BC161" s="48"/>
      <c r="BD161" s="48"/>
      <c r="BE161" s="48"/>
      <c r="BF161" s="48"/>
      <c r="BG161" s="120" t="s">
        <v>3098</v>
      </c>
      <c r="BH161" s="120" t="s">
        <v>3098</v>
      </c>
      <c r="BI161" s="120" t="s">
        <v>3205</v>
      </c>
      <c r="BJ161" s="120" t="s">
        <v>3205</v>
      </c>
      <c r="BK161" s="120">
        <v>1</v>
      </c>
      <c r="BL161" s="123">
        <v>33.333333333333336</v>
      </c>
      <c r="BM161" s="120">
        <v>0</v>
      </c>
      <c r="BN161" s="123">
        <v>0</v>
      </c>
      <c r="BO161" s="120">
        <v>0</v>
      </c>
      <c r="BP161" s="123">
        <v>0</v>
      </c>
      <c r="BQ161" s="120">
        <v>2</v>
      </c>
      <c r="BR161" s="123">
        <v>66.66666666666667</v>
      </c>
      <c r="BS161" s="120">
        <v>3</v>
      </c>
      <c r="BT161" s="2"/>
      <c r="BU161" s="3"/>
      <c r="BV161" s="3"/>
      <c r="BW161" s="3"/>
      <c r="BX161" s="3"/>
    </row>
    <row r="162" spans="1:76" ht="15">
      <c r="A162" s="64" t="s">
        <v>308</v>
      </c>
      <c r="B162" s="65"/>
      <c r="C162" s="65" t="s">
        <v>64</v>
      </c>
      <c r="D162" s="66">
        <v>162.08756864688846</v>
      </c>
      <c r="E162" s="68"/>
      <c r="F162" s="100" t="s">
        <v>820</v>
      </c>
      <c r="G162" s="65"/>
      <c r="H162" s="69" t="s">
        <v>308</v>
      </c>
      <c r="I162" s="70"/>
      <c r="J162" s="70"/>
      <c r="K162" s="69" t="s">
        <v>2519</v>
      </c>
      <c r="L162" s="73">
        <v>1</v>
      </c>
      <c r="M162" s="74">
        <v>6588.03515625</v>
      </c>
      <c r="N162" s="74">
        <v>1417.0853271484375</v>
      </c>
      <c r="O162" s="75"/>
      <c r="P162" s="76"/>
      <c r="Q162" s="76"/>
      <c r="R162" s="86"/>
      <c r="S162" s="48">
        <v>0</v>
      </c>
      <c r="T162" s="48">
        <v>1</v>
      </c>
      <c r="U162" s="49">
        <v>0</v>
      </c>
      <c r="V162" s="49">
        <v>0.002342</v>
      </c>
      <c r="W162" s="49">
        <v>0.001007</v>
      </c>
      <c r="X162" s="49">
        <v>0.372973</v>
      </c>
      <c r="Y162" s="49">
        <v>0</v>
      </c>
      <c r="Z162" s="49">
        <v>0</v>
      </c>
      <c r="AA162" s="71">
        <v>162</v>
      </c>
      <c r="AB162" s="71"/>
      <c r="AC162" s="72"/>
      <c r="AD162" s="78" t="s">
        <v>1493</v>
      </c>
      <c r="AE162" s="78">
        <v>372</v>
      </c>
      <c r="AF162" s="78">
        <v>222</v>
      </c>
      <c r="AG162" s="78">
        <v>5352</v>
      </c>
      <c r="AH162" s="78">
        <v>503</v>
      </c>
      <c r="AI162" s="78"/>
      <c r="AJ162" s="78" t="s">
        <v>1659</v>
      </c>
      <c r="AK162" s="78" t="s">
        <v>1777</v>
      </c>
      <c r="AL162" s="83" t="s">
        <v>1894</v>
      </c>
      <c r="AM162" s="78"/>
      <c r="AN162" s="80">
        <v>41385.88454861111</v>
      </c>
      <c r="AO162" s="83" t="s">
        <v>2048</v>
      </c>
      <c r="AP162" s="78" t="b">
        <v>0</v>
      </c>
      <c r="AQ162" s="78" t="b">
        <v>0</v>
      </c>
      <c r="AR162" s="78" t="b">
        <v>0</v>
      </c>
      <c r="AS162" s="78" t="s">
        <v>368</v>
      </c>
      <c r="AT162" s="78">
        <v>6</v>
      </c>
      <c r="AU162" s="83" t="s">
        <v>2068</v>
      </c>
      <c r="AV162" s="78" t="b">
        <v>0</v>
      </c>
      <c r="AW162" s="78" t="s">
        <v>2183</v>
      </c>
      <c r="AX162" s="83" t="s">
        <v>2343</v>
      </c>
      <c r="AY162" s="78" t="s">
        <v>66</v>
      </c>
      <c r="AZ162" s="78" t="str">
        <f>REPLACE(INDEX(GroupVertices[Group],MATCH(Vertices[[#This Row],[Vertex]],GroupVertices[Vertex],0)),1,1,"")</f>
        <v>7</v>
      </c>
      <c r="BA162" s="48" t="s">
        <v>582</v>
      </c>
      <c r="BB162" s="48" t="s">
        <v>582</v>
      </c>
      <c r="BC162" s="48" t="s">
        <v>629</v>
      </c>
      <c r="BD162" s="48" t="s">
        <v>629</v>
      </c>
      <c r="BE162" s="48"/>
      <c r="BF162" s="48"/>
      <c r="BG162" s="120" t="s">
        <v>3096</v>
      </c>
      <c r="BH162" s="120" t="s">
        <v>3096</v>
      </c>
      <c r="BI162" s="120" t="s">
        <v>3203</v>
      </c>
      <c r="BJ162" s="120" t="s">
        <v>3203</v>
      </c>
      <c r="BK162" s="120">
        <v>0</v>
      </c>
      <c r="BL162" s="123">
        <v>0</v>
      </c>
      <c r="BM162" s="120">
        <v>0</v>
      </c>
      <c r="BN162" s="123">
        <v>0</v>
      </c>
      <c r="BO162" s="120">
        <v>0</v>
      </c>
      <c r="BP162" s="123">
        <v>0</v>
      </c>
      <c r="BQ162" s="120">
        <v>23</v>
      </c>
      <c r="BR162" s="123">
        <v>100</v>
      </c>
      <c r="BS162" s="120">
        <v>23</v>
      </c>
      <c r="BT162" s="2"/>
      <c r="BU162" s="3"/>
      <c r="BV162" s="3"/>
      <c r="BW162" s="3"/>
      <c r="BX162" s="3"/>
    </row>
    <row r="163" spans="1:76" ht="15">
      <c r="A163" s="64" t="s">
        <v>309</v>
      </c>
      <c r="B163" s="65"/>
      <c r="C163" s="65" t="s">
        <v>64</v>
      </c>
      <c r="D163" s="66">
        <v>162.16527595966784</v>
      </c>
      <c r="E163" s="68"/>
      <c r="F163" s="100" t="s">
        <v>821</v>
      </c>
      <c r="G163" s="65"/>
      <c r="H163" s="69" t="s">
        <v>309</v>
      </c>
      <c r="I163" s="70"/>
      <c r="J163" s="70"/>
      <c r="K163" s="69" t="s">
        <v>2520</v>
      </c>
      <c r="L163" s="73">
        <v>1</v>
      </c>
      <c r="M163" s="74">
        <v>6426.0810546875</v>
      </c>
      <c r="N163" s="74">
        <v>2344.119384765625</v>
      </c>
      <c r="O163" s="75"/>
      <c r="P163" s="76"/>
      <c r="Q163" s="76"/>
      <c r="R163" s="86"/>
      <c r="S163" s="48">
        <v>0</v>
      </c>
      <c r="T163" s="48">
        <v>1</v>
      </c>
      <c r="U163" s="49">
        <v>0</v>
      </c>
      <c r="V163" s="49">
        <v>0.002342</v>
      </c>
      <c r="W163" s="49">
        <v>0.001007</v>
      </c>
      <c r="X163" s="49">
        <v>0.372973</v>
      </c>
      <c r="Y163" s="49">
        <v>0</v>
      </c>
      <c r="Z163" s="49">
        <v>0</v>
      </c>
      <c r="AA163" s="71">
        <v>163</v>
      </c>
      <c r="AB163" s="71"/>
      <c r="AC163" s="72"/>
      <c r="AD163" s="78" t="s">
        <v>1494</v>
      </c>
      <c r="AE163" s="78">
        <v>1757</v>
      </c>
      <c r="AF163" s="78">
        <v>419</v>
      </c>
      <c r="AG163" s="78">
        <v>2925</v>
      </c>
      <c r="AH163" s="78">
        <v>131</v>
      </c>
      <c r="AI163" s="78"/>
      <c r="AJ163" s="78" t="s">
        <v>1660</v>
      </c>
      <c r="AK163" s="78"/>
      <c r="AL163" s="78"/>
      <c r="AM163" s="78"/>
      <c r="AN163" s="80">
        <v>40416.72951388889</v>
      </c>
      <c r="AO163" s="78"/>
      <c r="AP163" s="78" t="b">
        <v>0</v>
      </c>
      <c r="AQ163" s="78" t="b">
        <v>0</v>
      </c>
      <c r="AR163" s="78" t="b">
        <v>0</v>
      </c>
      <c r="AS163" s="78" t="s">
        <v>368</v>
      </c>
      <c r="AT163" s="78">
        <v>3</v>
      </c>
      <c r="AU163" s="83" t="s">
        <v>2068</v>
      </c>
      <c r="AV163" s="78" t="b">
        <v>0</v>
      </c>
      <c r="AW163" s="78" t="s">
        <v>2183</v>
      </c>
      <c r="AX163" s="83" t="s">
        <v>2344</v>
      </c>
      <c r="AY163" s="78" t="s">
        <v>66</v>
      </c>
      <c r="AZ163" s="78" t="str">
        <f>REPLACE(INDEX(GroupVertices[Group],MATCH(Vertices[[#This Row],[Vertex]],GroupVertices[Vertex],0)),1,1,"")</f>
        <v>7</v>
      </c>
      <c r="BA163" s="48" t="s">
        <v>582</v>
      </c>
      <c r="BB163" s="48" t="s">
        <v>582</v>
      </c>
      <c r="BC163" s="48" t="s">
        <v>629</v>
      </c>
      <c r="BD163" s="48" t="s">
        <v>629</v>
      </c>
      <c r="BE163" s="48"/>
      <c r="BF163" s="48"/>
      <c r="BG163" s="120" t="s">
        <v>3096</v>
      </c>
      <c r="BH163" s="120" t="s">
        <v>3096</v>
      </c>
      <c r="BI163" s="120" t="s">
        <v>3203</v>
      </c>
      <c r="BJ163" s="120" t="s">
        <v>3203</v>
      </c>
      <c r="BK163" s="120">
        <v>0</v>
      </c>
      <c r="BL163" s="123">
        <v>0</v>
      </c>
      <c r="BM163" s="120">
        <v>0</v>
      </c>
      <c r="BN163" s="123">
        <v>0</v>
      </c>
      <c r="BO163" s="120">
        <v>0</v>
      </c>
      <c r="BP163" s="123">
        <v>0</v>
      </c>
      <c r="BQ163" s="120">
        <v>23</v>
      </c>
      <c r="BR163" s="123">
        <v>100</v>
      </c>
      <c r="BS163" s="120">
        <v>23</v>
      </c>
      <c r="BT163" s="2"/>
      <c r="BU163" s="3"/>
      <c r="BV163" s="3"/>
      <c r="BW163" s="3"/>
      <c r="BX163" s="3"/>
    </row>
    <row r="164" spans="1:76" ht="15">
      <c r="A164" s="64" t="s">
        <v>310</v>
      </c>
      <c r="B164" s="65"/>
      <c r="C164" s="65" t="s">
        <v>64</v>
      </c>
      <c r="D164" s="66">
        <v>162.46387715649018</v>
      </c>
      <c r="E164" s="68"/>
      <c r="F164" s="100" t="s">
        <v>2176</v>
      </c>
      <c r="G164" s="65"/>
      <c r="H164" s="69" t="s">
        <v>310</v>
      </c>
      <c r="I164" s="70"/>
      <c r="J164" s="70"/>
      <c r="K164" s="69" t="s">
        <v>2521</v>
      </c>
      <c r="L164" s="73">
        <v>2.8188617308075514</v>
      </c>
      <c r="M164" s="74">
        <v>1585.459228515625</v>
      </c>
      <c r="N164" s="74">
        <v>5270.9951171875</v>
      </c>
      <c r="O164" s="75"/>
      <c r="P164" s="76"/>
      <c r="Q164" s="76"/>
      <c r="R164" s="86"/>
      <c r="S164" s="48">
        <v>0</v>
      </c>
      <c r="T164" s="48">
        <v>4</v>
      </c>
      <c r="U164" s="49">
        <v>3</v>
      </c>
      <c r="V164" s="49">
        <v>0.003215</v>
      </c>
      <c r="W164" s="49">
        <v>0.008382</v>
      </c>
      <c r="X164" s="49">
        <v>1.098809</v>
      </c>
      <c r="Y164" s="49">
        <v>0.4166666666666667</v>
      </c>
      <c r="Z164" s="49">
        <v>0</v>
      </c>
      <c r="AA164" s="71">
        <v>164</v>
      </c>
      <c r="AB164" s="71"/>
      <c r="AC164" s="72"/>
      <c r="AD164" s="78" t="s">
        <v>1495</v>
      </c>
      <c r="AE164" s="78">
        <v>287</v>
      </c>
      <c r="AF164" s="78">
        <v>1176</v>
      </c>
      <c r="AG164" s="78">
        <v>308941</v>
      </c>
      <c r="AH164" s="78">
        <v>9844</v>
      </c>
      <c r="AI164" s="78"/>
      <c r="AJ164" s="78" t="s">
        <v>1661</v>
      </c>
      <c r="AK164" s="78" t="s">
        <v>1778</v>
      </c>
      <c r="AL164" s="78"/>
      <c r="AM164" s="78"/>
      <c r="AN164" s="80">
        <v>41052.65116898148</v>
      </c>
      <c r="AO164" s="78"/>
      <c r="AP164" s="78" t="b">
        <v>0</v>
      </c>
      <c r="AQ164" s="78" t="b">
        <v>0</v>
      </c>
      <c r="AR164" s="78" t="b">
        <v>0</v>
      </c>
      <c r="AS164" s="78" t="s">
        <v>2067</v>
      </c>
      <c r="AT164" s="78">
        <v>115</v>
      </c>
      <c r="AU164" s="83" t="s">
        <v>2068</v>
      </c>
      <c r="AV164" s="78" t="b">
        <v>0</v>
      </c>
      <c r="AW164" s="78" t="s">
        <v>2183</v>
      </c>
      <c r="AX164" s="83" t="s">
        <v>2345</v>
      </c>
      <c r="AY164" s="78" t="s">
        <v>66</v>
      </c>
      <c r="AZ164" s="78" t="str">
        <f>REPLACE(INDEX(GroupVertices[Group],MATCH(Vertices[[#This Row],[Vertex]],GroupVertices[Vertex],0)),1,1,"")</f>
        <v>1</v>
      </c>
      <c r="BA164" s="48" t="s">
        <v>2988</v>
      </c>
      <c r="BB164" s="48" t="s">
        <v>2988</v>
      </c>
      <c r="BC164" s="48" t="s">
        <v>3001</v>
      </c>
      <c r="BD164" s="48" t="s">
        <v>3001</v>
      </c>
      <c r="BE164" s="48" t="s">
        <v>663</v>
      </c>
      <c r="BF164" s="48" t="s">
        <v>663</v>
      </c>
      <c r="BG164" s="120" t="s">
        <v>3099</v>
      </c>
      <c r="BH164" s="120" t="s">
        <v>3128</v>
      </c>
      <c r="BI164" s="120" t="s">
        <v>3206</v>
      </c>
      <c r="BJ164" s="120" t="s">
        <v>3206</v>
      </c>
      <c r="BK164" s="120">
        <v>1</v>
      </c>
      <c r="BL164" s="123">
        <v>1.8867924528301887</v>
      </c>
      <c r="BM164" s="120">
        <v>0</v>
      </c>
      <c r="BN164" s="123">
        <v>0</v>
      </c>
      <c r="BO164" s="120">
        <v>0</v>
      </c>
      <c r="BP164" s="123">
        <v>0</v>
      </c>
      <c r="BQ164" s="120">
        <v>52</v>
      </c>
      <c r="BR164" s="123">
        <v>98.11320754716981</v>
      </c>
      <c r="BS164" s="120">
        <v>53</v>
      </c>
      <c r="BT164" s="2"/>
      <c r="BU164" s="3"/>
      <c r="BV164" s="3"/>
      <c r="BW164" s="3"/>
      <c r="BX164" s="3"/>
    </row>
    <row r="165" spans="1:76" ht="15">
      <c r="A165" s="64" t="s">
        <v>327</v>
      </c>
      <c r="B165" s="65"/>
      <c r="C165" s="65" t="s">
        <v>64</v>
      </c>
      <c r="D165" s="66">
        <v>165.26173486991277</v>
      </c>
      <c r="E165" s="68"/>
      <c r="F165" s="100" t="s">
        <v>2177</v>
      </c>
      <c r="G165" s="65"/>
      <c r="H165" s="69" t="s">
        <v>327</v>
      </c>
      <c r="I165" s="70"/>
      <c r="J165" s="70"/>
      <c r="K165" s="69" t="s">
        <v>2522</v>
      </c>
      <c r="L165" s="73">
        <v>1</v>
      </c>
      <c r="M165" s="74">
        <v>1560.0889892578125</v>
      </c>
      <c r="N165" s="74">
        <v>6018.5888671875</v>
      </c>
      <c r="O165" s="75"/>
      <c r="P165" s="76"/>
      <c r="Q165" s="76"/>
      <c r="R165" s="86"/>
      <c r="S165" s="48">
        <v>2</v>
      </c>
      <c r="T165" s="48">
        <v>1</v>
      </c>
      <c r="U165" s="49">
        <v>0</v>
      </c>
      <c r="V165" s="49">
        <v>0.003195</v>
      </c>
      <c r="W165" s="49">
        <v>0.007163</v>
      </c>
      <c r="X165" s="49">
        <v>0.603369</v>
      </c>
      <c r="Y165" s="49">
        <v>0.5</v>
      </c>
      <c r="Z165" s="49">
        <v>0.5</v>
      </c>
      <c r="AA165" s="71">
        <v>165</v>
      </c>
      <c r="AB165" s="71"/>
      <c r="AC165" s="72"/>
      <c r="AD165" s="78" t="s">
        <v>1496</v>
      </c>
      <c r="AE165" s="78">
        <v>744</v>
      </c>
      <c r="AF165" s="78">
        <v>8269</v>
      </c>
      <c r="AG165" s="78">
        <v>36055</v>
      </c>
      <c r="AH165" s="78">
        <v>3831</v>
      </c>
      <c r="AI165" s="78"/>
      <c r="AJ165" s="78" t="s">
        <v>1662</v>
      </c>
      <c r="AK165" s="78" t="s">
        <v>1779</v>
      </c>
      <c r="AL165" s="83" t="s">
        <v>1895</v>
      </c>
      <c r="AM165" s="78"/>
      <c r="AN165" s="80">
        <v>39925.99047453704</v>
      </c>
      <c r="AO165" s="83" t="s">
        <v>2049</v>
      </c>
      <c r="AP165" s="78" t="b">
        <v>0</v>
      </c>
      <c r="AQ165" s="78" t="b">
        <v>0</v>
      </c>
      <c r="AR165" s="78" t="b">
        <v>0</v>
      </c>
      <c r="AS165" s="78" t="s">
        <v>368</v>
      </c>
      <c r="AT165" s="78">
        <v>570</v>
      </c>
      <c r="AU165" s="83" t="s">
        <v>2069</v>
      </c>
      <c r="AV165" s="78" t="b">
        <v>0</v>
      </c>
      <c r="AW165" s="78" t="s">
        <v>2183</v>
      </c>
      <c r="AX165" s="83" t="s">
        <v>2346</v>
      </c>
      <c r="AY165" s="78" t="s">
        <v>66</v>
      </c>
      <c r="AZ165" s="78" t="str">
        <f>REPLACE(INDEX(GroupVertices[Group],MATCH(Vertices[[#This Row],[Vertex]],GroupVertices[Vertex],0)),1,1,"")</f>
        <v>1</v>
      </c>
      <c r="BA165" s="48" t="s">
        <v>585</v>
      </c>
      <c r="BB165" s="48" t="s">
        <v>585</v>
      </c>
      <c r="BC165" s="48" t="s">
        <v>631</v>
      </c>
      <c r="BD165" s="48" t="s">
        <v>631</v>
      </c>
      <c r="BE165" s="48" t="s">
        <v>683</v>
      </c>
      <c r="BF165" s="48" t="s">
        <v>683</v>
      </c>
      <c r="BG165" s="120" t="s">
        <v>3100</v>
      </c>
      <c r="BH165" s="120" t="s">
        <v>3129</v>
      </c>
      <c r="BI165" s="120" t="s">
        <v>3207</v>
      </c>
      <c r="BJ165" s="120" t="s">
        <v>3226</v>
      </c>
      <c r="BK165" s="120">
        <v>1</v>
      </c>
      <c r="BL165" s="123">
        <v>2.7777777777777777</v>
      </c>
      <c r="BM165" s="120">
        <v>0</v>
      </c>
      <c r="BN165" s="123">
        <v>0</v>
      </c>
      <c r="BO165" s="120">
        <v>0</v>
      </c>
      <c r="BP165" s="123">
        <v>0</v>
      </c>
      <c r="BQ165" s="120">
        <v>35</v>
      </c>
      <c r="BR165" s="123">
        <v>97.22222222222223</v>
      </c>
      <c r="BS165" s="120">
        <v>36</v>
      </c>
      <c r="BT165" s="2"/>
      <c r="BU165" s="3"/>
      <c r="BV165" s="3"/>
      <c r="BW165" s="3"/>
      <c r="BX165" s="3"/>
    </row>
    <row r="166" spans="1:76" ht="15">
      <c r="A166" s="64" t="s">
        <v>311</v>
      </c>
      <c r="B166" s="65"/>
      <c r="C166" s="65" t="s">
        <v>64</v>
      </c>
      <c r="D166" s="66">
        <v>162.09190763389645</v>
      </c>
      <c r="E166" s="68"/>
      <c r="F166" s="100" t="s">
        <v>2178</v>
      </c>
      <c r="G166" s="65"/>
      <c r="H166" s="69" t="s">
        <v>311</v>
      </c>
      <c r="I166" s="70"/>
      <c r="J166" s="70"/>
      <c r="K166" s="69" t="s">
        <v>2523</v>
      </c>
      <c r="L166" s="73">
        <v>1</v>
      </c>
      <c r="M166" s="74">
        <v>5694.95654296875</v>
      </c>
      <c r="N166" s="74">
        <v>8735.6689453125</v>
      </c>
      <c r="O166" s="75"/>
      <c r="P166" s="76"/>
      <c r="Q166" s="76"/>
      <c r="R166" s="86"/>
      <c r="S166" s="48">
        <v>1</v>
      </c>
      <c r="T166" s="48">
        <v>2</v>
      </c>
      <c r="U166" s="49">
        <v>0</v>
      </c>
      <c r="V166" s="49">
        <v>0.003268</v>
      </c>
      <c r="W166" s="49">
        <v>0.007265</v>
      </c>
      <c r="X166" s="49">
        <v>0.664858</v>
      </c>
      <c r="Y166" s="49">
        <v>0.5</v>
      </c>
      <c r="Z166" s="49">
        <v>0.5</v>
      </c>
      <c r="AA166" s="71">
        <v>166</v>
      </c>
      <c r="AB166" s="71"/>
      <c r="AC166" s="72"/>
      <c r="AD166" s="78" t="s">
        <v>1497</v>
      </c>
      <c r="AE166" s="78">
        <v>459</v>
      </c>
      <c r="AF166" s="78">
        <v>233</v>
      </c>
      <c r="AG166" s="78">
        <v>1389</v>
      </c>
      <c r="AH166" s="78">
        <v>3497</v>
      </c>
      <c r="AI166" s="78"/>
      <c r="AJ166" s="78" t="s">
        <v>1663</v>
      </c>
      <c r="AK166" s="78" t="s">
        <v>1780</v>
      </c>
      <c r="AL166" s="78"/>
      <c r="AM166" s="78"/>
      <c r="AN166" s="80">
        <v>42650.01342592593</v>
      </c>
      <c r="AO166" s="83" t="s">
        <v>2050</v>
      </c>
      <c r="AP166" s="78" t="b">
        <v>1</v>
      </c>
      <c r="AQ166" s="78" t="b">
        <v>0</v>
      </c>
      <c r="AR166" s="78" t="b">
        <v>1</v>
      </c>
      <c r="AS166" s="78" t="s">
        <v>368</v>
      </c>
      <c r="AT166" s="78">
        <v>4</v>
      </c>
      <c r="AU166" s="78"/>
      <c r="AV166" s="78" t="b">
        <v>0</v>
      </c>
      <c r="AW166" s="78" t="s">
        <v>2183</v>
      </c>
      <c r="AX166" s="83" t="s">
        <v>2347</v>
      </c>
      <c r="AY166" s="78" t="s">
        <v>66</v>
      </c>
      <c r="AZ166" s="78" t="str">
        <f>REPLACE(INDEX(GroupVertices[Group],MATCH(Vertices[[#This Row],[Vertex]],GroupVertices[Vertex],0)),1,1,"")</f>
        <v>4</v>
      </c>
      <c r="BA166" s="48"/>
      <c r="BB166" s="48"/>
      <c r="BC166" s="48"/>
      <c r="BD166" s="48"/>
      <c r="BE166" s="48" t="s">
        <v>674</v>
      </c>
      <c r="BF166" s="48" t="s">
        <v>674</v>
      </c>
      <c r="BG166" s="120" t="s">
        <v>3101</v>
      </c>
      <c r="BH166" s="120" t="s">
        <v>3101</v>
      </c>
      <c r="BI166" s="120" t="s">
        <v>3208</v>
      </c>
      <c r="BJ166" s="120" t="s">
        <v>3208</v>
      </c>
      <c r="BK166" s="120">
        <v>1</v>
      </c>
      <c r="BL166" s="123">
        <v>4.545454545454546</v>
      </c>
      <c r="BM166" s="120">
        <v>0</v>
      </c>
      <c r="BN166" s="123">
        <v>0</v>
      </c>
      <c r="BO166" s="120">
        <v>0</v>
      </c>
      <c r="BP166" s="123">
        <v>0</v>
      </c>
      <c r="BQ166" s="120">
        <v>21</v>
      </c>
      <c r="BR166" s="123">
        <v>95.45454545454545</v>
      </c>
      <c r="BS166" s="120">
        <v>22</v>
      </c>
      <c r="BT166" s="2"/>
      <c r="BU166" s="3"/>
      <c r="BV166" s="3"/>
      <c r="BW166" s="3"/>
      <c r="BX166" s="3"/>
    </row>
    <row r="167" spans="1:76" ht="15">
      <c r="A167" s="64" t="s">
        <v>313</v>
      </c>
      <c r="B167" s="65"/>
      <c r="C167" s="65" t="s">
        <v>64</v>
      </c>
      <c r="D167" s="66">
        <v>162.11715264921563</v>
      </c>
      <c r="E167" s="68"/>
      <c r="F167" s="100" t="s">
        <v>823</v>
      </c>
      <c r="G167" s="65"/>
      <c r="H167" s="69" t="s">
        <v>313</v>
      </c>
      <c r="I167" s="70"/>
      <c r="J167" s="70"/>
      <c r="K167" s="69" t="s">
        <v>2524</v>
      </c>
      <c r="L167" s="73">
        <v>1</v>
      </c>
      <c r="M167" s="74">
        <v>4983.19091796875</v>
      </c>
      <c r="N167" s="74">
        <v>8079.29638671875</v>
      </c>
      <c r="O167" s="75"/>
      <c r="P167" s="76"/>
      <c r="Q167" s="76"/>
      <c r="R167" s="86"/>
      <c r="S167" s="48">
        <v>0</v>
      </c>
      <c r="T167" s="48">
        <v>1</v>
      </c>
      <c r="U167" s="49">
        <v>0</v>
      </c>
      <c r="V167" s="49">
        <v>0.002347</v>
      </c>
      <c r="W167" s="49">
        <v>0.000798</v>
      </c>
      <c r="X167" s="49">
        <v>0.444987</v>
      </c>
      <c r="Y167" s="49">
        <v>0</v>
      </c>
      <c r="Z167" s="49">
        <v>0</v>
      </c>
      <c r="AA167" s="71">
        <v>167</v>
      </c>
      <c r="AB167" s="71"/>
      <c r="AC167" s="72"/>
      <c r="AD167" s="78" t="s">
        <v>1498</v>
      </c>
      <c r="AE167" s="78">
        <v>10</v>
      </c>
      <c r="AF167" s="78">
        <v>297</v>
      </c>
      <c r="AG167" s="78">
        <v>18539</v>
      </c>
      <c r="AH167" s="78">
        <v>0</v>
      </c>
      <c r="AI167" s="78"/>
      <c r="AJ167" s="78" t="s">
        <v>1664</v>
      </c>
      <c r="AK167" s="78" t="s">
        <v>1781</v>
      </c>
      <c r="AL167" s="83" t="s">
        <v>1896</v>
      </c>
      <c r="AM167" s="78"/>
      <c r="AN167" s="80">
        <v>39961.8171875</v>
      </c>
      <c r="AO167" s="78"/>
      <c r="AP167" s="78" t="b">
        <v>1</v>
      </c>
      <c r="AQ167" s="78" t="b">
        <v>0</v>
      </c>
      <c r="AR167" s="78" t="b">
        <v>0</v>
      </c>
      <c r="AS167" s="78" t="s">
        <v>368</v>
      </c>
      <c r="AT167" s="78">
        <v>4</v>
      </c>
      <c r="AU167" s="83" t="s">
        <v>2068</v>
      </c>
      <c r="AV167" s="78" t="b">
        <v>0</v>
      </c>
      <c r="AW167" s="78" t="s">
        <v>2183</v>
      </c>
      <c r="AX167" s="83" t="s">
        <v>2348</v>
      </c>
      <c r="AY167" s="78" t="s">
        <v>66</v>
      </c>
      <c r="AZ167" s="78" t="str">
        <f>REPLACE(INDEX(GroupVertices[Group],MATCH(Vertices[[#This Row],[Vertex]],GroupVertices[Vertex],0)),1,1,"")</f>
        <v>4</v>
      </c>
      <c r="BA167" s="48" t="s">
        <v>591</v>
      </c>
      <c r="BB167" s="48" t="s">
        <v>591</v>
      </c>
      <c r="BC167" s="48" t="s">
        <v>633</v>
      </c>
      <c r="BD167" s="48" t="s">
        <v>633</v>
      </c>
      <c r="BE167" s="48"/>
      <c r="BF167" s="48"/>
      <c r="BG167" s="120" t="s">
        <v>3102</v>
      </c>
      <c r="BH167" s="120" t="s">
        <v>3102</v>
      </c>
      <c r="BI167" s="120" t="s">
        <v>3209</v>
      </c>
      <c r="BJ167" s="120" t="s">
        <v>3209</v>
      </c>
      <c r="BK167" s="120">
        <v>1</v>
      </c>
      <c r="BL167" s="123">
        <v>7.6923076923076925</v>
      </c>
      <c r="BM167" s="120">
        <v>0</v>
      </c>
      <c r="BN167" s="123">
        <v>0</v>
      </c>
      <c r="BO167" s="120">
        <v>0</v>
      </c>
      <c r="BP167" s="123">
        <v>0</v>
      </c>
      <c r="BQ167" s="120">
        <v>12</v>
      </c>
      <c r="BR167" s="123">
        <v>92.3076923076923</v>
      </c>
      <c r="BS167" s="120">
        <v>13</v>
      </c>
      <c r="BT167" s="2"/>
      <c r="BU167" s="3"/>
      <c r="BV167" s="3"/>
      <c r="BW167" s="3"/>
      <c r="BX167" s="3"/>
    </row>
    <row r="168" spans="1:76" ht="15">
      <c r="A168" s="64" t="s">
        <v>314</v>
      </c>
      <c r="B168" s="65"/>
      <c r="C168" s="65" t="s">
        <v>64</v>
      </c>
      <c r="D168" s="66">
        <v>162.60745818111812</v>
      </c>
      <c r="E168" s="68"/>
      <c r="F168" s="100" t="s">
        <v>824</v>
      </c>
      <c r="G168" s="65"/>
      <c r="H168" s="69" t="s">
        <v>314</v>
      </c>
      <c r="I168" s="70"/>
      <c r="J168" s="70"/>
      <c r="K168" s="69" t="s">
        <v>2525</v>
      </c>
      <c r="L168" s="73">
        <v>1</v>
      </c>
      <c r="M168" s="74">
        <v>3709.018310546875</v>
      </c>
      <c r="N168" s="74">
        <v>3058.517578125</v>
      </c>
      <c r="O168" s="75"/>
      <c r="P168" s="76"/>
      <c r="Q168" s="76"/>
      <c r="R168" s="86"/>
      <c r="S168" s="48">
        <v>1</v>
      </c>
      <c r="T168" s="48">
        <v>1</v>
      </c>
      <c r="U168" s="49">
        <v>0</v>
      </c>
      <c r="V168" s="49">
        <v>0</v>
      </c>
      <c r="W168" s="49">
        <v>0</v>
      </c>
      <c r="X168" s="49">
        <v>0.999997</v>
      </c>
      <c r="Y168" s="49">
        <v>0</v>
      </c>
      <c r="Z168" s="49" t="s">
        <v>3528</v>
      </c>
      <c r="AA168" s="71">
        <v>168</v>
      </c>
      <c r="AB168" s="71"/>
      <c r="AC168" s="72"/>
      <c r="AD168" s="78" t="s">
        <v>1499</v>
      </c>
      <c r="AE168" s="78">
        <v>1742</v>
      </c>
      <c r="AF168" s="78">
        <v>1540</v>
      </c>
      <c r="AG168" s="78">
        <v>8228</v>
      </c>
      <c r="AH168" s="78">
        <v>5555</v>
      </c>
      <c r="AI168" s="78"/>
      <c r="AJ168" s="78" t="s">
        <v>1665</v>
      </c>
      <c r="AK168" s="78" t="s">
        <v>1295</v>
      </c>
      <c r="AL168" s="78"/>
      <c r="AM168" s="78"/>
      <c r="AN168" s="80">
        <v>40679.03542824074</v>
      </c>
      <c r="AO168" s="83" t="s">
        <v>2051</v>
      </c>
      <c r="AP168" s="78" t="b">
        <v>0</v>
      </c>
      <c r="AQ168" s="78" t="b">
        <v>0</v>
      </c>
      <c r="AR168" s="78" t="b">
        <v>1</v>
      </c>
      <c r="AS168" s="78" t="s">
        <v>368</v>
      </c>
      <c r="AT168" s="78">
        <v>68</v>
      </c>
      <c r="AU168" s="83" t="s">
        <v>2068</v>
      </c>
      <c r="AV168" s="78" t="b">
        <v>0</v>
      </c>
      <c r="AW168" s="78" t="s">
        <v>2183</v>
      </c>
      <c r="AX168" s="83" t="s">
        <v>2349</v>
      </c>
      <c r="AY168" s="78" t="s">
        <v>66</v>
      </c>
      <c r="AZ168" s="78" t="str">
        <f>REPLACE(INDEX(GroupVertices[Group],MATCH(Vertices[[#This Row],[Vertex]],GroupVertices[Vertex],0)),1,1,"")</f>
        <v>3</v>
      </c>
      <c r="BA168" s="48" t="s">
        <v>592</v>
      </c>
      <c r="BB168" s="48" t="s">
        <v>592</v>
      </c>
      <c r="BC168" s="48" t="s">
        <v>615</v>
      </c>
      <c r="BD168" s="48" t="s">
        <v>615</v>
      </c>
      <c r="BE168" s="48" t="s">
        <v>3014</v>
      </c>
      <c r="BF168" s="48" t="s">
        <v>3014</v>
      </c>
      <c r="BG168" s="120" t="s">
        <v>3103</v>
      </c>
      <c r="BH168" s="120" t="s">
        <v>3103</v>
      </c>
      <c r="BI168" s="120" t="s">
        <v>3210</v>
      </c>
      <c r="BJ168" s="120" t="s">
        <v>3210</v>
      </c>
      <c r="BK168" s="120">
        <v>0</v>
      </c>
      <c r="BL168" s="123">
        <v>0</v>
      </c>
      <c r="BM168" s="120">
        <v>1</v>
      </c>
      <c r="BN168" s="123">
        <v>10</v>
      </c>
      <c r="BO168" s="120">
        <v>0</v>
      </c>
      <c r="BP168" s="123">
        <v>0</v>
      </c>
      <c r="BQ168" s="120">
        <v>9</v>
      </c>
      <c r="BR168" s="123">
        <v>90</v>
      </c>
      <c r="BS168" s="120">
        <v>10</v>
      </c>
      <c r="BT168" s="2"/>
      <c r="BU168" s="3"/>
      <c r="BV168" s="3"/>
      <c r="BW168" s="3"/>
      <c r="BX168" s="3"/>
    </row>
    <row r="169" spans="1:76" ht="15">
      <c r="A169" s="64" t="s">
        <v>315</v>
      </c>
      <c r="B169" s="65"/>
      <c r="C169" s="65" t="s">
        <v>64</v>
      </c>
      <c r="D169" s="66">
        <v>162.01696149466758</v>
      </c>
      <c r="E169" s="68"/>
      <c r="F169" s="100" t="s">
        <v>825</v>
      </c>
      <c r="G169" s="65"/>
      <c r="H169" s="69" t="s">
        <v>315</v>
      </c>
      <c r="I169" s="70"/>
      <c r="J169" s="70"/>
      <c r="K169" s="69" t="s">
        <v>2526</v>
      </c>
      <c r="L169" s="73">
        <v>1</v>
      </c>
      <c r="M169" s="74">
        <v>890.1105346679688</v>
      </c>
      <c r="N169" s="74">
        <v>4244.99169921875</v>
      </c>
      <c r="O169" s="75"/>
      <c r="P169" s="76"/>
      <c r="Q169" s="76"/>
      <c r="R169" s="86"/>
      <c r="S169" s="48">
        <v>1</v>
      </c>
      <c r="T169" s="48">
        <v>2</v>
      </c>
      <c r="U169" s="49">
        <v>0</v>
      </c>
      <c r="V169" s="49">
        <v>0.003195</v>
      </c>
      <c r="W169" s="49">
        <v>0.007053</v>
      </c>
      <c r="X169" s="49">
        <v>0.643255</v>
      </c>
      <c r="Y169" s="49">
        <v>0.5</v>
      </c>
      <c r="Z169" s="49">
        <v>0.5</v>
      </c>
      <c r="AA169" s="71">
        <v>169</v>
      </c>
      <c r="AB169" s="71"/>
      <c r="AC169" s="72"/>
      <c r="AD169" s="78" t="s">
        <v>1500</v>
      </c>
      <c r="AE169" s="78">
        <v>210</v>
      </c>
      <c r="AF169" s="78">
        <v>43</v>
      </c>
      <c r="AG169" s="78">
        <v>2893</v>
      </c>
      <c r="AH169" s="78">
        <v>3760</v>
      </c>
      <c r="AI169" s="78"/>
      <c r="AJ169" s="78" t="s">
        <v>1666</v>
      </c>
      <c r="AK169" s="78" t="s">
        <v>1782</v>
      </c>
      <c r="AL169" s="78"/>
      <c r="AM169" s="78"/>
      <c r="AN169" s="80">
        <v>41461.6278125</v>
      </c>
      <c r="AO169" s="83" t="s">
        <v>2052</v>
      </c>
      <c r="AP169" s="78" t="b">
        <v>1</v>
      </c>
      <c r="AQ169" s="78" t="b">
        <v>0</v>
      </c>
      <c r="AR169" s="78" t="b">
        <v>1</v>
      </c>
      <c r="AS169" s="78" t="s">
        <v>368</v>
      </c>
      <c r="AT169" s="78">
        <v>0</v>
      </c>
      <c r="AU169" s="83" t="s">
        <v>2068</v>
      </c>
      <c r="AV169" s="78" t="b">
        <v>0</v>
      </c>
      <c r="AW169" s="78" t="s">
        <v>2183</v>
      </c>
      <c r="AX169" s="83" t="s">
        <v>2350</v>
      </c>
      <c r="AY169" s="78" t="s">
        <v>66</v>
      </c>
      <c r="AZ169" s="78" t="str">
        <f>REPLACE(INDEX(GroupVertices[Group],MATCH(Vertices[[#This Row],[Vertex]],GroupVertices[Vertex],0)),1,1,"")</f>
        <v>1</v>
      </c>
      <c r="BA169" s="48" t="s">
        <v>593</v>
      </c>
      <c r="BB169" s="48" t="s">
        <v>593</v>
      </c>
      <c r="BC169" s="48" t="s">
        <v>615</v>
      </c>
      <c r="BD169" s="48" t="s">
        <v>615</v>
      </c>
      <c r="BE169" s="48"/>
      <c r="BF169" s="48"/>
      <c r="BG169" s="120" t="s">
        <v>3104</v>
      </c>
      <c r="BH169" s="120" t="s">
        <v>3104</v>
      </c>
      <c r="BI169" s="120" t="s">
        <v>3211</v>
      </c>
      <c r="BJ169" s="120" t="s">
        <v>3211</v>
      </c>
      <c r="BK169" s="120">
        <v>1</v>
      </c>
      <c r="BL169" s="123">
        <v>5</v>
      </c>
      <c r="BM169" s="120">
        <v>0</v>
      </c>
      <c r="BN169" s="123">
        <v>0</v>
      </c>
      <c r="BO169" s="120">
        <v>0</v>
      </c>
      <c r="BP169" s="123">
        <v>0</v>
      </c>
      <c r="BQ169" s="120">
        <v>19</v>
      </c>
      <c r="BR169" s="123">
        <v>95</v>
      </c>
      <c r="BS169" s="120">
        <v>20</v>
      </c>
      <c r="BT169" s="2"/>
      <c r="BU169" s="3"/>
      <c r="BV169" s="3"/>
      <c r="BW169" s="3"/>
      <c r="BX169" s="3"/>
    </row>
    <row r="170" spans="1:76" ht="15">
      <c r="A170" s="64" t="s">
        <v>316</v>
      </c>
      <c r="B170" s="65"/>
      <c r="C170" s="65" t="s">
        <v>64</v>
      </c>
      <c r="D170" s="66">
        <v>162.51042265348497</v>
      </c>
      <c r="E170" s="68"/>
      <c r="F170" s="100" t="s">
        <v>826</v>
      </c>
      <c r="G170" s="65"/>
      <c r="H170" s="69" t="s">
        <v>316</v>
      </c>
      <c r="I170" s="70"/>
      <c r="J170" s="70"/>
      <c r="K170" s="69" t="s">
        <v>2527</v>
      </c>
      <c r="L170" s="73">
        <v>1</v>
      </c>
      <c r="M170" s="74">
        <v>1057.03759765625</v>
      </c>
      <c r="N170" s="74">
        <v>4005.83203125</v>
      </c>
      <c r="O170" s="75"/>
      <c r="P170" s="76"/>
      <c r="Q170" s="76"/>
      <c r="R170" s="86"/>
      <c r="S170" s="48">
        <v>1</v>
      </c>
      <c r="T170" s="48">
        <v>2</v>
      </c>
      <c r="U170" s="49">
        <v>0</v>
      </c>
      <c r="V170" s="49">
        <v>0.003195</v>
      </c>
      <c r="W170" s="49">
        <v>0.007053</v>
      </c>
      <c r="X170" s="49">
        <v>0.643255</v>
      </c>
      <c r="Y170" s="49">
        <v>0.5</v>
      </c>
      <c r="Z170" s="49">
        <v>0.5</v>
      </c>
      <c r="AA170" s="71">
        <v>170</v>
      </c>
      <c r="AB170" s="71"/>
      <c r="AC170" s="72"/>
      <c r="AD170" s="78" t="s">
        <v>1501</v>
      </c>
      <c r="AE170" s="78">
        <v>973</v>
      </c>
      <c r="AF170" s="78">
        <v>1294</v>
      </c>
      <c r="AG170" s="78">
        <v>2764</v>
      </c>
      <c r="AH170" s="78">
        <v>6865</v>
      </c>
      <c r="AI170" s="78"/>
      <c r="AJ170" s="78" t="s">
        <v>1667</v>
      </c>
      <c r="AK170" s="78" t="s">
        <v>1783</v>
      </c>
      <c r="AL170" s="83" t="s">
        <v>1897</v>
      </c>
      <c r="AM170" s="78"/>
      <c r="AN170" s="80">
        <v>42703.88434027778</v>
      </c>
      <c r="AO170" s="83" t="s">
        <v>2053</v>
      </c>
      <c r="AP170" s="78" t="b">
        <v>0</v>
      </c>
      <c r="AQ170" s="78" t="b">
        <v>0</v>
      </c>
      <c r="AR170" s="78" t="b">
        <v>1</v>
      </c>
      <c r="AS170" s="78" t="s">
        <v>368</v>
      </c>
      <c r="AT170" s="78">
        <v>44</v>
      </c>
      <c r="AU170" s="83" t="s">
        <v>2068</v>
      </c>
      <c r="AV170" s="78" t="b">
        <v>0</v>
      </c>
      <c r="AW170" s="78" t="s">
        <v>2183</v>
      </c>
      <c r="AX170" s="83" t="s">
        <v>2351</v>
      </c>
      <c r="AY170" s="78" t="s">
        <v>66</v>
      </c>
      <c r="AZ170" s="78" t="str">
        <f>REPLACE(INDEX(GroupVertices[Group],MATCH(Vertices[[#This Row],[Vertex]],GroupVertices[Vertex],0)),1,1,"")</f>
        <v>1</v>
      </c>
      <c r="BA170" s="48"/>
      <c r="BB170" s="48"/>
      <c r="BC170" s="48"/>
      <c r="BD170" s="48"/>
      <c r="BE170" s="48"/>
      <c r="BF170" s="48"/>
      <c r="BG170" s="120" t="s">
        <v>3105</v>
      </c>
      <c r="BH170" s="120" t="s">
        <v>3105</v>
      </c>
      <c r="BI170" s="120" t="s">
        <v>3212</v>
      </c>
      <c r="BJ170" s="120" t="s">
        <v>3212</v>
      </c>
      <c r="BK170" s="120">
        <v>1</v>
      </c>
      <c r="BL170" s="123">
        <v>5.2631578947368425</v>
      </c>
      <c r="BM170" s="120">
        <v>0</v>
      </c>
      <c r="BN170" s="123">
        <v>0</v>
      </c>
      <c r="BO170" s="120">
        <v>0</v>
      </c>
      <c r="BP170" s="123">
        <v>0</v>
      </c>
      <c r="BQ170" s="120">
        <v>18</v>
      </c>
      <c r="BR170" s="123">
        <v>94.73684210526316</v>
      </c>
      <c r="BS170" s="120">
        <v>19</v>
      </c>
      <c r="BT170" s="2"/>
      <c r="BU170" s="3"/>
      <c r="BV170" s="3"/>
      <c r="BW170" s="3"/>
      <c r="BX170" s="3"/>
    </row>
    <row r="171" spans="1:76" ht="15">
      <c r="A171" s="64" t="s">
        <v>317</v>
      </c>
      <c r="B171" s="65"/>
      <c r="C171" s="65" t="s">
        <v>64</v>
      </c>
      <c r="D171" s="66">
        <v>165.32169178129584</v>
      </c>
      <c r="E171" s="68"/>
      <c r="F171" s="100" t="s">
        <v>827</v>
      </c>
      <c r="G171" s="65"/>
      <c r="H171" s="69" t="s">
        <v>317</v>
      </c>
      <c r="I171" s="70"/>
      <c r="J171" s="70"/>
      <c r="K171" s="69" t="s">
        <v>2528</v>
      </c>
      <c r="L171" s="73">
        <v>1</v>
      </c>
      <c r="M171" s="74">
        <v>2161.14990234375</v>
      </c>
      <c r="N171" s="74">
        <v>6176.32470703125</v>
      </c>
      <c r="O171" s="75"/>
      <c r="P171" s="76"/>
      <c r="Q171" s="76"/>
      <c r="R171" s="86"/>
      <c r="S171" s="48">
        <v>0</v>
      </c>
      <c r="T171" s="48">
        <v>1</v>
      </c>
      <c r="U171" s="49">
        <v>0</v>
      </c>
      <c r="V171" s="49">
        <v>0.003185</v>
      </c>
      <c r="W171" s="49">
        <v>0.006466</v>
      </c>
      <c r="X171" s="49">
        <v>0.369872</v>
      </c>
      <c r="Y171" s="49">
        <v>0</v>
      </c>
      <c r="Z171" s="49">
        <v>0</v>
      </c>
      <c r="AA171" s="71">
        <v>171</v>
      </c>
      <c r="AB171" s="71"/>
      <c r="AC171" s="72"/>
      <c r="AD171" s="78" t="s">
        <v>1502</v>
      </c>
      <c r="AE171" s="78">
        <v>6977</v>
      </c>
      <c r="AF171" s="78">
        <v>8421</v>
      </c>
      <c r="AG171" s="78">
        <v>38031</v>
      </c>
      <c r="AH171" s="78">
        <v>3028</v>
      </c>
      <c r="AI171" s="78"/>
      <c r="AJ171" s="78" t="s">
        <v>1668</v>
      </c>
      <c r="AK171" s="78" t="s">
        <v>1295</v>
      </c>
      <c r="AL171" s="83" t="s">
        <v>1898</v>
      </c>
      <c r="AM171" s="78"/>
      <c r="AN171" s="80">
        <v>39929.225694444445</v>
      </c>
      <c r="AO171" s="83" t="s">
        <v>2054</v>
      </c>
      <c r="AP171" s="78" t="b">
        <v>0</v>
      </c>
      <c r="AQ171" s="78" t="b">
        <v>0</v>
      </c>
      <c r="AR171" s="78" t="b">
        <v>1</v>
      </c>
      <c r="AS171" s="78" t="s">
        <v>368</v>
      </c>
      <c r="AT171" s="78">
        <v>267</v>
      </c>
      <c r="AU171" s="83" t="s">
        <v>2083</v>
      </c>
      <c r="AV171" s="78" t="b">
        <v>0</v>
      </c>
      <c r="AW171" s="78" t="s">
        <v>2183</v>
      </c>
      <c r="AX171" s="83" t="s">
        <v>2352</v>
      </c>
      <c r="AY171" s="78" t="s">
        <v>66</v>
      </c>
      <c r="AZ171" s="78" t="str">
        <f>REPLACE(INDEX(GroupVertices[Group],MATCH(Vertices[[#This Row],[Vertex]],GroupVertices[Vertex],0)),1,1,"")</f>
        <v>1</v>
      </c>
      <c r="BA171" s="48" t="s">
        <v>2989</v>
      </c>
      <c r="BB171" s="48" t="s">
        <v>2989</v>
      </c>
      <c r="BC171" s="48" t="s">
        <v>3002</v>
      </c>
      <c r="BD171" s="48" t="s">
        <v>3002</v>
      </c>
      <c r="BE171" s="48"/>
      <c r="BF171" s="48"/>
      <c r="BG171" s="120" t="s">
        <v>3106</v>
      </c>
      <c r="BH171" s="120" t="s">
        <v>3106</v>
      </c>
      <c r="BI171" s="120" t="s">
        <v>3213</v>
      </c>
      <c r="BJ171" s="120" t="s">
        <v>3213</v>
      </c>
      <c r="BK171" s="120">
        <v>5</v>
      </c>
      <c r="BL171" s="123">
        <v>9.433962264150944</v>
      </c>
      <c r="BM171" s="120">
        <v>0</v>
      </c>
      <c r="BN171" s="123">
        <v>0</v>
      </c>
      <c r="BO171" s="120">
        <v>0</v>
      </c>
      <c r="BP171" s="123">
        <v>0</v>
      </c>
      <c r="BQ171" s="120">
        <v>48</v>
      </c>
      <c r="BR171" s="123">
        <v>90.56603773584905</v>
      </c>
      <c r="BS171" s="120">
        <v>53</v>
      </c>
      <c r="BT171" s="2"/>
      <c r="BU171" s="3"/>
      <c r="BV171" s="3"/>
      <c r="BW171" s="3"/>
      <c r="BX171" s="3"/>
    </row>
    <row r="172" spans="1:76" ht="15">
      <c r="A172" s="64" t="s">
        <v>318</v>
      </c>
      <c r="B172" s="65"/>
      <c r="C172" s="65" t="s">
        <v>64</v>
      </c>
      <c r="D172" s="66">
        <v>189.73164932813484</v>
      </c>
      <c r="E172" s="68"/>
      <c r="F172" s="100" t="s">
        <v>828</v>
      </c>
      <c r="G172" s="65"/>
      <c r="H172" s="69" t="s">
        <v>318</v>
      </c>
      <c r="I172" s="70"/>
      <c r="J172" s="70"/>
      <c r="K172" s="69" t="s">
        <v>2529</v>
      </c>
      <c r="L172" s="73">
        <v>1</v>
      </c>
      <c r="M172" s="74">
        <v>2035.7049560546875</v>
      </c>
      <c r="N172" s="74">
        <v>5720.302734375</v>
      </c>
      <c r="O172" s="75"/>
      <c r="P172" s="76"/>
      <c r="Q172" s="76"/>
      <c r="R172" s="86"/>
      <c r="S172" s="48">
        <v>0</v>
      </c>
      <c r="T172" s="48">
        <v>1</v>
      </c>
      <c r="U172" s="49">
        <v>0</v>
      </c>
      <c r="V172" s="49">
        <v>0.003185</v>
      </c>
      <c r="W172" s="49">
        <v>0.006466</v>
      </c>
      <c r="X172" s="49">
        <v>0.369872</v>
      </c>
      <c r="Y172" s="49">
        <v>0</v>
      </c>
      <c r="Z172" s="49">
        <v>0</v>
      </c>
      <c r="AA172" s="71">
        <v>172</v>
      </c>
      <c r="AB172" s="71"/>
      <c r="AC172" s="72"/>
      <c r="AD172" s="78" t="s">
        <v>1503</v>
      </c>
      <c r="AE172" s="78">
        <v>74995</v>
      </c>
      <c r="AF172" s="78">
        <v>70304</v>
      </c>
      <c r="AG172" s="78">
        <v>2475633</v>
      </c>
      <c r="AH172" s="78">
        <v>393991</v>
      </c>
      <c r="AI172" s="78"/>
      <c r="AJ172" s="78" t="s">
        <v>1669</v>
      </c>
      <c r="AK172" s="78" t="s">
        <v>1784</v>
      </c>
      <c r="AL172" s="83" t="s">
        <v>1899</v>
      </c>
      <c r="AM172" s="78"/>
      <c r="AN172" s="80">
        <v>39793.80877314815</v>
      </c>
      <c r="AO172" s="83" t="s">
        <v>2055</v>
      </c>
      <c r="AP172" s="78" t="b">
        <v>0</v>
      </c>
      <c r="AQ172" s="78" t="b">
        <v>0</v>
      </c>
      <c r="AR172" s="78" t="b">
        <v>0</v>
      </c>
      <c r="AS172" s="78" t="s">
        <v>368</v>
      </c>
      <c r="AT172" s="78">
        <v>3716</v>
      </c>
      <c r="AU172" s="83" t="s">
        <v>2085</v>
      </c>
      <c r="AV172" s="78" t="b">
        <v>0</v>
      </c>
      <c r="AW172" s="78" t="s">
        <v>2183</v>
      </c>
      <c r="AX172" s="83" t="s">
        <v>2353</v>
      </c>
      <c r="AY172" s="78" t="s">
        <v>66</v>
      </c>
      <c r="AZ172" s="78" t="str">
        <f>REPLACE(INDEX(GroupVertices[Group],MATCH(Vertices[[#This Row],[Vertex]],GroupVertices[Vertex],0)),1,1,"")</f>
        <v>1</v>
      </c>
      <c r="BA172" s="48" t="s">
        <v>2990</v>
      </c>
      <c r="BB172" s="48" t="s">
        <v>2990</v>
      </c>
      <c r="BC172" s="48" t="s">
        <v>611</v>
      </c>
      <c r="BD172" s="48" t="s">
        <v>611</v>
      </c>
      <c r="BE172" s="48"/>
      <c r="BF172" s="48"/>
      <c r="BG172" s="120" t="s">
        <v>3107</v>
      </c>
      <c r="BH172" s="120" t="s">
        <v>3107</v>
      </c>
      <c r="BI172" s="120" t="s">
        <v>3214</v>
      </c>
      <c r="BJ172" s="120" t="s">
        <v>3214</v>
      </c>
      <c r="BK172" s="120">
        <v>3</v>
      </c>
      <c r="BL172" s="123">
        <v>5.882352941176471</v>
      </c>
      <c r="BM172" s="120">
        <v>0</v>
      </c>
      <c r="BN172" s="123">
        <v>0</v>
      </c>
      <c r="BO172" s="120">
        <v>0</v>
      </c>
      <c r="BP172" s="123">
        <v>0</v>
      </c>
      <c r="BQ172" s="120">
        <v>48</v>
      </c>
      <c r="BR172" s="123">
        <v>94.11764705882354</v>
      </c>
      <c r="BS172" s="120">
        <v>51</v>
      </c>
      <c r="BT172" s="2"/>
      <c r="BU172" s="3"/>
      <c r="BV172" s="3"/>
      <c r="BW172" s="3"/>
      <c r="BX172" s="3"/>
    </row>
    <row r="173" spans="1:76" ht="15">
      <c r="A173" s="64" t="s">
        <v>319</v>
      </c>
      <c r="B173" s="65"/>
      <c r="C173" s="65" t="s">
        <v>64</v>
      </c>
      <c r="D173" s="66">
        <v>162.09821888772623</v>
      </c>
      <c r="E173" s="68"/>
      <c r="F173" s="100" t="s">
        <v>829</v>
      </c>
      <c r="G173" s="65"/>
      <c r="H173" s="69" t="s">
        <v>319</v>
      </c>
      <c r="I173" s="70"/>
      <c r="J173" s="70"/>
      <c r="K173" s="69" t="s">
        <v>2530</v>
      </c>
      <c r="L173" s="73">
        <v>161.05983231106453</v>
      </c>
      <c r="M173" s="74">
        <v>2295.5263671875</v>
      </c>
      <c r="N173" s="74">
        <v>4925.2275390625</v>
      </c>
      <c r="O173" s="75"/>
      <c r="P173" s="76"/>
      <c r="Q173" s="76"/>
      <c r="R173" s="86"/>
      <c r="S173" s="48">
        <v>0</v>
      </c>
      <c r="T173" s="48">
        <v>2</v>
      </c>
      <c r="U173" s="49">
        <v>264</v>
      </c>
      <c r="V173" s="49">
        <v>0.003205</v>
      </c>
      <c r="W173" s="49">
        <v>0.006511</v>
      </c>
      <c r="X173" s="49">
        <v>0.778664</v>
      </c>
      <c r="Y173" s="49">
        <v>0</v>
      </c>
      <c r="Z173" s="49">
        <v>0</v>
      </c>
      <c r="AA173" s="71">
        <v>173</v>
      </c>
      <c r="AB173" s="71"/>
      <c r="AC173" s="72"/>
      <c r="AD173" s="78" t="s">
        <v>1504</v>
      </c>
      <c r="AE173" s="78">
        <v>371</v>
      </c>
      <c r="AF173" s="78">
        <v>249</v>
      </c>
      <c r="AG173" s="78">
        <v>1337</v>
      </c>
      <c r="AH173" s="78">
        <v>11502</v>
      </c>
      <c r="AI173" s="78"/>
      <c r="AJ173" s="78" t="s">
        <v>1670</v>
      </c>
      <c r="AK173" s="78" t="s">
        <v>1298</v>
      </c>
      <c r="AL173" s="83" t="s">
        <v>1900</v>
      </c>
      <c r="AM173" s="78"/>
      <c r="AN173" s="80">
        <v>43109.69810185185</v>
      </c>
      <c r="AO173" s="83" t="s">
        <v>2056</v>
      </c>
      <c r="AP173" s="78" t="b">
        <v>0</v>
      </c>
      <c r="AQ173" s="78" t="b">
        <v>0</v>
      </c>
      <c r="AR173" s="78" t="b">
        <v>0</v>
      </c>
      <c r="AS173" s="78" t="s">
        <v>368</v>
      </c>
      <c r="AT173" s="78">
        <v>4</v>
      </c>
      <c r="AU173" s="83" t="s">
        <v>2068</v>
      </c>
      <c r="AV173" s="78" t="b">
        <v>0</v>
      </c>
      <c r="AW173" s="78" t="s">
        <v>2183</v>
      </c>
      <c r="AX173" s="83" t="s">
        <v>2354</v>
      </c>
      <c r="AY173" s="78" t="s">
        <v>66</v>
      </c>
      <c r="AZ173" s="78" t="str">
        <f>REPLACE(INDEX(GroupVertices[Group],MATCH(Vertices[[#This Row],[Vertex]],GroupVertices[Vertex],0)),1,1,"")</f>
        <v>1</v>
      </c>
      <c r="BA173" s="48"/>
      <c r="BB173" s="48"/>
      <c r="BC173" s="48"/>
      <c r="BD173" s="48"/>
      <c r="BE173" s="48"/>
      <c r="BF173" s="48"/>
      <c r="BG173" s="120" t="s">
        <v>3108</v>
      </c>
      <c r="BH173" s="120" t="s">
        <v>3108</v>
      </c>
      <c r="BI173" s="120" t="s">
        <v>3215</v>
      </c>
      <c r="BJ173" s="120" t="s">
        <v>3215</v>
      </c>
      <c r="BK173" s="120">
        <v>3</v>
      </c>
      <c r="BL173" s="123">
        <v>14.285714285714286</v>
      </c>
      <c r="BM173" s="120">
        <v>0</v>
      </c>
      <c r="BN173" s="123">
        <v>0</v>
      </c>
      <c r="BO173" s="120">
        <v>0</v>
      </c>
      <c r="BP173" s="123">
        <v>0</v>
      </c>
      <c r="BQ173" s="120">
        <v>18</v>
      </c>
      <c r="BR173" s="123">
        <v>85.71428571428571</v>
      </c>
      <c r="BS173" s="120">
        <v>21</v>
      </c>
      <c r="BT173" s="2"/>
      <c r="BU173" s="3"/>
      <c r="BV173" s="3"/>
      <c r="BW173" s="3"/>
      <c r="BX173" s="3"/>
    </row>
    <row r="174" spans="1:76" ht="15">
      <c r="A174" s="64" t="s">
        <v>385</v>
      </c>
      <c r="B174" s="65"/>
      <c r="C174" s="65" t="s">
        <v>64</v>
      </c>
      <c r="D174" s="66">
        <v>164.24917308359446</v>
      </c>
      <c r="E174" s="68"/>
      <c r="F174" s="100" t="s">
        <v>2179</v>
      </c>
      <c r="G174" s="65"/>
      <c r="H174" s="69" t="s">
        <v>385</v>
      </c>
      <c r="I174" s="70"/>
      <c r="J174" s="70"/>
      <c r="K174" s="69" t="s">
        <v>2531</v>
      </c>
      <c r="L174" s="73">
        <v>1</v>
      </c>
      <c r="M174" s="74">
        <v>2897.69580078125</v>
      </c>
      <c r="N174" s="74">
        <v>5186.47509765625</v>
      </c>
      <c r="O174" s="75"/>
      <c r="P174" s="76"/>
      <c r="Q174" s="76"/>
      <c r="R174" s="86"/>
      <c r="S174" s="48">
        <v>1</v>
      </c>
      <c r="T174" s="48">
        <v>0</v>
      </c>
      <c r="U174" s="49">
        <v>0</v>
      </c>
      <c r="V174" s="49">
        <v>0.002252</v>
      </c>
      <c r="W174" s="49">
        <v>0.000541</v>
      </c>
      <c r="X174" s="49">
        <v>0.480932</v>
      </c>
      <c r="Y174" s="49">
        <v>0</v>
      </c>
      <c r="Z174" s="49">
        <v>0</v>
      </c>
      <c r="AA174" s="71">
        <v>174</v>
      </c>
      <c r="AB174" s="71"/>
      <c r="AC174" s="72"/>
      <c r="AD174" s="78" t="s">
        <v>1505</v>
      </c>
      <c r="AE174" s="78">
        <v>4078</v>
      </c>
      <c r="AF174" s="78">
        <v>5702</v>
      </c>
      <c r="AG174" s="78">
        <v>2891</v>
      </c>
      <c r="AH174" s="78">
        <v>2545</v>
      </c>
      <c r="AI174" s="78"/>
      <c r="AJ174" s="78" t="s">
        <v>1671</v>
      </c>
      <c r="AK174" s="78"/>
      <c r="AL174" s="83" t="s">
        <v>1901</v>
      </c>
      <c r="AM174" s="78"/>
      <c r="AN174" s="80">
        <v>40654.87033564815</v>
      </c>
      <c r="AO174" s="83" t="s">
        <v>2057</v>
      </c>
      <c r="AP174" s="78" t="b">
        <v>0</v>
      </c>
      <c r="AQ174" s="78" t="b">
        <v>0</v>
      </c>
      <c r="AR174" s="78" t="b">
        <v>0</v>
      </c>
      <c r="AS174" s="78" t="s">
        <v>368</v>
      </c>
      <c r="AT174" s="78">
        <v>132</v>
      </c>
      <c r="AU174" s="83" t="s">
        <v>2078</v>
      </c>
      <c r="AV174" s="78" t="b">
        <v>0</v>
      </c>
      <c r="AW174" s="78" t="s">
        <v>2183</v>
      </c>
      <c r="AX174" s="83" t="s">
        <v>2355</v>
      </c>
      <c r="AY174" s="78" t="s">
        <v>65</v>
      </c>
      <c r="AZ174" s="78" t="str">
        <f>REPLACE(INDEX(GroupVertices[Group],MATCH(Vertices[[#This Row],[Vertex]],GroupVertices[Vertex],0)),1,1,"")</f>
        <v>1</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386</v>
      </c>
      <c r="B175" s="65"/>
      <c r="C175" s="65" t="s">
        <v>64</v>
      </c>
      <c r="D175" s="66">
        <v>163.70758861432486</v>
      </c>
      <c r="E175" s="68"/>
      <c r="F175" s="100" t="s">
        <v>2180</v>
      </c>
      <c r="G175" s="65"/>
      <c r="H175" s="69" t="s">
        <v>386</v>
      </c>
      <c r="I175" s="70"/>
      <c r="J175" s="70"/>
      <c r="K175" s="69" t="s">
        <v>2532</v>
      </c>
      <c r="L175" s="73">
        <v>1</v>
      </c>
      <c r="M175" s="74">
        <v>1839.142578125</v>
      </c>
      <c r="N175" s="74">
        <v>5964.84423828125</v>
      </c>
      <c r="O175" s="75"/>
      <c r="P175" s="76"/>
      <c r="Q175" s="76"/>
      <c r="R175" s="86"/>
      <c r="S175" s="48">
        <v>1</v>
      </c>
      <c r="T175" s="48">
        <v>0</v>
      </c>
      <c r="U175" s="49">
        <v>0</v>
      </c>
      <c r="V175" s="49">
        <v>0.003185</v>
      </c>
      <c r="W175" s="49">
        <v>0.006466</v>
      </c>
      <c r="X175" s="49">
        <v>0.369872</v>
      </c>
      <c r="Y175" s="49">
        <v>0</v>
      </c>
      <c r="Z175" s="49">
        <v>0</v>
      </c>
      <c r="AA175" s="71">
        <v>175</v>
      </c>
      <c r="AB175" s="71"/>
      <c r="AC175" s="72"/>
      <c r="AD175" s="78" t="s">
        <v>1506</v>
      </c>
      <c r="AE175" s="78">
        <v>1276</v>
      </c>
      <c r="AF175" s="78">
        <v>4329</v>
      </c>
      <c r="AG175" s="78">
        <v>2182</v>
      </c>
      <c r="AH175" s="78">
        <v>769</v>
      </c>
      <c r="AI175" s="78">
        <v>-25200</v>
      </c>
      <c r="AJ175" s="78" t="s">
        <v>1672</v>
      </c>
      <c r="AK175" s="78" t="s">
        <v>1785</v>
      </c>
      <c r="AL175" s="83" t="s">
        <v>1902</v>
      </c>
      <c r="AM175" s="78" t="s">
        <v>1306</v>
      </c>
      <c r="AN175" s="80">
        <v>39884.0750462963</v>
      </c>
      <c r="AO175" s="83" t="s">
        <v>2058</v>
      </c>
      <c r="AP175" s="78" t="b">
        <v>0</v>
      </c>
      <c r="AQ175" s="78" t="b">
        <v>0</v>
      </c>
      <c r="AR175" s="78" t="b">
        <v>0</v>
      </c>
      <c r="AS175" s="78" t="s">
        <v>368</v>
      </c>
      <c r="AT175" s="78">
        <v>159</v>
      </c>
      <c r="AU175" s="83" t="s">
        <v>2091</v>
      </c>
      <c r="AV175" s="78" t="b">
        <v>0</v>
      </c>
      <c r="AW175" s="78" t="s">
        <v>2183</v>
      </c>
      <c r="AX175" s="83" t="s">
        <v>2356</v>
      </c>
      <c r="AY175" s="78" t="s">
        <v>65</v>
      </c>
      <c r="AZ175" s="78" t="str">
        <f>REPLACE(INDEX(GroupVertices[Group],MATCH(Vertices[[#This Row],[Vertex]],GroupVertices[Vertex],0)),1,1,"")</f>
        <v>1</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324</v>
      </c>
      <c r="B176" s="65"/>
      <c r="C176" s="65" t="s">
        <v>64</v>
      </c>
      <c r="D176" s="66">
        <v>166.19816715690914</v>
      </c>
      <c r="E176" s="68"/>
      <c r="F176" s="100" t="s">
        <v>831</v>
      </c>
      <c r="G176" s="65"/>
      <c r="H176" s="69" t="s">
        <v>324</v>
      </c>
      <c r="I176" s="70"/>
      <c r="J176" s="70"/>
      <c r="K176" s="69" t="s">
        <v>2533</v>
      </c>
      <c r="L176" s="73">
        <v>1</v>
      </c>
      <c r="M176" s="74">
        <v>2008.8426513671875</v>
      </c>
      <c r="N176" s="74">
        <v>2948.911865234375</v>
      </c>
      <c r="O176" s="75"/>
      <c r="P176" s="76"/>
      <c r="Q176" s="76"/>
      <c r="R176" s="86"/>
      <c r="S176" s="48">
        <v>1</v>
      </c>
      <c r="T176" s="48">
        <v>1</v>
      </c>
      <c r="U176" s="49">
        <v>0</v>
      </c>
      <c r="V176" s="49">
        <v>0.003185</v>
      </c>
      <c r="W176" s="49">
        <v>0.006466</v>
      </c>
      <c r="X176" s="49">
        <v>0.369872</v>
      </c>
      <c r="Y176" s="49">
        <v>0</v>
      </c>
      <c r="Z176" s="49">
        <v>1</v>
      </c>
      <c r="AA176" s="71">
        <v>176</v>
      </c>
      <c r="AB176" s="71"/>
      <c r="AC176" s="72"/>
      <c r="AD176" s="78" t="s">
        <v>1507</v>
      </c>
      <c r="AE176" s="78">
        <v>5513</v>
      </c>
      <c r="AF176" s="78">
        <v>10643</v>
      </c>
      <c r="AG176" s="78">
        <v>12</v>
      </c>
      <c r="AH176" s="78">
        <v>97</v>
      </c>
      <c r="AI176" s="78"/>
      <c r="AJ176" s="78" t="s">
        <v>1673</v>
      </c>
      <c r="AK176" s="78" t="s">
        <v>1786</v>
      </c>
      <c r="AL176" s="83" t="s">
        <v>1903</v>
      </c>
      <c r="AM176" s="78"/>
      <c r="AN176" s="80">
        <v>40059.07300925926</v>
      </c>
      <c r="AO176" s="83" t="s">
        <v>2059</v>
      </c>
      <c r="AP176" s="78" t="b">
        <v>1</v>
      </c>
      <c r="AQ176" s="78" t="b">
        <v>0</v>
      </c>
      <c r="AR176" s="78" t="b">
        <v>1</v>
      </c>
      <c r="AS176" s="78" t="s">
        <v>368</v>
      </c>
      <c r="AT176" s="78">
        <v>277</v>
      </c>
      <c r="AU176" s="83" t="s">
        <v>2068</v>
      </c>
      <c r="AV176" s="78" t="b">
        <v>0</v>
      </c>
      <c r="AW176" s="78" t="s">
        <v>2183</v>
      </c>
      <c r="AX176" s="83" t="s">
        <v>2357</v>
      </c>
      <c r="AY176" s="78" t="s">
        <v>66</v>
      </c>
      <c r="AZ176" s="78" t="str">
        <f>REPLACE(INDEX(GroupVertices[Group],MATCH(Vertices[[#This Row],[Vertex]],GroupVertices[Vertex],0)),1,1,"")</f>
        <v>1</v>
      </c>
      <c r="BA176" s="48"/>
      <c r="BB176" s="48"/>
      <c r="BC176" s="48"/>
      <c r="BD176" s="48"/>
      <c r="BE176" s="48"/>
      <c r="BF176" s="48"/>
      <c r="BG176" s="120" t="s">
        <v>3109</v>
      </c>
      <c r="BH176" s="120" t="s">
        <v>3109</v>
      </c>
      <c r="BI176" s="120" t="s">
        <v>3216</v>
      </c>
      <c r="BJ176" s="120" t="s">
        <v>3216</v>
      </c>
      <c r="BK176" s="120">
        <v>1</v>
      </c>
      <c r="BL176" s="123">
        <v>5.555555555555555</v>
      </c>
      <c r="BM176" s="120">
        <v>0</v>
      </c>
      <c r="BN176" s="123">
        <v>0</v>
      </c>
      <c r="BO176" s="120">
        <v>0</v>
      </c>
      <c r="BP176" s="123">
        <v>0</v>
      </c>
      <c r="BQ176" s="120">
        <v>17</v>
      </c>
      <c r="BR176" s="123">
        <v>94.44444444444444</v>
      </c>
      <c r="BS176" s="120">
        <v>18</v>
      </c>
      <c r="BT176" s="2"/>
      <c r="BU176" s="3"/>
      <c r="BV176" s="3"/>
      <c r="BW176" s="3"/>
      <c r="BX176" s="3"/>
    </row>
    <row r="177" spans="1:76" ht="15">
      <c r="A177" s="64" t="s">
        <v>325</v>
      </c>
      <c r="B177" s="65"/>
      <c r="C177" s="65" t="s">
        <v>64</v>
      </c>
      <c r="D177" s="66">
        <v>162.0504900306384</v>
      </c>
      <c r="E177" s="68"/>
      <c r="F177" s="100" t="s">
        <v>2181</v>
      </c>
      <c r="G177" s="65"/>
      <c r="H177" s="69" t="s">
        <v>325</v>
      </c>
      <c r="I177" s="70"/>
      <c r="J177" s="70"/>
      <c r="K177" s="69" t="s">
        <v>2534</v>
      </c>
      <c r="L177" s="73">
        <v>1</v>
      </c>
      <c r="M177" s="74">
        <v>1952.775634765625</v>
      </c>
      <c r="N177" s="74">
        <v>3836.837646484375</v>
      </c>
      <c r="O177" s="75"/>
      <c r="P177" s="76"/>
      <c r="Q177" s="76"/>
      <c r="R177" s="86"/>
      <c r="S177" s="48">
        <v>2</v>
      </c>
      <c r="T177" s="48">
        <v>1</v>
      </c>
      <c r="U177" s="49">
        <v>0</v>
      </c>
      <c r="V177" s="49">
        <v>0.003185</v>
      </c>
      <c r="W177" s="49">
        <v>0.007053</v>
      </c>
      <c r="X177" s="49">
        <v>0.643255</v>
      </c>
      <c r="Y177" s="49">
        <v>0</v>
      </c>
      <c r="Z177" s="49">
        <v>0</v>
      </c>
      <c r="AA177" s="71">
        <v>177</v>
      </c>
      <c r="AB177" s="71"/>
      <c r="AC177" s="72"/>
      <c r="AD177" s="78" t="s">
        <v>325</v>
      </c>
      <c r="AE177" s="78">
        <v>122</v>
      </c>
      <c r="AF177" s="78">
        <v>128</v>
      </c>
      <c r="AG177" s="78">
        <v>227</v>
      </c>
      <c r="AH177" s="78">
        <v>26</v>
      </c>
      <c r="AI177" s="78">
        <v>-25200</v>
      </c>
      <c r="AJ177" s="78" t="s">
        <v>1674</v>
      </c>
      <c r="AK177" s="78" t="s">
        <v>1480</v>
      </c>
      <c r="AL177" s="83" t="s">
        <v>1904</v>
      </c>
      <c r="AM177" s="78" t="s">
        <v>1306</v>
      </c>
      <c r="AN177" s="80">
        <v>41696.712372685186</v>
      </c>
      <c r="AO177" s="83" t="s">
        <v>2060</v>
      </c>
      <c r="AP177" s="78" t="b">
        <v>0</v>
      </c>
      <c r="AQ177" s="78" t="b">
        <v>0</v>
      </c>
      <c r="AR177" s="78" t="b">
        <v>0</v>
      </c>
      <c r="AS177" s="78" t="s">
        <v>368</v>
      </c>
      <c r="AT177" s="78">
        <v>7</v>
      </c>
      <c r="AU177" s="83" t="s">
        <v>2068</v>
      </c>
      <c r="AV177" s="78" t="b">
        <v>0</v>
      </c>
      <c r="AW177" s="78" t="s">
        <v>2183</v>
      </c>
      <c r="AX177" s="83" t="s">
        <v>2358</v>
      </c>
      <c r="AY177" s="78" t="s">
        <v>66</v>
      </c>
      <c r="AZ177" s="78" t="str">
        <f>REPLACE(INDEX(GroupVertices[Group],MATCH(Vertices[[#This Row],[Vertex]],GroupVertices[Vertex],0)),1,1,"")</f>
        <v>1</v>
      </c>
      <c r="BA177" s="48"/>
      <c r="BB177" s="48"/>
      <c r="BC177" s="48"/>
      <c r="BD177" s="48"/>
      <c r="BE177" s="48"/>
      <c r="BF177" s="48"/>
      <c r="BG177" s="120" t="s">
        <v>3110</v>
      </c>
      <c r="BH177" s="120" t="s">
        <v>3110</v>
      </c>
      <c r="BI177" s="120" t="s">
        <v>3217</v>
      </c>
      <c r="BJ177" s="120" t="s">
        <v>3217</v>
      </c>
      <c r="BK177" s="120">
        <v>0</v>
      </c>
      <c r="BL177" s="123">
        <v>0</v>
      </c>
      <c r="BM177" s="120">
        <v>0</v>
      </c>
      <c r="BN177" s="123">
        <v>0</v>
      </c>
      <c r="BO177" s="120">
        <v>0</v>
      </c>
      <c r="BP177" s="123">
        <v>0</v>
      </c>
      <c r="BQ177" s="120">
        <v>5</v>
      </c>
      <c r="BR177" s="123">
        <v>100</v>
      </c>
      <c r="BS177" s="120">
        <v>5</v>
      </c>
      <c r="BT177" s="2"/>
      <c r="BU177" s="3"/>
      <c r="BV177" s="3"/>
      <c r="BW177" s="3"/>
      <c r="BX177" s="3"/>
    </row>
    <row r="178" spans="1:76" ht="15">
      <c r="A178" s="87" t="s">
        <v>387</v>
      </c>
      <c r="B178" s="88"/>
      <c r="C178" s="88" t="s">
        <v>64</v>
      </c>
      <c r="D178" s="89">
        <v>1000</v>
      </c>
      <c r="E178" s="90"/>
      <c r="F178" s="101" t="s">
        <v>2182</v>
      </c>
      <c r="G178" s="88"/>
      <c r="H178" s="91" t="s">
        <v>387</v>
      </c>
      <c r="I178" s="92"/>
      <c r="J178" s="92"/>
      <c r="K178" s="91" t="s">
        <v>2535</v>
      </c>
      <c r="L178" s="93">
        <v>1</v>
      </c>
      <c r="M178" s="94">
        <v>1673.0526123046875</v>
      </c>
      <c r="N178" s="94">
        <v>2375.154541015625</v>
      </c>
      <c r="O178" s="95"/>
      <c r="P178" s="96"/>
      <c r="Q178" s="96"/>
      <c r="R178" s="97"/>
      <c r="S178" s="48">
        <v>1</v>
      </c>
      <c r="T178" s="48">
        <v>0</v>
      </c>
      <c r="U178" s="49">
        <v>0</v>
      </c>
      <c r="V178" s="49">
        <v>0.003185</v>
      </c>
      <c r="W178" s="49">
        <v>0.006466</v>
      </c>
      <c r="X178" s="49">
        <v>0.369872</v>
      </c>
      <c r="Y178" s="49">
        <v>0</v>
      </c>
      <c r="Z178" s="49">
        <v>0</v>
      </c>
      <c r="AA178" s="98">
        <v>178</v>
      </c>
      <c r="AB178" s="98"/>
      <c r="AC178" s="99"/>
      <c r="AD178" s="78" t="s">
        <v>1508</v>
      </c>
      <c r="AE178" s="78">
        <v>335</v>
      </c>
      <c r="AF178" s="78">
        <v>8487519</v>
      </c>
      <c r="AG178" s="78">
        <v>12309</v>
      </c>
      <c r="AH178" s="78">
        <v>460</v>
      </c>
      <c r="AI178" s="78"/>
      <c r="AJ178" s="78" t="s">
        <v>1675</v>
      </c>
      <c r="AK178" s="78"/>
      <c r="AL178" s="83" t="s">
        <v>1905</v>
      </c>
      <c r="AM178" s="78"/>
      <c r="AN178" s="80">
        <v>39553.77361111111</v>
      </c>
      <c r="AO178" s="83" t="s">
        <v>2061</v>
      </c>
      <c r="AP178" s="78" t="b">
        <v>0</v>
      </c>
      <c r="AQ178" s="78" t="b">
        <v>0</v>
      </c>
      <c r="AR178" s="78" t="b">
        <v>1</v>
      </c>
      <c r="AS178" s="78" t="s">
        <v>368</v>
      </c>
      <c r="AT178" s="78">
        <v>10849</v>
      </c>
      <c r="AU178" s="83" t="s">
        <v>2076</v>
      </c>
      <c r="AV178" s="78" t="b">
        <v>1</v>
      </c>
      <c r="AW178" s="78" t="s">
        <v>2183</v>
      </c>
      <c r="AX178" s="83" t="s">
        <v>2359</v>
      </c>
      <c r="AY178" s="78" t="s">
        <v>65</v>
      </c>
      <c r="AZ178" s="78" t="str">
        <f>REPLACE(INDEX(GroupVertices[Group],MATCH(Vertices[[#This Row],[Vertex]],GroupVertices[Vertex],0)),1,1,"")</f>
        <v>1</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8"/>
    <dataValidation allowBlank="1" showInputMessage="1" promptTitle="Vertex Tooltip" prompt="Enter optional text that will pop up when the mouse is hovered over the vertex." errorTitle="Invalid Vertex Image Key" sqref="K3:K1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8"/>
    <dataValidation allowBlank="1" showInputMessage="1" promptTitle="Vertex Label Fill Color" prompt="To select an optional fill color for the Label shape, right-click and select Select Color on the right-click menu." sqref="I3:I178"/>
    <dataValidation allowBlank="1" showInputMessage="1" promptTitle="Vertex Image File" prompt="Enter the path to an image file.  Hover over the column header for examples." errorTitle="Invalid Vertex Image Key" sqref="F3:F178"/>
    <dataValidation allowBlank="1" showInputMessage="1" promptTitle="Vertex Color" prompt="To select an optional vertex color, right-click and select Select Color on the right-click menu." sqref="B3:B178"/>
    <dataValidation allowBlank="1" showInputMessage="1" promptTitle="Vertex Opacity" prompt="Enter an optional vertex opacity between 0 (transparent) and 100 (opaque)." errorTitle="Invalid Vertex Opacity" error="The optional vertex opacity must be a whole number between 0 and 10." sqref="E3:E178"/>
    <dataValidation type="list" allowBlank="1" showInputMessage="1" showErrorMessage="1" promptTitle="Vertex Shape" prompt="Select an optional vertex shape." errorTitle="Invalid Vertex Shape" error="You have entered an invalid vertex shape.  Try selecting from the drop-down list instead." sqref="C3:C1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8">
      <formula1>ValidVertexLabelPositions</formula1>
    </dataValidation>
    <dataValidation allowBlank="1" showInputMessage="1" showErrorMessage="1" promptTitle="Vertex Name" prompt="Enter the name of the vertex." sqref="A3:A178"/>
  </dataValidations>
  <hyperlinks>
    <hyperlink ref="AL4" r:id="rId1" display="https://t.co/V9W2HqNwtB"/>
    <hyperlink ref="AL5" r:id="rId2" display="https://t.co/py5CsaN1ah"/>
    <hyperlink ref="AL7" r:id="rId3" display="https://t.co/Dv318sOtRi"/>
    <hyperlink ref="AL8" r:id="rId4" display="http://madhattersnyc.com/"/>
    <hyperlink ref="AL9" r:id="rId5" display="https://t.co/iTippHXGeX"/>
    <hyperlink ref="AL10" r:id="rId6" display="https://t.co/25KRFB8EUD"/>
    <hyperlink ref="AL12" r:id="rId7" display="https://t.co/SQMC9PeoWw"/>
    <hyperlink ref="AL14" r:id="rId8" display="http://www.visitsedona.com/"/>
    <hyperlink ref="AL15" r:id="rId9" display="https://t.co/LVnTcrJdCH"/>
    <hyperlink ref="AL16" r:id="rId10" display="http://www.arabellahotelsedona.com/"/>
    <hyperlink ref="AL18" r:id="rId11" display="http://t.co/3p1fBrLkfZ"/>
    <hyperlink ref="AL19" r:id="rId12" display="http://t.co/m6xIX40x5V"/>
    <hyperlink ref="AL20" r:id="rId13" display="https://t.co/AmY0nkgri1"/>
    <hyperlink ref="AL21" r:id="rId14" display="http://t.co/BKoUEZ4rND"/>
    <hyperlink ref="AL22" r:id="rId15" display="http://jamht1972.tumblr.com/"/>
    <hyperlink ref="AL23" r:id="rId16" display="http://www.aclu.org/"/>
    <hyperlink ref="AL24" r:id="rId17" display="https://t.co/GJ2plTtfrV"/>
    <hyperlink ref="AL25" r:id="rId18" display="https://t.co/RhmrvADHmY"/>
    <hyperlink ref="AL27" r:id="rId19" display="http://www.elitedaily.com/"/>
    <hyperlink ref="AL28" r:id="rId20" display="https://t.co/Hki6GyaWaA"/>
    <hyperlink ref="AL29" r:id="rId21" display="http://t.co/tCDvCmy9"/>
    <hyperlink ref="AL30" r:id="rId22" display="http://t.co/YApKxFpGfs"/>
    <hyperlink ref="AL31" r:id="rId23" display="http://t.co/8xG9i8cm1X"/>
    <hyperlink ref="AL32" r:id="rId24" display="https://t.co/f4H1YSkJRO"/>
    <hyperlink ref="AL33" r:id="rId25" display="http://www.archdigest.com/"/>
    <hyperlink ref="AL34" r:id="rId26" display="http://t.co/RreN1AScE7"/>
    <hyperlink ref="AL35" r:id="rId27" display="https://t.co/ysIJbbRTX3"/>
    <hyperlink ref="AL36" r:id="rId28" display="https://t.co/bJlLtA0T4C"/>
    <hyperlink ref="AL37" r:id="rId29" display="http://t.co/JbYJdpwdOT"/>
    <hyperlink ref="AL38" r:id="rId30" display="http://www.impinvalliance.org/"/>
    <hyperlink ref="AL39" r:id="rId31" display="http://t.co/8xe00UaQbU"/>
    <hyperlink ref="AL40" r:id="rId32" display="https://t.co/5hw0cPyeY6"/>
    <hyperlink ref="AL41" r:id="rId33" display="http://t.co/gDSDPnvSWZ"/>
    <hyperlink ref="AL42" r:id="rId34" display="http://t.co/atCXULtuCQ"/>
    <hyperlink ref="AL43" r:id="rId35" display="http://www.sedonaartscenter.org/"/>
    <hyperlink ref="AL44" r:id="rId36" display="https://t.co/scVlwXM85i"/>
    <hyperlink ref="AL45" r:id="rId37" display="http://www.ashevillefm.org/"/>
    <hyperlink ref="AL47" r:id="rId38" display="http://www.djerassi.org/"/>
    <hyperlink ref="AL48" r:id="rId39" display="https://t.co/uCnD5MW873"/>
    <hyperlink ref="AL49" r:id="rId40" display="http://southwest.com/feedback"/>
    <hyperlink ref="AL50" r:id="rId41" display="https://t.co/U28uwjnJdh"/>
    <hyperlink ref="AL52" r:id="rId42" display="http://www.msn.com/en-us/lifestyle"/>
    <hyperlink ref="AL53" r:id="rId43" display="http://t.co/P8KGZkZf3V"/>
    <hyperlink ref="AL56" r:id="rId44" display="http://www.sedona.tv/"/>
    <hyperlink ref="AL58" r:id="rId45" display="https://t.co/GTmN0SnEFo"/>
    <hyperlink ref="AL60" r:id="rId46" display="http://t.co/XqlarLdqYz"/>
    <hyperlink ref="AL64" r:id="rId47" display="https://t.co/AsHKI8KMUM"/>
    <hyperlink ref="AL67" r:id="rId48" display="https://t.co/8cbkH3HCOg"/>
    <hyperlink ref="AL69" r:id="rId49" display="https://t.co/cUqnTCFLNT"/>
    <hyperlink ref="AL70" r:id="rId50" display="https://t.co/V7f14mxVtM"/>
    <hyperlink ref="AL71" r:id="rId51" display="http://sedona.biz/"/>
    <hyperlink ref="AL72" r:id="rId52" display="http://t.co/QPJurSkvpn"/>
    <hyperlink ref="AL73" r:id="rId53" display="https://t.co/0t593jbJLf"/>
    <hyperlink ref="AL74" r:id="rId54" display="https://t.co/zx2qoTDd75"/>
    <hyperlink ref="AL78" r:id="rId55" display="http://southernersays.com/"/>
    <hyperlink ref="AL79" r:id="rId56" display="http://www.linkedin.com/in/suzi-day-a40b6778"/>
    <hyperlink ref="AL81" r:id="rId57" display="https://t.co/vXKbbc4f4V"/>
    <hyperlink ref="AL82" r:id="rId58" display="https://t.co/rcJnmewkXl"/>
    <hyperlink ref="AL83" r:id="rId59" display="http://t.co/3jcnWeT2MY"/>
    <hyperlink ref="AL84" r:id="rId60" display="http://www.theloveartonline.com/"/>
    <hyperlink ref="AL91" r:id="rId61" display="https://t.co/RpC6DKVtOE"/>
    <hyperlink ref="AL92" r:id="rId62" display="https://t.co/qsbi0Cbh8V"/>
    <hyperlink ref="AL96" r:id="rId63" display="https://t.co/gqkocsNu9T"/>
    <hyperlink ref="AL98" r:id="rId64" display="http://amctheatres.com/"/>
    <hyperlink ref="AL99" r:id="rId65" display="https://t.co/GHg5NiWXUd"/>
    <hyperlink ref="AL100" r:id="rId66" display="http://oakcreekbreweryandgrill.com/"/>
    <hyperlink ref="AL101" r:id="rId67" display="https://t.co/4EOgFBsvWr"/>
    <hyperlink ref="AL102" r:id="rId68" display="https://t.co/UDsG3XmTvM"/>
    <hyperlink ref="AL103" r:id="rId69" display="http://www.roamingtimes.com/"/>
    <hyperlink ref="AL104" r:id="rId70" display="https://t.co/4d0ojgkvNL"/>
    <hyperlink ref="AL105" r:id="rId71" display="http://t.co/o688hnH9St"/>
    <hyperlink ref="AL107" r:id="rId72" display="http://t.co/wI4VQpgZj2"/>
    <hyperlink ref="AL109" r:id="rId73" display="https://www.facebook.com/utahgirlchronicles/posts/1584574451844664?notif_id=1539575845953544&amp;notif_t"/>
    <hyperlink ref="AL110" r:id="rId74" display="https://t.co/Rg2t167qeb"/>
    <hyperlink ref="AL111" r:id="rId75" display="http://stores.ebay.com/palm-springs-cards"/>
    <hyperlink ref="AL112" r:id="rId76" display="http://www.ebay.com/"/>
    <hyperlink ref="AL113" r:id="rId77" display="https://www.cityofsacramento.org/Police"/>
    <hyperlink ref="AL114" r:id="rId78" display="https://t.co/JioJqwot3H"/>
    <hyperlink ref="AL115" r:id="rId79" display="http://www.pursuingx.com/"/>
    <hyperlink ref="AL116" r:id="rId80" display="http://www.scispi.tv/"/>
    <hyperlink ref="AL117" r:id="rId81" display="https://www.hikingshack.com/"/>
    <hyperlink ref="AL118" r:id="rId82" display="http://www.reverbnation.com/radman112"/>
    <hyperlink ref="AL119" r:id="rId83" display="https://myrockmixtapes.com/"/>
    <hyperlink ref="AL120" r:id="rId84" display="http://charliebonnet3.com/"/>
    <hyperlink ref="AL123" r:id="rId85" display="http://www.azwonders.com/"/>
    <hyperlink ref="AL124" r:id="rId86" display="http://www.brit.co/"/>
    <hyperlink ref="AL126" r:id="rId87" display="https://t.co/ZBlvluwe3y"/>
    <hyperlink ref="AL127" r:id="rId88" display="http://www.facebook.com/charliebonnet3andthefolkingasholes/"/>
    <hyperlink ref="AL130" r:id="rId89" display="http://t.co/k9hBy6htvU"/>
    <hyperlink ref="AL133" r:id="rId90" display="https://t.co/HWdmlM9efB"/>
    <hyperlink ref="AL135" r:id="rId91" display="http://t.co/ypRk22X8fz"/>
    <hyperlink ref="AL136" r:id="rId92" display="http://t.co/sJUV5dR1KJ"/>
    <hyperlink ref="AL138" r:id="rId93" display="http://www.coconino.az.gov/sheriff.aspx"/>
    <hyperlink ref="AL139" r:id="rId94" display="http://www.kazmradio.com/"/>
    <hyperlink ref="AL140" r:id="rId95" display="http://t.co/Kwp9ljRq2N"/>
    <hyperlink ref="AL141" r:id="rId96" display="https://t.co/I0K0YDA8jp"/>
    <hyperlink ref="AL142" r:id="rId97" display="http://t.co/2XlvpoqvWP"/>
    <hyperlink ref="AL143" r:id="rId98" display="http://t.co/NBc8RkYp91"/>
    <hyperlink ref="AL146" r:id="rId99" display="https://t.co/oYQsONgepM"/>
    <hyperlink ref="AL148" r:id="rId100" display="http://t.co/0JbaUvyac2"/>
    <hyperlink ref="AL150" r:id="rId101" display="http://www.thattommyhall.com/"/>
    <hyperlink ref="AL151" r:id="rId102" display="https://t.co/Clg5lDzD0W"/>
    <hyperlink ref="AL153" r:id="rId103" display="https://t.co/ygIdrb800v"/>
    <hyperlink ref="AL154" r:id="rId104" display="https://t.co/w853J2RtJ4"/>
    <hyperlink ref="AL156" r:id="rId105" display="http://t.co/mwaSar7U14"/>
    <hyperlink ref="AL157" r:id="rId106" display="http://t.co/NPYy1yiiMI"/>
    <hyperlink ref="AL160" r:id="rId107" display="http://www.adventurepro.us/"/>
    <hyperlink ref="AL162" r:id="rId108" display="http://t.co/4FzaaQVEm4"/>
    <hyperlink ref="AL165" r:id="rId109" display="http://www.dailyblender.com/"/>
    <hyperlink ref="AL167" r:id="rId110" display="http://www.bookdirect.com/"/>
    <hyperlink ref="AL170" r:id="rId111" display="http://anchoredadventureblog.com/"/>
    <hyperlink ref="AL171" r:id="rId112" display="http://www.innofsedona.com/"/>
    <hyperlink ref="AL172" r:id="rId113" display="http://www.ronfeir.com/"/>
    <hyperlink ref="AL173" r:id="rId114" display="http://www.echoesofthesouthwest.com/"/>
    <hyperlink ref="AL174" r:id="rId115" display="http://t.co/5dirgVu5Nk"/>
    <hyperlink ref="AL175" r:id="rId116" display="https://t.co/Oz5yMvP6vI"/>
    <hyperlink ref="AL176" r:id="rId117" display="https://t.co/pqFelCDiv5"/>
    <hyperlink ref="AL177" r:id="rId118" display="http://t.co/zrKekyFNvA"/>
    <hyperlink ref="AL178" r:id="rId119" display="https://t.co/3yHAAwEJx9"/>
    <hyperlink ref="AO3" r:id="rId120" display="https://pbs.twimg.com/profile_banners/770718492899307526/1488493009"/>
    <hyperlink ref="AO4" r:id="rId121" display="https://pbs.twimg.com/profile_banners/727430836191006721/1548226989"/>
    <hyperlink ref="AO5" r:id="rId122" display="https://pbs.twimg.com/profile_banners/703531521454575617/1522651496"/>
    <hyperlink ref="AO6" r:id="rId123" display="https://pbs.twimg.com/profile_banners/1463368416/1546663839"/>
    <hyperlink ref="AO7" r:id="rId124" display="https://pbs.twimg.com/profile_banners/864540646673199104/1527471158"/>
    <hyperlink ref="AO8" r:id="rId125" display="https://pbs.twimg.com/profile_banners/4870406891/1512172482"/>
    <hyperlink ref="AO9" r:id="rId126" display="https://pbs.twimg.com/profile_banners/1043570323340255233/1537647552"/>
    <hyperlink ref="AO10" r:id="rId127" display="https://pbs.twimg.com/profile_banners/990224820041285632/1536490390"/>
    <hyperlink ref="AO11" r:id="rId128" display="https://pbs.twimg.com/profile_banners/1368679832/1507555793"/>
    <hyperlink ref="AO12" r:id="rId129" display="https://pbs.twimg.com/profile_banners/3424342221/1478638547"/>
    <hyperlink ref="AO13" r:id="rId130" display="https://pbs.twimg.com/profile_banners/2323073306/1441321853"/>
    <hyperlink ref="AO14" r:id="rId131" display="https://pbs.twimg.com/profile_banners/17194244/1496274539"/>
    <hyperlink ref="AO15" r:id="rId132" display="https://pbs.twimg.com/profile_banners/909880686072303616/1505917824"/>
    <hyperlink ref="AO16" r:id="rId133" display="https://pbs.twimg.com/profile_banners/3663703574/1496860905"/>
    <hyperlink ref="AO17" r:id="rId134" display="https://pbs.twimg.com/profile_banners/4875539557/1538434767"/>
    <hyperlink ref="AO20" r:id="rId135" display="https://pbs.twimg.com/profile_banners/28130374/1494649060"/>
    <hyperlink ref="AO21" r:id="rId136" display="https://pbs.twimg.com/profile_banners/52538009/1444922699"/>
    <hyperlink ref="AO22" r:id="rId137" display="https://pbs.twimg.com/profile_banners/441214858/1533844569"/>
    <hyperlink ref="AO23" r:id="rId138" display="https://pbs.twimg.com/profile_banners/13393052/1541609782"/>
    <hyperlink ref="AO24" r:id="rId139" display="https://pbs.twimg.com/profile_banners/627327995/1460935434"/>
    <hyperlink ref="AO25" r:id="rId140" display="https://pbs.twimg.com/profile_banners/3189932888/1436324731"/>
    <hyperlink ref="AO27" r:id="rId141" display="https://pbs.twimg.com/profile_banners/331057915/1543937700"/>
    <hyperlink ref="AO28" r:id="rId142" display="https://pbs.twimg.com/profile_banners/895728657037017088/1518713339"/>
    <hyperlink ref="AO29" r:id="rId143" display="https://pbs.twimg.com/profile_banners/356294672/1468334432"/>
    <hyperlink ref="AO30" r:id="rId144" display="https://pbs.twimg.com/profile_banners/82134479/1489096077"/>
    <hyperlink ref="AO31" r:id="rId145" display="https://pbs.twimg.com/profile_banners/587965762/1461070502"/>
    <hyperlink ref="AO32" r:id="rId146" display="https://pbs.twimg.com/profile_banners/1544114988/1531439515"/>
    <hyperlink ref="AO33" r:id="rId147" display="https://pbs.twimg.com/profile_banners/26576457/1549914104"/>
    <hyperlink ref="AO34" r:id="rId148" display="https://pbs.twimg.com/profile_banners/156381893/1521491456"/>
    <hyperlink ref="AO35" r:id="rId149" display="https://pbs.twimg.com/profile_banners/242332949/1541705764"/>
    <hyperlink ref="AO36" r:id="rId150" display="https://pbs.twimg.com/profile_banners/472066903/1518017119"/>
    <hyperlink ref="AO38" r:id="rId151" display="https://pbs.twimg.com/profile_banners/2494646927/1497365870"/>
    <hyperlink ref="AO39" r:id="rId152" display="https://pbs.twimg.com/profile_banners/61552834/1545245125"/>
    <hyperlink ref="AO40" r:id="rId153" display="https://pbs.twimg.com/profile_banners/779073247/1398276411"/>
    <hyperlink ref="AO41" r:id="rId154" display="https://pbs.twimg.com/profile_banners/395567663/1420481585"/>
    <hyperlink ref="AO43" r:id="rId155" display="https://pbs.twimg.com/profile_banners/114187019/1407452638"/>
    <hyperlink ref="AO44" r:id="rId156" display="https://pbs.twimg.com/profile_banners/561513121/1536888241"/>
    <hyperlink ref="AO45" r:id="rId157" display="https://pbs.twimg.com/profile_banners/50633527/1544133184"/>
    <hyperlink ref="AO46" r:id="rId158" display="https://pbs.twimg.com/profile_banners/3514995735/1490644480"/>
    <hyperlink ref="AO47" r:id="rId159" display="https://pbs.twimg.com/profile_banners/2546931000/1404344941"/>
    <hyperlink ref="AO48" r:id="rId160" display="https://pbs.twimg.com/profile_banners/260479987/1495424486"/>
    <hyperlink ref="AO49" r:id="rId161" display="https://pbs.twimg.com/profile_banners/7212562/1551718828"/>
    <hyperlink ref="AO50" r:id="rId162" display="https://pbs.twimg.com/profile_banners/7274072/1495424427"/>
    <hyperlink ref="AO52" r:id="rId163" display="https://pbs.twimg.com/profile_banners/78156450/1435687074"/>
    <hyperlink ref="AO53" r:id="rId164" display="https://pbs.twimg.com/profile_banners/26754391/1353978780"/>
    <hyperlink ref="AO54" r:id="rId165" display="https://pbs.twimg.com/profile_banners/1093203668264902656/1552259022"/>
    <hyperlink ref="AO55" r:id="rId166" display="https://pbs.twimg.com/profile_banners/1088865368704114688/1551511979"/>
    <hyperlink ref="AO56" r:id="rId167" display="https://pbs.twimg.com/profile_banners/20651454/1425710631"/>
    <hyperlink ref="AO57" r:id="rId168" display="https://pbs.twimg.com/profile_banners/592973180/1442692357"/>
    <hyperlink ref="AO58" r:id="rId169" display="https://pbs.twimg.com/profile_banners/1099038502128361473/1550985398"/>
    <hyperlink ref="AO59" r:id="rId170" display="https://pbs.twimg.com/profile_banners/342440694/1424059592"/>
    <hyperlink ref="AO60" r:id="rId171" display="https://pbs.twimg.com/profile_banners/95984558/1431539633"/>
    <hyperlink ref="AO62" r:id="rId172" display="https://pbs.twimg.com/profile_banners/2271100374/1506990197"/>
    <hyperlink ref="AO64" r:id="rId173" display="https://pbs.twimg.com/profile_banners/15679641/1444921386"/>
    <hyperlink ref="AO65" r:id="rId174" display="https://pbs.twimg.com/profile_banners/287928965/1550848399"/>
    <hyperlink ref="AO66" r:id="rId175" display="https://pbs.twimg.com/profile_banners/355327906/1531715117"/>
    <hyperlink ref="AO67" r:id="rId176" display="https://pbs.twimg.com/profile_banners/7113852/1528322878"/>
    <hyperlink ref="AO68" r:id="rId177" display="https://pbs.twimg.com/profile_banners/218951639/1547765340"/>
    <hyperlink ref="AO69" r:id="rId178" display="https://pbs.twimg.com/profile_banners/146327601/1450400614"/>
    <hyperlink ref="AO70" r:id="rId179" display="https://pbs.twimg.com/profile_banners/325108698/1531521032"/>
    <hyperlink ref="AO72" r:id="rId180" display="https://pbs.twimg.com/profile_banners/2419521798/1485969952"/>
    <hyperlink ref="AO73" r:id="rId181" display="https://pbs.twimg.com/profile_banners/13989852/1463542898"/>
    <hyperlink ref="AO74" r:id="rId182" display="https://pbs.twimg.com/profile_banners/19868128/1412014558"/>
    <hyperlink ref="AO75" r:id="rId183" display="https://pbs.twimg.com/profile_banners/811195890287316993/1542476800"/>
    <hyperlink ref="AO76" r:id="rId184" display="https://pbs.twimg.com/profile_banners/826165523410886656/1519774835"/>
    <hyperlink ref="AO77" r:id="rId185" display="https://pbs.twimg.com/profile_banners/1046536598362308608/1546408618"/>
    <hyperlink ref="AO78" r:id="rId186" display="https://pbs.twimg.com/profile_banners/2386990321/1552239716"/>
    <hyperlink ref="AO79" r:id="rId187" display="https://pbs.twimg.com/profile_banners/2239151282/1550680931"/>
    <hyperlink ref="AO81" r:id="rId188" display="https://pbs.twimg.com/profile_banners/2964606814/1538667824"/>
    <hyperlink ref="AO82" r:id="rId189" display="https://pbs.twimg.com/profile_banners/350274399/1525535097"/>
    <hyperlink ref="AO83" r:id="rId190" display="https://pbs.twimg.com/profile_banners/190645655/1454438590"/>
    <hyperlink ref="AO84" r:id="rId191" display="https://pbs.twimg.com/profile_banners/15533817/1443170238"/>
    <hyperlink ref="AO85" r:id="rId192" display="https://pbs.twimg.com/profile_banners/3091825031/1541784097"/>
    <hyperlink ref="AO86" r:id="rId193" display="https://pbs.twimg.com/profile_banners/2364191630/1540881521"/>
    <hyperlink ref="AO87" r:id="rId194" display="https://pbs.twimg.com/profile_banners/928500439/1539487010"/>
    <hyperlink ref="AO88" r:id="rId195" display="https://pbs.twimg.com/profile_banners/1006690502270279680/1546485145"/>
    <hyperlink ref="AO89" r:id="rId196" display="https://pbs.twimg.com/profile_banners/261336991/1398983994"/>
    <hyperlink ref="AO92" r:id="rId197" display="https://pbs.twimg.com/profile_banners/16221481/1550161812"/>
    <hyperlink ref="AO93" r:id="rId198" display="https://pbs.twimg.com/profile_banners/1047609620603326464/1548115113"/>
    <hyperlink ref="AO94" r:id="rId199" display="https://pbs.twimg.com/profile_banners/896448008690188288/1527213732"/>
    <hyperlink ref="AO95" r:id="rId200" display="https://pbs.twimg.com/profile_banners/120834236/1538603083"/>
    <hyperlink ref="AO96" r:id="rId201" display="https://pbs.twimg.com/profile_banners/707231479047315456/1533843124"/>
    <hyperlink ref="AO97" r:id="rId202" display="https://pbs.twimg.com/profile_banners/282912117/1401055129"/>
    <hyperlink ref="AO98" r:id="rId203" display="https://pbs.twimg.com/profile_banners/40245758/1551822346"/>
    <hyperlink ref="AO99" r:id="rId204" display="https://pbs.twimg.com/profile_banners/25341996/1549508037"/>
    <hyperlink ref="AO100" r:id="rId205" display="https://pbs.twimg.com/profile_banners/929429037688037376/1510437999"/>
    <hyperlink ref="AO101" r:id="rId206" display="https://pbs.twimg.com/profile_banners/3252731173/1468460722"/>
    <hyperlink ref="AO102" r:id="rId207" display="https://pbs.twimg.com/profile_banners/983485515755393024/1527728892"/>
    <hyperlink ref="AO103" r:id="rId208" display="https://pbs.twimg.com/profile_banners/31524367/1503208948"/>
    <hyperlink ref="AO104" r:id="rId209" display="https://pbs.twimg.com/profile_banners/18956791/1509581491"/>
    <hyperlink ref="AO106" r:id="rId210" display="https://pbs.twimg.com/profile_banners/938563156971892736/1516808349"/>
    <hyperlink ref="AO107" r:id="rId211" display="https://pbs.twimg.com/profile_banners/15592792/1505325885"/>
    <hyperlink ref="AO108" r:id="rId212" display="https://pbs.twimg.com/profile_banners/894433463851286528/1509134103"/>
    <hyperlink ref="AO109" r:id="rId213" display="https://pbs.twimg.com/profile_banners/4344600933/1543006153"/>
    <hyperlink ref="AO110" r:id="rId214" display="https://pbs.twimg.com/profile_banners/1721619236/1490247650"/>
    <hyperlink ref="AO111" r:id="rId215" display="https://pbs.twimg.com/profile_banners/107288826/1549048168"/>
    <hyperlink ref="AO112" r:id="rId216" display="https://pbs.twimg.com/profile_banners/19709040/1547589547"/>
    <hyperlink ref="AO113" r:id="rId217" display="https://pbs.twimg.com/profile_banners/937904130659639302/1512449480"/>
    <hyperlink ref="AO114" r:id="rId218" display="https://pbs.twimg.com/profile_banners/2202061370/1461279670"/>
    <hyperlink ref="AO115" r:id="rId219" display="https://pbs.twimg.com/profile_banners/989181712331505664/1525967937"/>
    <hyperlink ref="AO116" r:id="rId220" display="https://pbs.twimg.com/profile_banners/874388780614012928/1538678650"/>
    <hyperlink ref="AO117" r:id="rId221" display="https://pbs.twimg.com/profile_banners/460579156/1439923343"/>
    <hyperlink ref="AO118" r:id="rId222" display="https://pbs.twimg.com/profile_banners/1357750304/1398283921"/>
    <hyperlink ref="AO119" r:id="rId223" display="https://pbs.twimg.com/profile_banners/718369646152445952/1482319341"/>
    <hyperlink ref="AO120" r:id="rId224" display="https://pbs.twimg.com/profile_banners/500389608/1419655096"/>
    <hyperlink ref="AO121" r:id="rId225" display="https://pbs.twimg.com/profile_banners/1898879166/1495978052"/>
    <hyperlink ref="AO122" r:id="rId226" display="https://pbs.twimg.com/profile_banners/789576501087776769/1547867681"/>
    <hyperlink ref="AO123" r:id="rId227" display="https://pbs.twimg.com/profile_banners/842059742352560128/1537806937"/>
    <hyperlink ref="AO124" r:id="rId228" display="https://pbs.twimg.com/profile_banners/563957624/1551731610"/>
    <hyperlink ref="AO125" r:id="rId229" display="https://pbs.twimg.com/profile_banners/130900665/1539392833"/>
    <hyperlink ref="AO126" r:id="rId230" display="https://pbs.twimg.com/profile_banners/120103615/1526579356"/>
    <hyperlink ref="AO127" r:id="rId231" display="https://pbs.twimg.com/profile_banners/864771410400555008/1502357114"/>
    <hyperlink ref="AO129" r:id="rId232" display="https://pbs.twimg.com/profile_banners/35966546/1530068031"/>
    <hyperlink ref="AO130" r:id="rId233" display="https://pbs.twimg.com/profile_banners/212304085/1549501009"/>
    <hyperlink ref="AO131" r:id="rId234" display="https://pbs.twimg.com/profile_banners/728840052/1512732247"/>
    <hyperlink ref="AO132" r:id="rId235" display="https://pbs.twimg.com/profile_banners/38133178/1519926120"/>
    <hyperlink ref="AO135" r:id="rId236" display="https://pbs.twimg.com/profile_banners/36185296/1550682844"/>
    <hyperlink ref="AO136" r:id="rId237" display="https://pbs.twimg.com/profile_banners/226591341/1423071159"/>
    <hyperlink ref="AO137" r:id="rId238" display="https://pbs.twimg.com/profile_banners/702949053638668288/1456431980"/>
    <hyperlink ref="AO138" r:id="rId239" display="https://pbs.twimg.com/profile_banners/382142737/1401496077"/>
    <hyperlink ref="AO139" r:id="rId240" display="https://pbs.twimg.com/profile_banners/3126780666/1427910907"/>
    <hyperlink ref="AO140" r:id="rId241" display="https://pbs.twimg.com/profile_banners/481411075/1452401784"/>
    <hyperlink ref="AO141" r:id="rId242" display="https://pbs.twimg.com/profile_banners/18182024/1552403609"/>
    <hyperlink ref="AO142" r:id="rId243" display="https://pbs.twimg.com/profile_banners/126408278/1544638465"/>
    <hyperlink ref="AO144" r:id="rId244" display="https://pbs.twimg.com/profile_banners/705855260175241217/1501353432"/>
    <hyperlink ref="AO145" r:id="rId245" display="https://pbs.twimg.com/profile_banners/1083568759992913920/1549651011"/>
    <hyperlink ref="AO146" r:id="rId246" display="https://pbs.twimg.com/profile_banners/1102485557962256384/1552231380"/>
    <hyperlink ref="AO149" r:id="rId247" display="https://pbs.twimg.com/profile_banners/17387829/1551821072"/>
    <hyperlink ref="AO150" r:id="rId248" display="https://pbs.twimg.com/profile_banners/14658601/1533723367"/>
    <hyperlink ref="AO151" r:id="rId249" display="https://pbs.twimg.com/profile_banners/129274940/1514319121"/>
    <hyperlink ref="AO152" r:id="rId250" display="https://pbs.twimg.com/profile_banners/369034535/1351565711"/>
    <hyperlink ref="AO153" r:id="rId251" display="https://pbs.twimg.com/profile_banners/3169084081/1520300747"/>
    <hyperlink ref="AO154" r:id="rId252" display="https://pbs.twimg.com/profile_banners/16724633/1527692055"/>
    <hyperlink ref="AO155" r:id="rId253" display="https://pbs.twimg.com/profile_banners/1301130374/1423104445"/>
    <hyperlink ref="AO156" r:id="rId254" display="https://pbs.twimg.com/profile_banners/17471979/1529358369"/>
    <hyperlink ref="AO157" r:id="rId255" display="https://pbs.twimg.com/profile_banners/78799013/1524759455"/>
    <hyperlink ref="AO158" r:id="rId256" display="https://pbs.twimg.com/profile_banners/4918545313/1496127826"/>
    <hyperlink ref="AO160" r:id="rId257" display="https://pbs.twimg.com/profile_banners/3145440218/1541012301"/>
    <hyperlink ref="AO161" r:id="rId258" display="https://pbs.twimg.com/profile_banners/816746035/1552612543"/>
    <hyperlink ref="AO162" r:id="rId259" display="https://pbs.twimg.com/profile_banners/1370575278/1366580730"/>
    <hyperlink ref="AO165" r:id="rId260" display="https://pbs.twimg.com/profile_banners/34447694/1492205308"/>
    <hyperlink ref="AO166" r:id="rId261" display="https://pbs.twimg.com/profile_banners/784186307534786564/1477515353"/>
    <hyperlink ref="AO168" r:id="rId262" display="https://pbs.twimg.com/profile_banners/299392076/1503453869"/>
    <hyperlink ref="AO169" r:id="rId263" display="https://pbs.twimg.com/profile_banners/1573013215/1539123652"/>
    <hyperlink ref="AO170" r:id="rId264" display="https://pbs.twimg.com/profile_banners/803708473796075520/1546830669"/>
    <hyperlink ref="AO171" r:id="rId265" display="https://pbs.twimg.com/profile_banners/35411175/1515162659"/>
    <hyperlink ref="AO172" r:id="rId266" display="https://pbs.twimg.com/profile_banners/18057450/1546621837"/>
    <hyperlink ref="AO173" r:id="rId267" display="https://pbs.twimg.com/profile_banners/950770459267629056/1548007361"/>
    <hyperlink ref="AO174" r:id="rId268" display="https://pbs.twimg.com/profile_banners/285815432/1408591375"/>
    <hyperlink ref="AO175" r:id="rId269" display="https://pbs.twimg.com/profile_banners/23872473/1463428961"/>
    <hyperlink ref="AO176" r:id="rId270" display="https://pbs.twimg.com/profile_banners/71139289/1483451740"/>
    <hyperlink ref="AO177" r:id="rId271" display="https://pbs.twimg.com/profile_banners/2362955300/1472857536"/>
    <hyperlink ref="AO178" r:id="rId272" display="https://pbs.twimg.com/profile_banners/14399483/1546504644"/>
    <hyperlink ref="AU3" r:id="rId273" display="http://abs.twimg.com/images/themes/theme1/bg.png"/>
    <hyperlink ref="AU4" r:id="rId274" display="http://abs.twimg.com/images/themes/theme1/bg.png"/>
    <hyperlink ref="AU5" r:id="rId275" display="http://abs.twimg.com/images/themes/theme1/bg.png"/>
    <hyperlink ref="AU6" r:id="rId276" display="http://abs.twimg.com/images/themes/theme1/bg.png"/>
    <hyperlink ref="AU7" r:id="rId277" display="http://abs.twimg.com/images/themes/theme1/bg.png"/>
    <hyperlink ref="AU10" r:id="rId278" display="http://abs.twimg.com/images/themes/theme1/bg.png"/>
    <hyperlink ref="AU11" r:id="rId279" display="http://abs.twimg.com/images/themes/theme1/bg.png"/>
    <hyperlink ref="AU12" r:id="rId280" display="http://abs.twimg.com/images/themes/theme1/bg.png"/>
    <hyperlink ref="AU13" r:id="rId281" display="http://abs.twimg.com/images/themes/theme1/bg.png"/>
    <hyperlink ref="AU14" r:id="rId282" display="http://abs.twimg.com/images/themes/theme1/bg.png"/>
    <hyperlink ref="AU16" r:id="rId283" display="http://abs.twimg.com/images/themes/theme7/bg.gif"/>
    <hyperlink ref="AU17" r:id="rId284" display="http://abs.twimg.com/images/themes/theme1/bg.png"/>
    <hyperlink ref="AU18" r:id="rId285" display="http://pbs.twimg.com/profile_background_images/378800000037657921/44dde0fe783f840b551449a5c6b117e6.jpeg"/>
    <hyperlink ref="AU19" r:id="rId286" display="http://abs.twimg.com/images/themes/theme6/bg.gif"/>
    <hyperlink ref="AU20" r:id="rId287" display="http://abs.twimg.com/images/themes/theme1/bg.png"/>
    <hyperlink ref="AU21" r:id="rId288" display="http://pbs.twimg.com/profile_background_images/378800000182320346/wCy7ydN-.png"/>
    <hyperlink ref="AU22" r:id="rId289" display="http://abs.twimg.com/images/themes/theme14/bg.gif"/>
    <hyperlink ref="AU23" r:id="rId290" display="http://abs.twimg.com/images/themes/theme1/bg.png"/>
    <hyperlink ref="AU24" r:id="rId291" display="http://abs.twimg.com/images/themes/theme1/bg.png"/>
    <hyperlink ref="AU25" r:id="rId292" display="http://abs.twimg.com/images/themes/theme11/bg.gif"/>
    <hyperlink ref="AU26" r:id="rId293" display="http://abs.twimg.com/images/themes/theme1/bg.png"/>
    <hyperlink ref="AU27" r:id="rId294" display="http://abs.twimg.com/images/themes/theme14/bg.gif"/>
    <hyperlink ref="AU28" r:id="rId295" display="http://abs.twimg.com/images/themes/theme1/bg.png"/>
    <hyperlink ref="AU29" r:id="rId296" display="http://abs.twimg.com/images/themes/theme12/bg.gif"/>
    <hyperlink ref="AU30" r:id="rId297" display="http://abs.twimg.com/images/themes/theme3/bg.gif"/>
    <hyperlink ref="AU31" r:id="rId298" display="http://abs.twimg.com/images/themes/theme1/bg.png"/>
    <hyperlink ref="AU32" r:id="rId299" display="http://abs.twimg.com/images/themes/theme1/bg.png"/>
    <hyperlink ref="AU33" r:id="rId300" display="http://abs.twimg.com/images/themes/theme6/bg.gif"/>
    <hyperlink ref="AU34" r:id="rId301" display="http://abs.twimg.com/images/themes/theme16/bg.gif"/>
    <hyperlink ref="AU35" r:id="rId302" display="http://abs.twimg.com/images/themes/theme2/bg.gif"/>
    <hyperlink ref="AU36" r:id="rId303" display="http://abs.twimg.com/images/themes/theme4/bg.gif"/>
    <hyperlink ref="AU37" r:id="rId304" display="http://a0.twimg.com/profile_background_images/78185270/hhdl-twitter-bg.jpg"/>
    <hyperlink ref="AU38" r:id="rId305" display="http://abs.twimg.com/images/themes/theme14/bg.gif"/>
    <hyperlink ref="AU39" r:id="rId306" display="http://abs.twimg.com/images/themes/theme1/bg.png"/>
    <hyperlink ref="AU40" r:id="rId307" display="http://abs.twimg.com/images/themes/theme17/bg.gif"/>
    <hyperlink ref="AU41" r:id="rId308" display="http://abs.twimg.com/images/themes/theme18/bg.gif"/>
    <hyperlink ref="AU42" r:id="rId309" display="http://abs.twimg.com/images/themes/theme1/bg.png"/>
    <hyperlink ref="AU43" r:id="rId310" display="http://abs.twimg.com/images/themes/theme7/bg.gif"/>
    <hyperlink ref="AU44" r:id="rId311" display="http://abs.twimg.com/images/themes/theme1/bg.png"/>
    <hyperlink ref="AU45" r:id="rId312" display="http://abs.twimg.com/images/themes/theme5/bg.gif"/>
    <hyperlink ref="AU46" r:id="rId313" display="http://abs.twimg.com/images/themes/theme1/bg.png"/>
    <hyperlink ref="AU47" r:id="rId314" display="http://abs.twimg.com/images/themes/theme1/bg.png"/>
    <hyperlink ref="AU48" r:id="rId315" display="http://abs.twimg.com/images/themes/theme1/bg.png"/>
    <hyperlink ref="AU49" r:id="rId316" display="http://abs.twimg.com/images/themes/theme1/bg.png"/>
    <hyperlink ref="AU50" r:id="rId317" display="http://abs.twimg.com/images/themes/theme10/bg.gif"/>
    <hyperlink ref="AU52" r:id="rId318" display="http://abs.twimg.com/images/themes/theme16/bg.gif"/>
    <hyperlink ref="AU53" r:id="rId319" display="http://abs.twimg.com/images/themes/theme1/bg.png"/>
    <hyperlink ref="AU56" r:id="rId320" display="http://abs.twimg.com/images/themes/theme1/bg.png"/>
    <hyperlink ref="AU57" r:id="rId321" display="http://abs.twimg.com/images/themes/theme1/bg.png"/>
    <hyperlink ref="AU58" r:id="rId322" display="http://abs.twimg.com/images/themes/theme1/bg.png"/>
    <hyperlink ref="AU59" r:id="rId323" display="http://abs.twimg.com/images/themes/theme1/bg.png"/>
    <hyperlink ref="AU60" r:id="rId324" display="http://abs.twimg.com/images/themes/theme15/bg.png"/>
    <hyperlink ref="AU61" r:id="rId325" display="http://abs.twimg.com/images/themes/theme1/bg.png"/>
    <hyperlink ref="AU62" r:id="rId326" display="http://abs.twimg.com/images/themes/theme18/bg.gif"/>
    <hyperlink ref="AU64" r:id="rId327" display="http://abs.twimg.com/images/themes/theme1/bg.png"/>
    <hyperlink ref="AU65" r:id="rId328" display="http://abs.twimg.com/images/themes/theme1/bg.png"/>
    <hyperlink ref="AU66" r:id="rId329" display="http://abs.twimg.com/images/themes/theme9/bg.gif"/>
    <hyperlink ref="AU67" r:id="rId330" display="http://abs.twimg.com/images/themes/theme1/bg.png"/>
    <hyperlink ref="AU68" r:id="rId331" display="http://abs.twimg.com/images/themes/theme10/bg.gif"/>
    <hyperlink ref="AU69" r:id="rId332" display="http://abs.twimg.com/images/themes/theme1/bg.png"/>
    <hyperlink ref="AU70" r:id="rId333" display="http://abs.twimg.com/images/themes/theme18/bg.gif"/>
    <hyperlink ref="AU71" r:id="rId334" display="http://abs.twimg.com/images/themes/theme1/bg.png"/>
    <hyperlink ref="AU72" r:id="rId335" display="http://abs.twimg.com/images/themes/theme18/bg.gif"/>
    <hyperlink ref="AU73" r:id="rId336" display="http://abs.twimg.com/images/themes/theme8/bg.gif"/>
    <hyperlink ref="AU74" r:id="rId337" display="http://abs.twimg.com/images/themes/theme6/bg.gif"/>
    <hyperlink ref="AU77" r:id="rId338" display="http://abs.twimg.com/images/themes/theme1/bg.png"/>
    <hyperlink ref="AU78" r:id="rId339" display="http://abs.twimg.com/images/themes/theme1/bg.png"/>
    <hyperlink ref="AU79" r:id="rId340" display="http://abs.twimg.com/images/themes/theme1/bg.png"/>
    <hyperlink ref="AU81" r:id="rId341" display="http://abs.twimg.com/images/themes/theme1/bg.png"/>
    <hyperlink ref="AU82" r:id="rId342" display="http://abs.twimg.com/images/themes/theme1/bg.png"/>
    <hyperlink ref="AU83" r:id="rId343" display="http://abs.twimg.com/images/themes/theme13/bg.gif"/>
    <hyperlink ref="AU84" r:id="rId344" display="http://abs.twimg.com/images/themes/theme14/bg.gif"/>
    <hyperlink ref="AU85" r:id="rId345" display="http://abs.twimg.com/images/themes/theme1/bg.png"/>
    <hyperlink ref="AU86" r:id="rId346" display="http://abs.twimg.com/images/themes/theme1/bg.png"/>
    <hyperlink ref="AU87" r:id="rId347" display="http://abs.twimg.com/images/themes/theme1/bg.png"/>
    <hyperlink ref="AU89" r:id="rId348" display="http://abs.twimg.com/images/themes/theme1/bg.png"/>
    <hyperlink ref="AU90" r:id="rId349" display="http://abs.twimg.com/images/themes/theme1/bg.png"/>
    <hyperlink ref="AU91" r:id="rId350" display="http://abs.twimg.com/images/themes/theme1/bg.png"/>
    <hyperlink ref="AU92" r:id="rId351" display="http://abs.twimg.com/images/themes/theme1/bg.png"/>
    <hyperlink ref="AU95" r:id="rId352" display="http://abs.twimg.com/images/themes/theme1/bg.png"/>
    <hyperlink ref="AU96" r:id="rId353" display="http://abs.twimg.com/images/themes/theme1/bg.png"/>
    <hyperlink ref="AU97" r:id="rId354" display="http://abs.twimg.com/images/themes/theme4/bg.gif"/>
    <hyperlink ref="AU98" r:id="rId355" display="http://abs.twimg.com/images/themes/theme1/bg.png"/>
    <hyperlink ref="AU99" r:id="rId356" display="http://abs.twimg.com/images/themes/theme1/bg.png"/>
    <hyperlink ref="AU100" r:id="rId357" display="http://abs.twimg.com/images/themes/theme1/bg.png"/>
    <hyperlink ref="AU101" r:id="rId358" display="http://abs.twimg.com/images/themes/theme1/bg.png"/>
    <hyperlink ref="AU103" r:id="rId359" display="http://abs.twimg.com/images/themes/theme1/bg.png"/>
    <hyperlink ref="AU104" r:id="rId360" display="http://abs.twimg.com/images/themes/theme1/bg.png"/>
    <hyperlink ref="AU105" r:id="rId361" display="http://abs.twimg.com/images/themes/theme1/bg.png"/>
    <hyperlink ref="AU107" r:id="rId362" display="http://abs.twimg.com/images/themes/theme1/bg.png"/>
    <hyperlink ref="AU109" r:id="rId363" display="http://abs.twimg.com/images/themes/theme1/bg.png"/>
    <hyperlink ref="AU110" r:id="rId364" display="http://abs.twimg.com/images/themes/theme1/bg.png"/>
    <hyperlink ref="AU111" r:id="rId365" display="http://abs.twimg.com/images/themes/theme16/bg.gif"/>
    <hyperlink ref="AU112" r:id="rId366" display="http://abs.twimg.com/images/themes/theme1/bg.png"/>
    <hyperlink ref="AU114" r:id="rId367" display="http://abs.twimg.com/images/themes/theme16/bg.gif"/>
    <hyperlink ref="AU115" r:id="rId368" display="http://abs.twimg.com/images/themes/theme1/bg.png"/>
    <hyperlink ref="AU117" r:id="rId369" display="http://abs.twimg.com/images/themes/theme1/bg.png"/>
    <hyperlink ref="AU118" r:id="rId370" display="http://abs.twimg.com/images/themes/theme6/bg.gif"/>
    <hyperlink ref="AU119" r:id="rId371" display="http://abs.twimg.com/images/themes/theme14/bg.gif"/>
    <hyperlink ref="AU120" r:id="rId372" display="http://abs.twimg.com/images/themes/theme1/bg.png"/>
    <hyperlink ref="AU121" r:id="rId373" display="http://abs.twimg.com/images/themes/theme1/bg.png"/>
    <hyperlink ref="AU123" r:id="rId374" display="http://abs.twimg.com/images/themes/theme1/bg.png"/>
    <hyperlink ref="AU124" r:id="rId375" display="http://abs.twimg.com/images/themes/theme1/bg.png"/>
    <hyperlink ref="AU125" r:id="rId376" display="http://abs.twimg.com/images/themes/theme1/bg.png"/>
    <hyperlink ref="AU126" r:id="rId377" display="http://abs.twimg.com/images/themes/theme9/bg.gif"/>
    <hyperlink ref="AU127" r:id="rId378" display="http://abs.twimg.com/images/themes/theme1/bg.png"/>
    <hyperlink ref="AU128" r:id="rId379" display="http://abs.twimg.com/images/themes/theme6/bg.gif"/>
    <hyperlink ref="AU129" r:id="rId380" display="http://abs.twimg.com/images/themes/theme1/bg.png"/>
    <hyperlink ref="AU130" r:id="rId381" display="http://abs.twimg.com/images/themes/theme1/bg.png"/>
    <hyperlink ref="AU131" r:id="rId382" display="http://abs.twimg.com/images/themes/theme1/bg.png"/>
    <hyperlink ref="AU132" r:id="rId383" display="http://abs.twimg.com/images/themes/theme10/bg.gif"/>
    <hyperlink ref="AU135" r:id="rId384" display="http://abs.twimg.com/images/themes/theme1/bg.png"/>
    <hyperlink ref="AU136" r:id="rId385" display="http://pbs.twimg.com/profile_background_images/378800000153751863/gwwYGnyu.png"/>
    <hyperlink ref="AU137" r:id="rId386" display="http://abs.twimg.com/images/themes/theme1/bg.png"/>
    <hyperlink ref="AU138" r:id="rId387" display="http://abs.twimg.com/images/themes/theme1/bg.png"/>
    <hyperlink ref="AU139" r:id="rId388" display="http://abs.twimg.com/images/themes/theme1/bg.png"/>
    <hyperlink ref="AU140" r:id="rId389" display="http://abs.twimg.com/images/themes/theme1/bg.png"/>
    <hyperlink ref="AU141" r:id="rId390" display="http://abs.twimg.com/images/themes/theme19/bg.gif"/>
    <hyperlink ref="AU142" r:id="rId391" display="http://abs.twimg.com/images/themes/theme1/bg.png"/>
    <hyperlink ref="AU143" r:id="rId392" display="http://abs.twimg.com/images/themes/theme1/bg.png"/>
    <hyperlink ref="AU147" r:id="rId393" display="http://abs.twimg.com/images/themes/theme1/bg.png"/>
    <hyperlink ref="AU148" r:id="rId394" display="http://abs.twimg.com/images/themes/theme1/bg.png"/>
    <hyperlink ref="AU149" r:id="rId395" display="http://abs.twimg.com/images/themes/theme15/bg.png"/>
    <hyperlink ref="AU150" r:id="rId396" display="http://abs.twimg.com/images/themes/theme1/bg.png"/>
    <hyperlink ref="AU151" r:id="rId397" display="http://abs.twimg.com/images/themes/theme1/bg.png"/>
    <hyperlink ref="AU152" r:id="rId398" display="http://abs.twimg.com/images/themes/theme1/bg.png"/>
    <hyperlink ref="AU153" r:id="rId399" display="http://abs.twimg.com/images/themes/theme1/bg.png"/>
    <hyperlink ref="AU154" r:id="rId400" display="http://abs.twimg.com/images/themes/theme6/bg.gif"/>
    <hyperlink ref="AU155" r:id="rId401" display="http://abs.twimg.com/images/themes/theme1/bg.png"/>
    <hyperlink ref="AU156" r:id="rId402" display="http://abs.twimg.com/images/themes/theme1/bg.png"/>
    <hyperlink ref="AU157" r:id="rId403" display="http://abs.twimg.com/images/themes/theme13/bg.gif"/>
    <hyperlink ref="AU158" r:id="rId404" display="http://abs.twimg.com/images/themes/theme1/bg.png"/>
    <hyperlink ref="AU160" r:id="rId405" display="http://abs.twimg.com/images/themes/theme1/bg.png"/>
    <hyperlink ref="AU161" r:id="rId406" display="http://abs.twimg.com/images/themes/theme1/bg.png"/>
    <hyperlink ref="AU162" r:id="rId407" display="http://abs.twimg.com/images/themes/theme1/bg.png"/>
    <hyperlink ref="AU163" r:id="rId408" display="http://abs.twimg.com/images/themes/theme1/bg.png"/>
    <hyperlink ref="AU164" r:id="rId409" display="http://abs.twimg.com/images/themes/theme1/bg.png"/>
    <hyperlink ref="AU165" r:id="rId410" display="http://abs.twimg.com/images/themes/theme7/bg.gif"/>
    <hyperlink ref="AU167" r:id="rId411" display="http://abs.twimg.com/images/themes/theme1/bg.png"/>
    <hyperlink ref="AU168" r:id="rId412" display="http://abs.twimg.com/images/themes/theme1/bg.png"/>
    <hyperlink ref="AU169" r:id="rId413" display="http://abs.twimg.com/images/themes/theme1/bg.png"/>
    <hyperlink ref="AU170" r:id="rId414" display="http://abs.twimg.com/images/themes/theme1/bg.png"/>
    <hyperlink ref="AU171" r:id="rId415" display="http://abs.twimg.com/images/themes/theme5/bg.gif"/>
    <hyperlink ref="AU172" r:id="rId416" display="http://abs.twimg.com/images/themes/theme15/bg.png"/>
    <hyperlink ref="AU173" r:id="rId417" display="http://abs.twimg.com/images/themes/theme1/bg.png"/>
    <hyperlink ref="AU174" r:id="rId418" display="http://abs.twimg.com/images/themes/theme2/bg.gif"/>
    <hyperlink ref="AU175" r:id="rId419" display="http://pbs.twimg.com/profile_background_images/378800000091851615/e73fb5e1cb5e7b8cd8ff540cfd0cc83c.jpeg"/>
    <hyperlink ref="AU176" r:id="rId420" display="http://abs.twimg.com/images/themes/theme1/bg.png"/>
    <hyperlink ref="AU177" r:id="rId421" display="http://abs.twimg.com/images/themes/theme1/bg.png"/>
    <hyperlink ref="AU178" r:id="rId422" display="http://abs.twimg.com/images/themes/theme3/bg.gif"/>
    <hyperlink ref="F3" r:id="rId423" display="http://pbs.twimg.com/profile_images/833164243767853056/o2dAJMXS_normal.jpg"/>
    <hyperlink ref="F4" r:id="rId424" display="http://pbs.twimg.com/profile_images/814811956737544193/HW5GMbMy_normal.jpg"/>
    <hyperlink ref="F5" r:id="rId425" display="http://pbs.twimg.com/profile_images/703532186914443264/9eOttOCa_normal.jpg"/>
    <hyperlink ref="F6" r:id="rId426" display="http://pbs.twimg.com/profile_images/520019812828061696/Zr6fvVyg_normal.jpeg"/>
    <hyperlink ref="F7" r:id="rId427" display="http://pbs.twimg.com/profile_images/897444793491615744/0-4ekkAt_normal.jpg"/>
    <hyperlink ref="F8" r:id="rId428" display="http://pbs.twimg.com/profile_images/694258176779239424/IOgB01Re_normal.jpg"/>
    <hyperlink ref="F9" r:id="rId429" display="http://pbs.twimg.com/profile_images/1043595596605546496/RzBBwkkN_normal.jpg"/>
    <hyperlink ref="F10" r:id="rId430" display="http://pbs.twimg.com/profile_images/990230049814085632/IQAlHnrz_normal.jpg"/>
    <hyperlink ref="F11" r:id="rId431" display="http://pbs.twimg.com/profile_images/939111068751687681/yZZ43Ci4_normal.jpg"/>
    <hyperlink ref="F12" r:id="rId432" display="http://pbs.twimg.com/profile_images/683018557278564352/PXAYdsAL_normal.jpg"/>
    <hyperlink ref="F13" r:id="rId433" display="http://pbs.twimg.com/profile_images/429782981595508736/o0iTNP_T_normal.jpeg"/>
    <hyperlink ref="F14" r:id="rId434" display="http://pbs.twimg.com/profile_images/801097160024436736/bJiR_r4o_normal.jpg"/>
    <hyperlink ref="F15" r:id="rId435" display="http://pbs.twimg.com/profile_images/984134720458915840/CEEpDv_o_normal.jpg"/>
    <hyperlink ref="F16" r:id="rId436" display="http://pbs.twimg.com/profile_images/872524036164567040/HkibyOxu_normal.jpg"/>
    <hyperlink ref="F17" r:id="rId437" display="http://pbs.twimg.com/profile_images/1054369617399795712/FLkaA9hX_normal.jpg"/>
    <hyperlink ref="F18" r:id="rId438" display="http://pbs.twimg.com/profile_images/378800000210176815/667237009a250e66b8bed4410f4e4c3d_normal.jpeg"/>
    <hyperlink ref="F19" r:id="rId439" display="http://pbs.twimg.com/profile_images/187259401/Reel-Magic-square_normal.jpg"/>
    <hyperlink ref="F20" r:id="rId440" display="http://pbs.twimg.com/profile_images/869595944899158016/vztp9GgG_normal.jpg"/>
    <hyperlink ref="F21" r:id="rId441" display="http://pbs.twimg.com/profile_images/654678765935554560/BhgV1mLP_normal.png"/>
    <hyperlink ref="F22" r:id="rId442" display="http://pbs.twimg.com/profile_images/823789355026104320/xjW-osJT_normal.jpg"/>
    <hyperlink ref="F23" r:id="rId443" display="http://pbs.twimg.com/profile_images/1060051136151990272/kmJHtKCM_normal.jpg"/>
    <hyperlink ref="F24" r:id="rId444" display="http://pbs.twimg.com/profile_images/2369746229/9unndngcl0jerqmaa1y0_normal.gif"/>
    <hyperlink ref="F25" r:id="rId445" display="http://pbs.twimg.com/profile_images/601173663577018369/LhdoJgMN_normal.jpg"/>
    <hyperlink ref="F26" r:id="rId446" display="http://pbs.twimg.com/profile_images/997483534280310784/_lG76Y_i_normal.jpg"/>
    <hyperlink ref="F27" r:id="rId447" display="http://pbs.twimg.com/profile_images/1024666295709650944/FYVJjvqB_normal.jpg"/>
    <hyperlink ref="F28" r:id="rId448" display="http://pbs.twimg.com/profile_images/1046800548077363200/qjwYDJK7_normal.jpg"/>
    <hyperlink ref="F29" r:id="rId449" display="http://pbs.twimg.com/profile_images/1089936451846848517/frJhTdGH_normal.jpg"/>
    <hyperlink ref="F30" r:id="rId450" display="http://pbs.twimg.com/profile_images/839955146033397760/aIn3g-E0_normal.jpg"/>
    <hyperlink ref="F31" r:id="rId451" display="http://pbs.twimg.com/profile_images/459059393422577665/aF9Oe2Dn_normal.jpeg"/>
    <hyperlink ref="F32" r:id="rId452" display="http://pbs.twimg.com/profile_images/1060605877437100032/8kbII7ga_normal.jpg"/>
    <hyperlink ref="F33" r:id="rId453" display="http://pbs.twimg.com/profile_images/839481015701766145/HWBy9GLG_normal.jpg"/>
    <hyperlink ref="F34" r:id="rId454" display="http://pbs.twimg.com/profile_images/999765911656529920/t04gUe-7_normal.jpg"/>
    <hyperlink ref="F35" r:id="rId455" display="http://pbs.twimg.com/profile_images/845601600248991744/iRaEJq0W_normal.jpg"/>
    <hyperlink ref="F36" r:id="rId456" display="http://pbs.twimg.com/profile_images/2926223842/e0c3e8caa1105147bb6f92b84309a98f_normal.jpeg"/>
    <hyperlink ref="F37" r:id="rId457" display="http://a0.twimg.com/profile_images/711293289/hhdl-twitter_normal.png"/>
    <hyperlink ref="F38" r:id="rId458" display="http://pbs.twimg.com/profile_images/874641889210888193/sgMdDyQp_normal.jpg"/>
    <hyperlink ref="F39" r:id="rId459" display="http://pbs.twimg.com/profile_images/1075836082166611968/EKQMoqeY_normal.jpg"/>
    <hyperlink ref="F40" r:id="rId460" display="http://pbs.twimg.com/profile_images/378800000534137828/c9517898334f0dcfacb9852d9073b956_normal.png"/>
    <hyperlink ref="F41" r:id="rId461" display="http://pbs.twimg.com/profile_images/1812980447/A-color_normal.jpg"/>
    <hyperlink ref="F42" r:id="rId462" display="http://pbs.twimg.com/profile_images/1360953675/LisaDahl_OrangeCorner_normal.jpg"/>
    <hyperlink ref="F43" r:id="rId463" display="http://pbs.twimg.com/profile_images/876935381412855808/ax8WEpyM_normal.jpg"/>
    <hyperlink ref="F44" r:id="rId464" display="http://pbs.twimg.com/profile_images/1040410813373272064/0C3EZpcl_normal.jpg"/>
    <hyperlink ref="F45" r:id="rId465" display="http://pbs.twimg.com/profile_images/599342877399912448/Pj1pZ1Nl_normal.jpg"/>
    <hyperlink ref="F46" r:id="rId466" display="http://pbs.twimg.com/profile_images/846450286197723136/wR0U6lym_normal.jpg"/>
    <hyperlink ref="F47" r:id="rId467" display="http://pbs.twimg.com/profile_images/1007866658621251586/HdnMDg03_normal.jpg"/>
    <hyperlink ref="F48" r:id="rId468" display="http://pbs.twimg.com/profile_images/926908607194652672/b3JAt5hL_normal.jpg"/>
    <hyperlink ref="F49" r:id="rId469" display="http://pbs.twimg.com/profile_images/1008735259578339328/ffLBiSjO_normal.jpg"/>
    <hyperlink ref="F50" r:id="rId470" display="http://pbs.twimg.com/profile_images/738857657625399296/SqozaNfu_normal.jpg"/>
    <hyperlink ref="F51" r:id="rId471" display="http://pbs.twimg.com/profile_images/1067273888072032256/4CcuvJs9_normal.jpg"/>
    <hyperlink ref="F52" r:id="rId472" display="http://pbs.twimg.com/profile_images/510528750413295616/HVD0UZ4H_normal.jpeg"/>
    <hyperlink ref="F53" r:id="rId473" display="http://pbs.twimg.com/profile_images/746057878411296768/9w8siZra_normal.jpg"/>
    <hyperlink ref="F54" r:id="rId474" display="http://pbs.twimg.com/profile_images/1104880305494622208/YU0T7oDV_normal.jpg"/>
    <hyperlink ref="F55" r:id="rId475" display="http://pbs.twimg.com/profile_images/1097668157483827200/dX4-VDR-_normal.jpg"/>
    <hyperlink ref="F56" r:id="rId476" display="http://pbs.twimg.com/profile_images/575083793674936320/A2EXqzEK_normal.png"/>
    <hyperlink ref="F57" r:id="rId477" display="http://pbs.twimg.com/profile_images/644012557951373313/Q2ZGrBth_normal.jpg"/>
    <hyperlink ref="F58" r:id="rId478" display="http://pbs.twimg.com/profile_images/1099039980851265539/Cq8COp4o_normal.png"/>
    <hyperlink ref="F59" r:id="rId479" display="http://pbs.twimg.com/profile_images/891672397442580480/-akqwiSV_normal.jpg"/>
    <hyperlink ref="F60" r:id="rId480" display="http://pbs.twimg.com/profile_images/711942112539860993/80PRRXU1_normal.jpg"/>
    <hyperlink ref="F61" r:id="rId481" display="http://pbs.twimg.com/profile_images/1028240295324991488/l-2ZuXEG_normal.jpg"/>
    <hyperlink ref="F62" r:id="rId482" display="http://pbs.twimg.com/profile_images/622164721353912320/nBBhJzXE_normal.jpg"/>
    <hyperlink ref="F63" r:id="rId483" display="http://abs.twimg.com/sticky/default_profile_images/default_profile_normal.png"/>
    <hyperlink ref="F64" r:id="rId484" display="http://pbs.twimg.com/profile_images/961449787873673216/_WHw31XG_normal.jpg"/>
    <hyperlink ref="F65" r:id="rId485" display="http://pbs.twimg.com/profile_images/1098963951721873414/yJmDGXB__normal.jpg"/>
    <hyperlink ref="F66" r:id="rId486" display="http://pbs.twimg.com/profile_images/1013214386192830465/fyOjWZGL_normal.jpg"/>
    <hyperlink ref="F67" r:id="rId487" display="http://pbs.twimg.com/profile_images/1054807366749679616/SxdeuHFK_normal.jpg"/>
    <hyperlink ref="F68" r:id="rId488" display="http://pbs.twimg.com/profile_images/1086030345848410112/jxNQ8J18_normal.jpg"/>
    <hyperlink ref="F69" r:id="rId489" display="http://pbs.twimg.com/profile_images/677642021885091840/lZdItZuP_normal.jpg"/>
    <hyperlink ref="F70" r:id="rId490" display="http://pbs.twimg.com/profile_images/1640521176/Copyright_thePortraitPhotographer.comIMG_4343_2_normal.jpg"/>
    <hyperlink ref="F71" r:id="rId491" display="http://pbs.twimg.com/profile_images/1671511789/Sedona_Biz_Avatar_normal.jpg"/>
    <hyperlink ref="F72" r:id="rId492" display="http://pbs.twimg.com/profile_images/720682532937666560/sF8hgfWE_normal.jpg"/>
    <hyperlink ref="F73" r:id="rId493" display="http://pbs.twimg.com/profile_images/1010697272/peaks_theView_4x6_normal.jpg"/>
    <hyperlink ref="F74" r:id="rId494" display="http://pbs.twimg.com/profile_images/858366804711821317/1q19Zw4h_normal.jpg"/>
    <hyperlink ref="F75" r:id="rId495" display="http://pbs.twimg.com/profile_images/1058045030797963264/h4nlF_bI_normal.jpg"/>
    <hyperlink ref="F76" r:id="rId496" display="http://pbs.twimg.com/profile_images/968631753643405313/Eg0sQzfF_normal.jpg"/>
    <hyperlink ref="F77" r:id="rId497" display="http://pbs.twimg.com/profile_images/1082061198059700224/iB--0tJR_normal.jpg"/>
    <hyperlink ref="F78" r:id="rId498" display="http://pbs.twimg.com/profile_images/1031549126658404352/nSvK4sSh_normal.jpg"/>
    <hyperlink ref="F79" r:id="rId499" display="http://pbs.twimg.com/profile_images/947870857124241408/IvCueCej_normal.jpg"/>
    <hyperlink ref="F80" r:id="rId500" display="http://pbs.twimg.com/profile_images/1014620956617084928/4Sxbv-wQ_normal.jpg"/>
    <hyperlink ref="F81" r:id="rId501" display="http://pbs.twimg.com/profile_images/968529103132471298/CfEeXruP_normal.jpg"/>
    <hyperlink ref="F82" r:id="rId502" display="http://pbs.twimg.com/profile_images/1099007196296294402/3w1om-Ys_normal.png"/>
    <hyperlink ref="F83" r:id="rId503" display="http://pbs.twimg.com/profile_images/601719055347757056/EXFUFFJz_normal.png"/>
    <hyperlink ref="F84" r:id="rId504" display="http://pbs.twimg.com/profile_images/2087661255/IMG_1334_normal.jpg"/>
    <hyperlink ref="F85" r:id="rId505" display="http://pbs.twimg.com/profile_images/1060989010997399552/TfJCTJvj_normal.jpg"/>
    <hyperlink ref="F86" r:id="rId506" display="http://pbs.twimg.com/profile_images/1084365737324466176/Z77pC-x0_normal.jpg"/>
    <hyperlink ref="F87" r:id="rId507" display="http://pbs.twimg.com/profile_images/1080206506623225857/j504vVfG_normal.jpg"/>
    <hyperlink ref="F88" r:id="rId508" display="http://pbs.twimg.com/profile_images/1080662727381508096/FHss5MM2_normal.jpg"/>
    <hyperlink ref="F89" r:id="rId509" display="http://pbs.twimg.com/profile_images/1089066146853212161/wtQcZ0Iz_normal.jpg"/>
    <hyperlink ref="F90" r:id="rId510" display="http://pbs.twimg.com/profile_images/990092032017420288/JJPxQ71T_normal.jpg"/>
    <hyperlink ref="F91" r:id="rId511" display="http://pbs.twimg.com/profile_images/1026896044301475842/RlKqIoaS_normal.jpg"/>
    <hyperlink ref="F92" r:id="rId512" display="http://pbs.twimg.com/profile_images/875762924664504320/tlF6YnZR_normal.jpg"/>
    <hyperlink ref="F93" r:id="rId513" display="http://pbs.twimg.com/profile_images/1083083643097108480/tgugGeqv_normal.jpg"/>
    <hyperlink ref="F94" r:id="rId514" display="http://pbs.twimg.com/profile_images/999832982188773376/8w1i3RA7_normal.jpg"/>
    <hyperlink ref="F95" r:id="rId515" display="http://pbs.twimg.com/profile_images/1067139075608440832/Cdk76mGw_normal.jpg"/>
    <hyperlink ref="F96" r:id="rId516" display="http://pbs.twimg.com/profile_images/1015648444621512705/kfCD-8KC_normal.jpg"/>
    <hyperlink ref="F97" r:id="rId517" display="http://pbs.twimg.com/profile_images/2649881538/232f0e3363d632289acd72730192126d_normal.jpeg"/>
    <hyperlink ref="F98" r:id="rId518" display="http://pbs.twimg.com/profile_images/1032021560972865537/43Ca-pZf_normal.jpg"/>
    <hyperlink ref="F99" r:id="rId519" display="http://pbs.twimg.com/profile_images/949035470754791425/owOZuEfc_normal.jpg"/>
    <hyperlink ref="F100" r:id="rId520" display="http://pbs.twimg.com/profile_images/929430781398622208/bNhlO7BZ_normal.jpg"/>
    <hyperlink ref="F101" r:id="rId521" display="http://pbs.twimg.com/profile_images/757049193533804544/T7RcI180_normal.jpg"/>
    <hyperlink ref="F102" r:id="rId522" display="http://pbs.twimg.com/profile_images/1105084008046751745/nKpfkNZ2_normal.jpg"/>
    <hyperlink ref="F103" r:id="rId523" display="http://pbs.twimg.com/profile_images/655485812293787648/MTaRdpRj_normal.png"/>
    <hyperlink ref="F104" r:id="rId524" display="http://pbs.twimg.com/profile_images/1059937005549899777/6pTXI10w_normal.jpg"/>
    <hyperlink ref="F105" r:id="rId525" display="http://pbs.twimg.com/profile_images/998001343066353665/GVIZUPsG_normal.jpg"/>
    <hyperlink ref="F106" r:id="rId526" display="http://pbs.twimg.com/profile_images/949006624345096192/lU7Vha2e_normal.jpg"/>
    <hyperlink ref="F107" r:id="rId527" display="http://pbs.twimg.com/profile_images/1050076148766371841/93tSrvu5_normal.jpg"/>
    <hyperlink ref="F108" r:id="rId528" display="http://pbs.twimg.com/profile_images/894441396383367168/93iNUrdN_normal.jpg"/>
    <hyperlink ref="F109" r:id="rId529" display="http://pbs.twimg.com/profile_images/981719108940156934/TmLaWhvD_normal.jpg"/>
    <hyperlink ref="F110" r:id="rId530" display="http://pbs.twimg.com/profile_images/682414318378455041/HQiiNpNr_normal.jpg"/>
    <hyperlink ref="F111" r:id="rId531" display="http://pbs.twimg.com/profile_images/1091413415845740544/XJoaFpFA_normal.jpg"/>
    <hyperlink ref="F112" r:id="rId532" display="http://pbs.twimg.com/profile_images/1085296187383500800/8mUH1RjZ_normal.jpg"/>
    <hyperlink ref="F113" r:id="rId533" display="http://pbs.twimg.com/profile_images/937907132292198401/rOEzy6XS_normal.jpg"/>
    <hyperlink ref="F114" r:id="rId534" display="http://pbs.twimg.com/profile_images/900016903506149376/pBuKwB5W_normal.jpg"/>
    <hyperlink ref="F115" r:id="rId535" display="http://pbs.twimg.com/profile_images/994607652004028416/5rjXy0cg_normal.jpg"/>
    <hyperlink ref="F116" r:id="rId536" display="http://pbs.twimg.com/profile_images/970003875943014400/t4fEYyLp_normal.jpg"/>
    <hyperlink ref="F117" r:id="rId537" display="http://pbs.twimg.com/profile_images/784189368760082432/2WkJdlcC_normal.jpg"/>
    <hyperlink ref="F118" r:id="rId538" display="http://pbs.twimg.com/profile_images/870722734862422016/KRBRJT69_normal.jpg"/>
    <hyperlink ref="F119" r:id="rId539" display="http://pbs.twimg.com/profile_images/1084904802927169536/Dl5Jygnw_normal.jpg"/>
    <hyperlink ref="F120" r:id="rId540" display="http://pbs.twimg.com/profile_images/977711471533666304/1J7B2GS6_normal.jpg"/>
    <hyperlink ref="F121" r:id="rId541" display="http://pbs.twimg.com/profile_images/868821017698996226/AysqqxQ4_normal.jpg"/>
    <hyperlink ref="F122" r:id="rId542" display="http://pbs.twimg.com/profile_images/1007019282889363458/X1LJKdUE_normal.jpg"/>
    <hyperlink ref="F123" r:id="rId543" display="http://pbs.twimg.com/profile_images/897944455369457664/0ylZiSou_normal.jpg"/>
    <hyperlink ref="F124" r:id="rId544" display="http://pbs.twimg.com/profile_images/716163054560481280/RLweDwH8_normal.jpg"/>
    <hyperlink ref="F125" r:id="rId545" display="http://pbs.twimg.com/profile_images/882752322375254016/iLejfM_c_normal.jpg"/>
    <hyperlink ref="F126" r:id="rId546" display="http://pbs.twimg.com/profile_images/928011309773340672/bQN71F7O_normal.jpg"/>
    <hyperlink ref="F127" r:id="rId547" display="http://pbs.twimg.com/profile_images/895576930396889088/j7m_w7S0_normal.jpg"/>
    <hyperlink ref="F128" r:id="rId548" display="http://a0.twimg.com/profile_images/21508002/1543964108_normal.jpg"/>
    <hyperlink ref="F129" r:id="rId549" display="http://pbs.twimg.com/profile_images/960260640882483202/ZUjSTWrr_normal.jpg"/>
    <hyperlink ref="F130" r:id="rId550" display="http://pbs.twimg.com/profile_images/990613393483673602/IBqWEq5z_normal.jpg"/>
    <hyperlink ref="F131" r:id="rId551" display="http://pbs.twimg.com/profile_images/1100468829942099970/DouV5iTb_normal.jpg"/>
    <hyperlink ref="F132" r:id="rId552" display="http://pbs.twimg.com/profile_images/969266509036994561/Yb1wdxaU_normal.jpg"/>
    <hyperlink ref="F133" r:id="rId553" display="http://pbs.twimg.com/profile_images/735000459199406080/5LEidwW__normal.jpg"/>
    <hyperlink ref="F134" r:id="rId554" display="http://pbs.twimg.com/profile_images/798189717594329089/QkT7O_cj_normal.png"/>
    <hyperlink ref="F135" r:id="rId555" display="http://pbs.twimg.com/profile_images/876252902704197632/URMhcrAt_normal.jpg"/>
    <hyperlink ref="F136" r:id="rId556" display="http://pbs.twimg.com/profile_images/567716896477155331/jQJBp23k_normal.png"/>
    <hyperlink ref="F137" r:id="rId557" display="http://pbs.twimg.com/profile_images/702949969041313792/FCUKMnuk_normal.jpg"/>
    <hyperlink ref="F138" r:id="rId558" display="http://pbs.twimg.com/profile_images/1565344563/PribilBadge11_normal.jpg"/>
    <hyperlink ref="F139" r:id="rId559" display="http://pbs.twimg.com/profile_images/583326508854353921/mufmJige_normal.png"/>
    <hyperlink ref="F140" r:id="rId560" display="http://pbs.twimg.com/profile_images/1040600421381791744/bgAZIHlf_normal.jpg"/>
    <hyperlink ref="F141" r:id="rId561" display="http://pbs.twimg.com/profile_images/1105486953888198656/v8-gGK5D_normal.jpg"/>
    <hyperlink ref="F142" r:id="rId562" display="http://pbs.twimg.com/profile_images/1072918035722207232/Jn0mZDdu_normal.jpg"/>
    <hyperlink ref="F143" r:id="rId563" display="http://pbs.twimg.com/profile_images/855503357124919296/HMu0Pl0X_normal.jpg"/>
    <hyperlink ref="F144" r:id="rId564" display="http://pbs.twimg.com/profile_images/1052520921175642113/1-MUTq82_normal.jpg"/>
    <hyperlink ref="F145" r:id="rId565" display="http://pbs.twimg.com/profile_images/1093952293714755592/3D09cK9I_normal.jpg"/>
    <hyperlink ref="F146" r:id="rId566" display="http://pbs.twimg.com/profile_images/1104764566792269824/4pXyKzs9_normal.jpg"/>
    <hyperlink ref="F147" r:id="rId567" display="http://pbs.twimg.com/profile_images/1252528371/Bonnie_daylight_normal.JPG"/>
    <hyperlink ref="F148" r:id="rId568" display="http://pbs.twimg.com/profile_images/1447580654/countyaz.com_normal.jpg"/>
    <hyperlink ref="F149" r:id="rId569" display="http://pbs.twimg.com/profile_images/1103043422305349632/vudJpxur_normal.png"/>
    <hyperlink ref="F150" r:id="rId570" display="http://pbs.twimg.com/profile_images/925648122860199936/HZeOPXVn_normal.jpg"/>
    <hyperlink ref="F151" r:id="rId571" display="http://pbs.twimg.com/profile_images/658824759656910848/7nM7p4t-_normal.jpg"/>
    <hyperlink ref="F152" r:id="rId572" display="http://pbs.twimg.com/profile_images/921138063132082176/K15_cMsk_normal.jpg"/>
    <hyperlink ref="F153" r:id="rId573" display="http://pbs.twimg.com/profile_images/970850941690769408/jtsGcZOG_normal.jpg"/>
    <hyperlink ref="F154" r:id="rId574" display="http://pbs.twimg.com/profile_images/979746860293283841/bDinbYj1_normal.jpg"/>
    <hyperlink ref="F155" r:id="rId575" display="http://pbs.twimg.com/profile_images/664588942788964352/Mca-5U3Z_normal.jpg"/>
    <hyperlink ref="F156" r:id="rId576" display="http://pbs.twimg.com/profile_images/1053339335217549312/3AsJxV1h_normal.jpg"/>
    <hyperlink ref="F157" r:id="rId577" display="http://pbs.twimg.com/profile_images/682250309511467008/O3NnmlxV_normal.png"/>
    <hyperlink ref="F158" r:id="rId578" display="http://pbs.twimg.com/profile_images/775856087132024832/Y3Lg8oSl_normal.jpg"/>
    <hyperlink ref="F159" r:id="rId579" display="http://pbs.twimg.com/profile_images/1085977906843574274/x-iEHEu__normal.jpg"/>
    <hyperlink ref="F160" r:id="rId580" display="http://pbs.twimg.com/profile_images/1057709303711248384/6ynCMoTN_normal.jpg"/>
    <hyperlink ref="F161" r:id="rId581" display="http://pbs.twimg.com/profile_images/1106408075341107200/Xl2g-sFS_normal.jpg"/>
    <hyperlink ref="F162" r:id="rId582" display="http://pbs.twimg.com/profile_images/3556444039/5f7ec2eff1fee2f4b8be0189e025d8e0_normal.jpeg"/>
    <hyperlink ref="F163" r:id="rId583" display="http://pbs.twimg.com/profile_images/378800000727217962/e8305edb078946efeabb862f95f81041_normal.jpeg"/>
    <hyperlink ref="F164" r:id="rId584" display="http://pbs.twimg.com/profile_images/2249061084/__2_normal.jpg"/>
    <hyperlink ref="F165" r:id="rId585" display="http://pbs.twimg.com/profile_images/1084549637879431168/fiAbbf6n_normal.jpg"/>
    <hyperlink ref="F166" r:id="rId586" display="http://pbs.twimg.com/profile_images/941491729458483201/skk5AsLV_normal.jpg"/>
    <hyperlink ref="F167" r:id="rId587" display="http://pbs.twimg.com/profile_images/958062367811682304/fEQuCtvp_normal.jpg"/>
    <hyperlink ref="F168" r:id="rId588" display="http://pbs.twimg.com/profile_images/900178500899840000/47hcSDIq_normal.jpg"/>
    <hyperlink ref="F169" r:id="rId589" display="http://pbs.twimg.com/profile_images/1053385884123521026/ERCL7T7x_normal.jpg"/>
    <hyperlink ref="F170" r:id="rId590" display="http://pbs.twimg.com/profile_images/1082099322173382657/-_3wPBUd_normal.jpg"/>
    <hyperlink ref="F171" r:id="rId591" display="http://pbs.twimg.com/profile_images/949287361266925574/Homcdv7B_normal.jpg"/>
    <hyperlink ref="F172" r:id="rId592" display="http://pbs.twimg.com/profile_images/1079007966009778176/IOZM1HyT_normal.jpg"/>
    <hyperlink ref="F173" r:id="rId593" display="http://pbs.twimg.com/profile_images/1071589871905472512/5Bq4KLbm_normal.jpg"/>
    <hyperlink ref="F174" r:id="rId594" display="http://pbs.twimg.com/profile_images/1325724204/headshot-1_normal.jpg"/>
    <hyperlink ref="F175" r:id="rId595" display="http://pbs.twimg.com/profile_images/732298843748868096/n6EnBwvt_normal.jpg"/>
    <hyperlink ref="F176" r:id="rId596" display="http://pbs.twimg.com/profile_images/539446104442417152/BUiZ7nHM_normal.jpeg"/>
    <hyperlink ref="F177" r:id="rId597" display="http://pbs.twimg.com/profile_images/438725874624372736/PAULMBWW_normal.jpeg"/>
    <hyperlink ref="F178" r:id="rId598" display="http://pbs.twimg.com/profile_images/790839927378419712/XjyjXvQJ_normal.jpg"/>
    <hyperlink ref="AX3" r:id="rId599" display="https://twitter.com/fettkeven"/>
    <hyperlink ref="AX4" r:id="rId600" display="https://twitter.com/travelbugsworld"/>
    <hyperlink ref="AX5" r:id="rId601" display="https://twitter.com/hhlifestyletrav"/>
    <hyperlink ref="AX6" r:id="rId602" display="https://twitter.com/juleshalvy"/>
    <hyperlink ref="AX7" r:id="rId603" display="https://twitter.com/touringtastebud"/>
    <hyperlink ref="AX8" r:id="rId604" display="https://twitter.com/madhattersnyc"/>
    <hyperlink ref="AX9" r:id="rId605" display="https://twitter.com/mattsroadtrip"/>
    <hyperlink ref="AX10" r:id="rId606" display="https://twitter.com/monstervoyage"/>
    <hyperlink ref="AX11" r:id="rId607" display="https://twitter.com/roadtripc"/>
    <hyperlink ref="AX12" r:id="rId608" display="https://twitter.com/myvirtualvaca"/>
    <hyperlink ref="AX13" r:id="rId609" display="https://twitter.com/11thoffebruary"/>
    <hyperlink ref="AX14" r:id="rId610" display="https://twitter.com/sedonaaz"/>
    <hyperlink ref="AX15" r:id="rId611" display="https://twitter.com/wildlingtravels"/>
    <hyperlink ref="AX16" r:id="rId612" display="https://twitter.com/arabella_hotel"/>
    <hyperlink ref="AX17" r:id="rId613" display="https://twitter.com/travelsuncorked"/>
    <hyperlink ref="AX18" r:id="rId614" display="https://twitter.com/lasposadas"/>
    <hyperlink ref="AX19" r:id="rId615" display="https://twitter.com/sedonafilmfest"/>
    <hyperlink ref="AX20" r:id="rId616" display="https://twitter.com/loganbinggeli"/>
    <hyperlink ref="AX21" r:id="rId617" display="https://twitter.com/khsbicycles"/>
    <hyperlink ref="AX22" r:id="rId618" display="https://twitter.com/lethumanismring"/>
    <hyperlink ref="AX23" r:id="rId619" display="https://twitter.com/aclu"/>
    <hyperlink ref="AX24" r:id="rId620" display="https://twitter.com/bear8photo"/>
    <hyperlink ref="AX25" r:id="rId621" display="https://twitter.com/samstravblog"/>
    <hyperlink ref="AX26" r:id="rId622" display="https://twitter.com/alexjivani"/>
    <hyperlink ref="AX27" r:id="rId623" display="https://twitter.com/elitedaily"/>
    <hyperlink ref="AX28" r:id="rId624" display="https://twitter.com/tarma_designs"/>
    <hyperlink ref="AX29" r:id="rId625" display="https://twitter.com/sedonaquail"/>
    <hyperlink ref="AX30" r:id="rId626" display="https://twitter.com/eamcintire"/>
    <hyperlink ref="AX31" r:id="rId627" display="https://twitter.com/sedonasunflower"/>
    <hyperlink ref="AX32" r:id="rId628" display="https://twitter.com/gcseca"/>
    <hyperlink ref="AX33" r:id="rId629" display="https://twitter.com/archdigest"/>
    <hyperlink ref="AX34" r:id="rId630" display="https://twitter.com/yourpremierteam"/>
    <hyperlink ref="AX35" r:id="rId631" display="https://twitter.com/yourcausesorg"/>
    <hyperlink ref="AX36" r:id="rId632" display="https://twitter.com/lc3media"/>
    <hyperlink ref="AX37" r:id="rId633" display="https://twitter.com/dalailama"/>
    <hyperlink ref="AX38" r:id="rId634" display="https://twitter.com/impactinvestus"/>
    <hyperlink ref="AX39" r:id="rId635" display="https://twitter.com/secftweets"/>
    <hyperlink ref="AX40" r:id="rId636" display="https://twitter.com/zsrfoundation"/>
    <hyperlink ref="AX41" r:id="rId637" display="https://twitter.com/artistresidency"/>
    <hyperlink ref="AX42" r:id="rId638" display="https://twitter.com/lisadahlstudio"/>
    <hyperlink ref="AX43" r:id="rId639" display="https://twitter.com/sedonaartscentr"/>
    <hyperlink ref="AX44" r:id="rId640" display="https://twitter.com/papomanleyenda"/>
    <hyperlink ref="AX45" r:id="rId641" display="https://twitter.com/ashevillefm"/>
    <hyperlink ref="AX46" r:id="rId642" display="https://twitter.com/ashevillechefs"/>
    <hyperlink ref="AX47" r:id="rId643" display="https://twitter.com/djerassiprogram"/>
    <hyperlink ref="AX48" r:id="rId644" display="https://twitter.com/drjeffreyp"/>
    <hyperlink ref="AX49" r:id="rId645" display="https://twitter.com/southwestair"/>
    <hyperlink ref="AX50" r:id="rId646" display="https://twitter.com/jeffreynyc"/>
    <hyperlink ref="AX51" r:id="rId647" display="https://twitter.com/rebecca17005954"/>
    <hyperlink ref="AX52" r:id="rId648" display="https://twitter.com/msnlifestyle"/>
    <hyperlink ref="AX53" r:id="rId649" display="https://twitter.com/clevelandchick"/>
    <hyperlink ref="AX54" r:id="rId650" display="https://twitter.com/korsyoung"/>
    <hyperlink ref="AX55" r:id="rId651" display="https://twitter.com/eatpraycoffee"/>
    <hyperlink ref="AX56" r:id="rId652" display="https://twitter.com/sedonatv"/>
    <hyperlink ref="AX57" r:id="rId653" display="https://twitter.com/tessence01"/>
    <hyperlink ref="AX58" r:id="rId654" display="https://twitter.com/ilovesedonavr"/>
    <hyperlink ref="AX59" r:id="rId655" display="https://twitter.com/kaitlynrosemore"/>
    <hyperlink ref="AX60" r:id="rId656" display="https://twitter.com/azgandtcoops"/>
    <hyperlink ref="AX61" r:id="rId657" display="https://twitter.com/denimo9"/>
    <hyperlink ref="AX62" r:id="rId658" display="https://twitter.com/glennnelson357"/>
    <hyperlink ref="AX63" r:id="rId659" display="https://twitter.com/joe_vernier"/>
    <hyperlink ref="AX64" r:id="rId660" display="https://twitter.com/dallasnews"/>
    <hyperlink ref="AX65" r:id="rId661" display="https://twitter.com/staskosgirl"/>
    <hyperlink ref="AX66" r:id="rId662" display="https://twitter.com/kacie_mc"/>
    <hyperlink ref="AX67" r:id="rId663" display="https://twitter.com/arizonatourism"/>
    <hyperlink ref="AX68" r:id="rId664" display="https://twitter.com/bluerosepat"/>
    <hyperlink ref="AX69" r:id="rId665" display="https://twitter.com/tajody"/>
    <hyperlink ref="AX70" r:id="rId666" display="https://twitter.com/spiritcoachtalk"/>
    <hyperlink ref="AX71" r:id="rId667" display="https://twitter.com/sedonadotbiz"/>
    <hyperlink ref="AX72" r:id="rId668" display="https://twitter.com/earthwindstonew"/>
    <hyperlink ref="AX73" r:id="rId669" display="https://twitter.com/dsoltesz"/>
    <hyperlink ref="AX74" r:id="rId670" display="https://twitter.com/adambanton"/>
    <hyperlink ref="AX75" r:id="rId671" display="https://twitter.com/harleybird2004"/>
    <hyperlink ref="AX76" r:id="rId672" display="https://twitter.com/golsoncharles"/>
    <hyperlink ref="AX77" r:id="rId673" display="https://twitter.com/llcoola60"/>
    <hyperlink ref="AX78" r:id="rId674" display="https://twitter.com/southernersays"/>
    <hyperlink ref="AX79" r:id="rId675" display="https://twitter.com/suziday123"/>
    <hyperlink ref="AX80" r:id="rId676" display="https://twitter.com/perciva97445687"/>
    <hyperlink ref="AX81" r:id="rId677" display="https://twitter.com/stormhour"/>
    <hyperlink ref="AX82" r:id="rId678" display="https://twitter.com/earthandclouds"/>
    <hyperlink ref="AX83" r:id="rId679" display="https://twitter.com/cloudappsoc"/>
    <hyperlink ref="AX84" r:id="rId680" display="https://twitter.com/loveart"/>
    <hyperlink ref="AX85" r:id="rId681" display="https://twitter.com/goldfinches12"/>
    <hyperlink ref="AX86" r:id="rId682" display="https://twitter.com/tomfulop"/>
    <hyperlink ref="AX87" r:id="rId683" display="https://twitter.com/kaka_meyer"/>
    <hyperlink ref="AX88" r:id="rId684" display="https://twitter.com/ar6skhfncpy6uoj"/>
    <hyperlink ref="AX89" r:id="rId685" display="https://twitter.com/rik_ace"/>
    <hyperlink ref="AX90" r:id="rId686" display="https://twitter.com/jansylor"/>
    <hyperlink ref="AX91" r:id="rId687" display="https://twitter.com/countrylarry"/>
    <hyperlink ref="AX92" r:id="rId688" display="https://twitter.com/arizonadot"/>
    <hyperlink ref="AX93" r:id="rId689" display="https://twitter.com/waynepollard13"/>
    <hyperlink ref="AX94" r:id="rId690" display="https://twitter.com/henckelmh"/>
    <hyperlink ref="AX95" r:id="rId691" display="https://twitter.com/shanghaisweetie"/>
    <hyperlink ref="AX96" r:id="rId692" display="https://twitter.com/petersweden7"/>
    <hyperlink ref="AX97" r:id="rId693" display="https://twitter.com/pearldolphin"/>
    <hyperlink ref="AX98" r:id="rId694" display="https://twitter.com/amctheatres"/>
    <hyperlink ref="AX99" r:id="rId695" display="https://twitter.com/dwanimation"/>
    <hyperlink ref="AX100" r:id="rId696" display="https://twitter.com/oakcreekgrill"/>
    <hyperlink ref="AX101" r:id="rId697" display="https://twitter.com/tangledfood"/>
    <hyperlink ref="AX102" r:id="rId698" display="https://twitter.com/smtownplussize"/>
    <hyperlink ref="AX103" r:id="rId699" display="https://twitter.com/roamingtimes"/>
    <hyperlink ref="AX104" r:id="rId700" display="https://twitter.com/enchantmentaz"/>
    <hyperlink ref="AX105" r:id="rId701" display="https://twitter.com/en"/>
    <hyperlink ref="AX106" r:id="rId702" display="https://twitter.com/realzenjen"/>
    <hyperlink ref="AX107" r:id="rId703" display="https://twitter.com/readersdigest"/>
    <hyperlink ref="AX108" r:id="rId704" display="https://twitter.com/auyumihoshi"/>
    <hyperlink ref="AX109" r:id="rId705" display="https://twitter.com/buddywriterdude"/>
    <hyperlink ref="AX110" r:id="rId706" display="https://twitter.com/courtneyknorris"/>
    <hyperlink ref="AX111" r:id="rId707" display="https://twitter.com/palmsprgscards"/>
    <hyperlink ref="AX112" r:id="rId708" display="https://twitter.com/ebay"/>
    <hyperlink ref="AX113" r:id="rId709" display="https://twitter.com/charlesrhusted"/>
    <hyperlink ref="AX114" r:id="rId710" display="https://twitter.com/cityofsedonaaz"/>
    <hyperlink ref="AX115" r:id="rId711" display="https://twitter.com/pursuingx"/>
    <hyperlink ref="AX116" r:id="rId712" display="https://twitter.com/supnatadv"/>
    <hyperlink ref="AX117" r:id="rId713" display="https://twitter.com/hikingshack"/>
    <hyperlink ref="AX118" r:id="rId714" display="https://twitter.com/robdiaz503"/>
    <hyperlink ref="AX119" r:id="rId715" display="https://twitter.com/myrockmixtapes"/>
    <hyperlink ref="AX120" r:id="rId716" display="https://twitter.com/charliebonnet3"/>
    <hyperlink ref="AX121" r:id="rId717" display="https://twitter.com/k_sneids"/>
    <hyperlink ref="AX122" r:id="rId718" display="https://twitter.com/connorjet"/>
    <hyperlink ref="AX123" r:id="rId719" display="https://twitter.com/azwonders"/>
    <hyperlink ref="AX124" r:id="rId720" display="https://twitter.com/britandco"/>
    <hyperlink ref="AX125" r:id="rId721" display="https://twitter.com/jessica1pacheco"/>
    <hyperlink ref="AX126" r:id="rId722" display="https://twitter.com/askchefdennis"/>
    <hyperlink ref="AX127" r:id="rId723" display="https://twitter.com/folkingasholes"/>
    <hyperlink ref="AX128" r:id="rId724" display="https://twitter.com/charl"/>
    <hyperlink ref="AX129" r:id="rId725" display="https://twitter.com/bigdoftn"/>
    <hyperlink ref="AX130" r:id="rId726" display="https://twitter.com/grandcanyonnps"/>
    <hyperlink ref="AX131" r:id="rId727" display="https://twitter.com/cubfansince76"/>
    <hyperlink ref="AX132" r:id="rId728" display="https://twitter.com/nitenurse2"/>
    <hyperlink ref="AX133" r:id="rId729" display="https://twitter.com/govpdfs"/>
    <hyperlink ref="AX134" r:id="rId730" display="https://twitter.com/gryphons_bane"/>
    <hyperlink ref="AX135" r:id="rId731" display="https://twitter.com/coconinonf"/>
    <hyperlink ref="AX136" r:id="rId732" display="https://twitter.com/kazmradio"/>
    <hyperlink ref="AX137" r:id="rId733" display="https://twitter.com/sedonafd"/>
    <hyperlink ref="AX138" r:id="rId734" display="https://twitter.com/coconinosheriff"/>
    <hyperlink ref="AX139" r:id="rId735" display="https://twitter.com/kazmnews"/>
    <hyperlink ref="AX140" r:id="rId736" display="https://twitter.com/gtfoaz"/>
    <hyperlink ref="AX141" r:id="rId737" display="https://twitter.com/see_happiness"/>
    <hyperlink ref="AX142" r:id="rId738" display="https://twitter.com/theq1029"/>
    <hyperlink ref="AX143" r:id="rId739" display="https://twitter.com/sedonanews"/>
    <hyperlink ref="AX144" r:id="rId740" display="https://twitter.com/nuttynuske1"/>
    <hyperlink ref="AX145" r:id="rId741" display="https://twitter.com/natasha90950333"/>
    <hyperlink ref="AX146" r:id="rId742" display="https://twitter.com/granbalsandworl"/>
    <hyperlink ref="AX147" r:id="rId743" display="https://twitter.com/bonfire0613"/>
    <hyperlink ref="AX148" r:id="rId744" display="https://twitter.com/_sedonaaz"/>
    <hyperlink ref="AX149" r:id="rId745" display="https://twitter.com/fredwilliams"/>
    <hyperlink ref="AX150" r:id="rId746" display="https://twitter.com/thattommyhall"/>
    <hyperlink ref="AX151" r:id="rId747" display="https://twitter.com/ytravelblog"/>
    <hyperlink ref="AX152" r:id="rId748" display="https://twitter.com/vividlyminded"/>
    <hyperlink ref="AX153" r:id="rId749" display="https://twitter.com/apexwolves"/>
    <hyperlink ref="AX154" r:id="rId750" display="https://twitter.com/visitflagstaff"/>
    <hyperlink ref="AX155" r:id="rId751" display="https://twitter.com/marcmcgaugh1975"/>
    <hyperlink ref="AX156" r:id="rId752" display="https://twitter.com/natgeo"/>
    <hyperlink ref="AX157" r:id="rId753" display="https://twitter.com/sedonachamber"/>
    <hyperlink ref="AX158" r:id="rId754" display="https://twitter.com/spankisauraus"/>
    <hyperlink ref="AX159" r:id="rId755" display="https://twitter.com/brenesmarlen"/>
    <hyperlink ref="AX160" r:id="rId756" display="https://twitter.com/adventurepromag"/>
    <hyperlink ref="AX161" r:id="rId757" display="https://twitter.com/mmmckerch"/>
    <hyperlink ref="AX162" r:id="rId758" display="https://twitter.com/irondogodin"/>
    <hyperlink ref="AX163" r:id="rId759" display="https://twitter.com/hfarquahr"/>
    <hyperlink ref="AX164" r:id="rId760" display="https://twitter.com/ghtj40s"/>
    <hyperlink ref="AX165" r:id="rId761" display="https://twitter.com/dailyblender"/>
    <hyperlink ref="AX166" r:id="rId762" display="https://twitter.com/supergstrom"/>
    <hyperlink ref="AX167" r:id="rId763" display="https://twitter.com/bookdirect"/>
    <hyperlink ref="AX168" r:id="rId764" display="https://twitter.com/eileenmarie819"/>
    <hyperlink ref="AX169" r:id="rId765" display="https://twitter.com/jhartman1422"/>
    <hyperlink ref="AX170" r:id="rId766" display="https://twitter.com/theanchoredblog"/>
    <hyperlink ref="AX171" r:id="rId767" display="https://twitter.com/innofsedona"/>
    <hyperlink ref="AX172" r:id="rId768" display="https://twitter.com/ronfeir"/>
    <hyperlink ref="AX173" r:id="rId769" display="https://twitter.com/desertartistry"/>
    <hyperlink ref="AX174" r:id="rId770" display="https://twitter.com/azrogernaylor"/>
    <hyperlink ref="AX175" r:id="rId771" display="https://twitter.com/pinkjeeptours"/>
    <hyperlink ref="AX176" r:id="rId772" display="https://twitter.com/unplannedcookin"/>
    <hyperlink ref="AX177" r:id="rId773" display="https://twitter.com/orchardsinn"/>
    <hyperlink ref="AX178" r:id="rId774" display="https://twitter.com/hm"/>
  </hyperlinks>
  <printOptions/>
  <pageMargins left="0.7" right="0.7" top="0.75" bottom="0.75" header="0.3" footer="0.3"/>
  <pageSetup horizontalDpi="600" verticalDpi="600" orientation="portrait" r:id="rId778"/>
  <legacyDrawing r:id="rId776"/>
  <tableParts>
    <tablePart r:id="rId77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2642</v>
      </c>
      <c r="Z2" s="13" t="s">
        <v>2660</v>
      </c>
      <c r="AA2" s="13" t="s">
        <v>2702</v>
      </c>
      <c r="AB2" s="13" t="s">
        <v>2781</v>
      </c>
      <c r="AC2" s="13" t="s">
        <v>2889</v>
      </c>
      <c r="AD2" s="13" t="s">
        <v>2926</v>
      </c>
      <c r="AE2" s="13" t="s">
        <v>2932</v>
      </c>
      <c r="AF2" s="13" t="s">
        <v>2954</v>
      </c>
      <c r="AG2" s="117" t="s">
        <v>3517</v>
      </c>
      <c r="AH2" s="117" t="s">
        <v>3518</v>
      </c>
      <c r="AI2" s="117" t="s">
        <v>3519</v>
      </c>
      <c r="AJ2" s="117" t="s">
        <v>3520</v>
      </c>
      <c r="AK2" s="117" t="s">
        <v>3521</v>
      </c>
      <c r="AL2" s="117" t="s">
        <v>3522</v>
      </c>
      <c r="AM2" s="117" t="s">
        <v>3523</v>
      </c>
      <c r="AN2" s="117" t="s">
        <v>3524</v>
      </c>
      <c r="AO2" s="117" t="s">
        <v>3527</v>
      </c>
    </row>
    <row r="3" spans="1:41" ht="15">
      <c r="A3" s="87" t="s">
        <v>2575</v>
      </c>
      <c r="B3" s="65" t="s">
        <v>2595</v>
      </c>
      <c r="C3" s="65" t="s">
        <v>56</v>
      </c>
      <c r="D3" s="103"/>
      <c r="E3" s="102"/>
      <c r="F3" s="104" t="s">
        <v>3578</v>
      </c>
      <c r="G3" s="105"/>
      <c r="H3" s="105"/>
      <c r="I3" s="106">
        <v>3</v>
      </c>
      <c r="J3" s="107"/>
      <c r="K3" s="48">
        <v>52</v>
      </c>
      <c r="L3" s="48">
        <v>59</v>
      </c>
      <c r="M3" s="48">
        <v>49</v>
      </c>
      <c r="N3" s="48">
        <v>108</v>
      </c>
      <c r="O3" s="48">
        <v>12</v>
      </c>
      <c r="P3" s="49">
        <v>0.07352941176470588</v>
      </c>
      <c r="Q3" s="49">
        <v>0.136986301369863</v>
      </c>
      <c r="R3" s="48">
        <v>1</v>
      </c>
      <c r="S3" s="48">
        <v>0</v>
      </c>
      <c r="T3" s="48">
        <v>52</v>
      </c>
      <c r="U3" s="48">
        <v>108</v>
      </c>
      <c r="V3" s="48">
        <v>4</v>
      </c>
      <c r="W3" s="49">
        <v>2.090976</v>
      </c>
      <c r="X3" s="49">
        <v>0.027526395173453996</v>
      </c>
      <c r="Y3" s="78" t="s">
        <v>2643</v>
      </c>
      <c r="Z3" s="78" t="s">
        <v>2661</v>
      </c>
      <c r="AA3" s="78" t="s">
        <v>2703</v>
      </c>
      <c r="AB3" s="84" t="s">
        <v>2782</v>
      </c>
      <c r="AC3" s="84" t="s">
        <v>2890</v>
      </c>
      <c r="AD3" s="84" t="s">
        <v>2927</v>
      </c>
      <c r="AE3" s="84" t="s">
        <v>2933</v>
      </c>
      <c r="AF3" s="84" t="s">
        <v>2955</v>
      </c>
      <c r="AG3" s="120">
        <v>77</v>
      </c>
      <c r="AH3" s="123">
        <v>5.665930831493745</v>
      </c>
      <c r="AI3" s="120">
        <v>6</v>
      </c>
      <c r="AJ3" s="123">
        <v>0.44150110375275936</v>
      </c>
      <c r="AK3" s="120">
        <v>0</v>
      </c>
      <c r="AL3" s="123">
        <v>0</v>
      </c>
      <c r="AM3" s="120">
        <v>1276</v>
      </c>
      <c r="AN3" s="123">
        <v>93.89256806475349</v>
      </c>
      <c r="AO3" s="120">
        <v>1359</v>
      </c>
    </row>
    <row r="4" spans="1:41" ht="15">
      <c r="A4" s="87" t="s">
        <v>2576</v>
      </c>
      <c r="B4" s="65" t="s">
        <v>2596</v>
      </c>
      <c r="C4" s="65" t="s">
        <v>56</v>
      </c>
      <c r="D4" s="109"/>
      <c r="E4" s="108"/>
      <c r="F4" s="110" t="s">
        <v>3579</v>
      </c>
      <c r="G4" s="111"/>
      <c r="H4" s="111"/>
      <c r="I4" s="112">
        <v>4</v>
      </c>
      <c r="J4" s="113"/>
      <c r="K4" s="48">
        <v>17</v>
      </c>
      <c r="L4" s="48">
        <v>63</v>
      </c>
      <c r="M4" s="48">
        <v>4</v>
      </c>
      <c r="N4" s="48">
        <v>67</v>
      </c>
      <c r="O4" s="48">
        <v>0</v>
      </c>
      <c r="P4" s="49">
        <v>0.04838709677419355</v>
      </c>
      <c r="Q4" s="49">
        <v>0.09230769230769231</v>
      </c>
      <c r="R4" s="48">
        <v>1</v>
      </c>
      <c r="S4" s="48">
        <v>0</v>
      </c>
      <c r="T4" s="48">
        <v>17</v>
      </c>
      <c r="U4" s="48">
        <v>67</v>
      </c>
      <c r="V4" s="48">
        <v>3</v>
      </c>
      <c r="W4" s="49">
        <v>1.467128</v>
      </c>
      <c r="X4" s="49">
        <v>0.23897058823529413</v>
      </c>
      <c r="Y4" s="78" t="s">
        <v>550</v>
      </c>
      <c r="Z4" s="78" t="s">
        <v>614</v>
      </c>
      <c r="AA4" s="78" t="s">
        <v>2704</v>
      </c>
      <c r="AB4" s="84" t="s">
        <v>2783</v>
      </c>
      <c r="AC4" s="84" t="s">
        <v>2891</v>
      </c>
      <c r="AD4" s="84" t="s">
        <v>2928</v>
      </c>
      <c r="AE4" s="84" t="s">
        <v>2934</v>
      </c>
      <c r="AF4" s="84" t="s">
        <v>2956</v>
      </c>
      <c r="AG4" s="120">
        <v>6</v>
      </c>
      <c r="AH4" s="123">
        <v>1.8867924528301887</v>
      </c>
      <c r="AI4" s="120">
        <v>0</v>
      </c>
      <c r="AJ4" s="123">
        <v>0</v>
      </c>
      <c r="AK4" s="120">
        <v>0</v>
      </c>
      <c r="AL4" s="123">
        <v>0</v>
      </c>
      <c r="AM4" s="120">
        <v>312</v>
      </c>
      <c r="AN4" s="123">
        <v>98.11320754716981</v>
      </c>
      <c r="AO4" s="120">
        <v>318</v>
      </c>
    </row>
    <row r="5" spans="1:41" ht="15">
      <c r="A5" s="87" t="s">
        <v>2577</v>
      </c>
      <c r="B5" s="65" t="s">
        <v>2597</v>
      </c>
      <c r="C5" s="65" t="s">
        <v>56</v>
      </c>
      <c r="D5" s="109"/>
      <c r="E5" s="108"/>
      <c r="F5" s="110" t="s">
        <v>3580</v>
      </c>
      <c r="G5" s="111"/>
      <c r="H5" s="111"/>
      <c r="I5" s="112">
        <v>5</v>
      </c>
      <c r="J5" s="113"/>
      <c r="K5" s="48">
        <v>16</v>
      </c>
      <c r="L5" s="48">
        <v>11</v>
      </c>
      <c r="M5" s="48">
        <v>13</v>
      </c>
      <c r="N5" s="48">
        <v>24</v>
      </c>
      <c r="O5" s="48">
        <v>24</v>
      </c>
      <c r="P5" s="49" t="s">
        <v>3528</v>
      </c>
      <c r="Q5" s="49" t="s">
        <v>3528</v>
      </c>
      <c r="R5" s="48">
        <v>16</v>
      </c>
      <c r="S5" s="48">
        <v>16</v>
      </c>
      <c r="T5" s="48">
        <v>1</v>
      </c>
      <c r="U5" s="48">
        <v>4</v>
      </c>
      <c r="V5" s="48">
        <v>0</v>
      </c>
      <c r="W5" s="49">
        <v>0</v>
      </c>
      <c r="X5" s="49">
        <v>0</v>
      </c>
      <c r="Y5" s="78" t="s">
        <v>2644</v>
      </c>
      <c r="Z5" s="78" t="s">
        <v>2662</v>
      </c>
      <c r="AA5" s="78" t="s">
        <v>2705</v>
      </c>
      <c r="AB5" s="84" t="s">
        <v>2784</v>
      </c>
      <c r="AC5" s="84" t="s">
        <v>2892</v>
      </c>
      <c r="AD5" s="84"/>
      <c r="AE5" s="84"/>
      <c r="AF5" s="84" t="s">
        <v>2957</v>
      </c>
      <c r="AG5" s="120">
        <v>15</v>
      </c>
      <c r="AH5" s="123">
        <v>3.6945812807881775</v>
      </c>
      <c r="AI5" s="120">
        <v>14</v>
      </c>
      <c r="AJ5" s="123">
        <v>3.4482758620689653</v>
      </c>
      <c r="AK5" s="120">
        <v>0</v>
      </c>
      <c r="AL5" s="123">
        <v>0</v>
      </c>
      <c r="AM5" s="120">
        <v>377</v>
      </c>
      <c r="AN5" s="123">
        <v>92.85714285714286</v>
      </c>
      <c r="AO5" s="120">
        <v>406</v>
      </c>
    </row>
    <row r="6" spans="1:41" ht="15">
      <c r="A6" s="87" t="s">
        <v>2578</v>
      </c>
      <c r="B6" s="65" t="s">
        <v>2598</v>
      </c>
      <c r="C6" s="65" t="s">
        <v>56</v>
      </c>
      <c r="D6" s="109"/>
      <c r="E6" s="108"/>
      <c r="F6" s="110" t="s">
        <v>3581</v>
      </c>
      <c r="G6" s="111"/>
      <c r="H6" s="111"/>
      <c r="I6" s="112">
        <v>6</v>
      </c>
      <c r="J6" s="113"/>
      <c r="K6" s="48">
        <v>15</v>
      </c>
      <c r="L6" s="48">
        <v>15</v>
      </c>
      <c r="M6" s="48">
        <v>9</v>
      </c>
      <c r="N6" s="48">
        <v>24</v>
      </c>
      <c r="O6" s="48">
        <v>9</v>
      </c>
      <c r="P6" s="49">
        <v>0.07142857142857142</v>
      </c>
      <c r="Q6" s="49">
        <v>0.13333333333333333</v>
      </c>
      <c r="R6" s="48">
        <v>1</v>
      </c>
      <c r="S6" s="48">
        <v>0</v>
      </c>
      <c r="T6" s="48">
        <v>15</v>
      </c>
      <c r="U6" s="48">
        <v>24</v>
      </c>
      <c r="V6" s="48">
        <v>4</v>
      </c>
      <c r="W6" s="49">
        <v>2.133333</v>
      </c>
      <c r="X6" s="49">
        <v>0.07142857142857142</v>
      </c>
      <c r="Y6" s="78" t="s">
        <v>2645</v>
      </c>
      <c r="Z6" s="78" t="s">
        <v>2663</v>
      </c>
      <c r="AA6" s="78" t="s">
        <v>2706</v>
      </c>
      <c r="AB6" s="84" t="s">
        <v>2785</v>
      </c>
      <c r="AC6" s="84" t="s">
        <v>2893</v>
      </c>
      <c r="AD6" s="84" t="s">
        <v>2929</v>
      </c>
      <c r="AE6" s="84" t="s">
        <v>2935</v>
      </c>
      <c r="AF6" s="84" t="s">
        <v>2958</v>
      </c>
      <c r="AG6" s="120">
        <v>17</v>
      </c>
      <c r="AH6" s="123">
        <v>3.549060542797495</v>
      </c>
      <c r="AI6" s="120">
        <v>4</v>
      </c>
      <c r="AJ6" s="123">
        <v>0.8350730688935282</v>
      </c>
      <c r="AK6" s="120">
        <v>0</v>
      </c>
      <c r="AL6" s="123">
        <v>0</v>
      </c>
      <c r="AM6" s="120">
        <v>458</v>
      </c>
      <c r="AN6" s="123">
        <v>95.61586638830897</v>
      </c>
      <c r="AO6" s="120">
        <v>479</v>
      </c>
    </row>
    <row r="7" spans="1:41" ht="15">
      <c r="A7" s="87" t="s">
        <v>2579</v>
      </c>
      <c r="B7" s="65" t="s">
        <v>2599</v>
      </c>
      <c r="C7" s="65" t="s">
        <v>56</v>
      </c>
      <c r="D7" s="109"/>
      <c r="E7" s="108"/>
      <c r="F7" s="110" t="s">
        <v>2579</v>
      </c>
      <c r="G7" s="111"/>
      <c r="H7" s="111"/>
      <c r="I7" s="112">
        <v>7</v>
      </c>
      <c r="J7" s="113"/>
      <c r="K7" s="48">
        <v>13</v>
      </c>
      <c r="L7" s="48">
        <v>12</v>
      </c>
      <c r="M7" s="48">
        <v>0</v>
      </c>
      <c r="N7" s="48">
        <v>12</v>
      </c>
      <c r="O7" s="48">
        <v>0</v>
      </c>
      <c r="P7" s="49">
        <v>0</v>
      </c>
      <c r="Q7" s="49">
        <v>0</v>
      </c>
      <c r="R7" s="48">
        <v>1</v>
      </c>
      <c r="S7" s="48">
        <v>0</v>
      </c>
      <c r="T7" s="48">
        <v>13</v>
      </c>
      <c r="U7" s="48">
        <v>12</v>
      </c>
      <c r="V7" s="48">
        <v>2</v>
      </c>
      <c r="W7" s="49">
        <v>1.704142</v>
      </c>
      <c r="X7" s="49">
        <v>0.07692307692307693</v>
      </c>
      <c r="Y7" s="78"/>
      <c r="Z7" s="78"/>
      <c r="AA7" s="78" t="s">
        <v>649</v>
      </c>
      <c r="AB7" s="84" t="s">
        <v>1236</v>
      </c>
      <c r="AC7" s="84" t="s">
        <v>1236</v>
      </c>
      <c r="AD7" s="84" t="s">
        <v>353</v>
      </c>
      <c r="AE7" s="84" t="s">
        <v>2936</v>
      </c>
      <c r="AF7" s="84" t="s">
        <v>2959</v>
      </c>
      <c r="AG7" s="120">
        <v>0</v>
      </c>
      <c r="AH7" s="123">
        <v>0</v>
      </c>
      <c r="AI7" s="120">
        <v>0</v>
      </c>
      <c r="AJ7" s="123">
        <v>0</v>
      </c>
      <c r="AK7" s="120">
        <v>0</v>
      </c>
      <c r="AL7" s="123">
        <v>0</v>
      </c>
      <c r="AM7" s="120">
        <v>18</v>
      </c>
      <c r="AN7" s="123">
        <v>100</v>
      </c>
      <c r="AO7" s="120">
        <v>18</v>
      </c>
    </row>
    <row r="8" spans="1:41" ht="15">
      <c r="A8" s="87" t="s">
        <v>2580</v>
      </c>
      <c r="B8" s="65" t="s">
        <v>2600</v>
      </c>
      <c r="C8" s="65" t="s">
        <v>56</v>
      </c>
      <c r="D8" s="109"/>
      <c r="E8" s="108"/>
      <c r="F8" s="110" t="s">
        <v>3582</v>
      </c>
      <c r="G8" s="111"/>
      <c r="H8" s="111"/>
      <c r="I8" s="112">
        <v>8</v>
      </c>
      <c r="J8" s="113"/>
      <c r="K8" s="48">
        <v>12</v>
      </c>
      <c r="L8" s="48">
        <v>20</v>
      </c>
      <c r="M8" s="48">
        <v>0</v>
      </c>
      <c r="N8" s="48">
        <v>20</v>
      </c>
      <c r="O8" s="48">
        <v>1</v>
      </c>
      <c r="P8" s="49">
        <v>0</v>
      </c>
      <c r="Q8" s="49">
        <v>0</v>
      </c>
      <c r="R8" s="48">
        <v>1</v>
      </c>
      <c r="S8" s="48">
        <v>0</v>
      </c>
      <c r="T8" s="48">
        <v>12</v>
      </c>
      <c r="U8" s="48">
        <v>20</v>
      </c>
      <c r="V8" s="48">
        <v>2</v>
      </c>
      <c r="W8" s="49">
        <v>1.569444</v>
      </c>
      <c r="X8" s="49">
        <v>0.14393939393939395</v>
      </c>
      <c r="Y8" s="78" t="s">
        <v>560</v>
      </c>
      <c r="Z8" s="78" t="s">
        <v>606</v>
      </c>
      <c r="AA8" s="78" t="s">
        <v>2707</v>
      </c>
      <c r="AB8" s="84" t="s">
        <v>2786</v>
      </c>
      <c r="AC8" s="84" t="s">
        <v>2894</v>
      </c>
      <c r="AD8" s="84" t="s">
        <v>335</v>
      </c>
      <c r="AE8" s="84" t="s">
        <v>2937</v>
      </c>
      <c r="AF8" s="84" t="s">
        <v>2960</v>
      </c>
      <c r="AG8" s="120">
        <v>4</v>
      </c>
      <c r="AH8" s="123">
        <v>4.938271604938271</v>
      </c>
      <c r="AI8" s="120">
        <v>1</v>
      </c>
      <c r="AJ8" s="123">
        <v>1.2345679012345678</v>
      </c>
      <c r="AK8" s="120">
        <v>0</v>
      </c>
      <c r="AL8" s="123">
        <v>0</v>
      </c>
      <c r="AM8" s="120">
        <v>76</v>
      </c>
      <c r="AN8" s="123">
        <v>93.82716049382717</v>
      </c>
      <c r="AO8" s="120">
        <v>81</v>
      </c>
    </row>
    <row r="9" spans="1:41" ht="15">
      <c r="A9" s="87" t="s">
        <v>2581</v>
      </c>
      <c r="B9" s="65" t="s">
        <v>2601</v>
      </c>
      <c r="C9" s="65" t="s">
        <v>56</v>
      </c>
      <c r="D9" s="109"/>
      <c r="E9" s="108"/>
      <c r="F9" s="110" t="s">
        <v>3583</v>
      </c>
      <c r="G9" s="111"/>
      <c r="H9" s="111"/>
      <c r="I9" s="112">
        <v>9</v>
      </c>
      <c r="J9" s="113"/>
      <c r="K9" s="48">
        <v>11</v>
      </c>
      <c r="L9" s="48">
        <v>15</v>
      </c>
      <c r="M9" s="48">
        <v>4</v>
      </c>
      <c r="N9" s="48">
        <v>19</v>
      </c>
      <c r="O9" s="48">
        <v>2</v>
      </c>
      <c r="P9" s="49">
        <v>0.06666666666666667</v>
      </c>
      <c r="Q9" s="49">
        <v>0.125</v>
      </c>
      <c r="R9" s="48">
        <v>1</v>
      </c>
      <c r="S9" s="48">
        <v>0</v>
      </c>
      <c r="T9" s="48">
        <v>11</v>
      </c>
      <c r="U9" s="48">
        <v>19</v>
      </c>
      <c r="V9" s="48">
        <v>3</v>
      </c>
      <c r="W9" s="49">
        <v>1.68595</v>
      </c>
      <c r="X9" s="49">
        <v>0.14545454545454545</v>
      </c>
      <c r="Y9" s="78" t="s">
        <v>2646</v>
      </c>
      <c r="Z9" s="78" t="s">
        <v>2664</v>
      </c>
      <c r="AA9" s="78" t="s">
        <v>682</v>
      </c>
      <c r="AB9" s="84" t="s">
        <v>2787</v>
      </c>
      <c r="AC9" s="84" t="s">
        <v>2895</v>
      </c>
      <c r="AD9" s="84" t="s">
        <v>302</v>
      </c>
      <c r="AE9" s="84" t="s">
        <v>2938</v>
      </c>
      <c r="AF9" s="84" t="s">
        <v>2961</v>
      </c>
      <c r="AG9" s="120">
        <v>5</v>
      </c>
      <c r="AH9" s="123">
        <v>2.0661157024793386</v>
      </c>
      <c r="AI9" s="120">
        <v>0</v>
      </c>
      <c r="AJ9" s="123">
        <v>0</v>
      </c>
      <c r="AK9" s="120">
        <v>0</v>
      </c>
      <c r="AL9" s="123">
        <v>0</v>
      </c>
      <c r="AM9" s="120">
        <v>237</v>
      </c>
      <c r="AN9" s="123">
        <v>97.93388429752066</v>
      </c>
      <c r="AO9" s="120">
        <v>242</v>
      </c>
    </row>
    <row r="10" spans="1:41" ht="14.25" customHeight="1">
      <c r="A10" s="87" t="s">
        <v>2582</v>
      </c>
      <c r="B10" s="65" t="s">
        <v>2602</v>
      </c>
      <c r="C10" s="65" t="s">
        <v>56</v>
      </c>
      <c r="D10" s="109"/>
      <c r="E10" s="108"/>
      <c r="F10" s="110" t="s">
        <v>3584</v>
      </c>
      <c r="G10" s="111"/>
      <c r="H10" s="111"/>
      <c r="I10" s="112">
        <v>10</v>
      </c>
      <c r="J10" s="113"/>
      <c r="K10" s="48">
        <v>7</v>
      </c>
      <c r="L10" s="48">
        <v>7</v>
      </c>
      <c r="M10" s="48">
        <v>2</v>
      </c>
      <c r="N10" s="48">
        <v>9</v>
      </c>
      <c r="O10" s="48">
        <v>2</v>
      </c>
      <c r="P10" s="49">
        <v>0.16666666666666666</v>
      </c>
      <c r="Q10" s="49">
        <v>0.2857142857142857</v>
      </c>
      <c r="R10" s="48">
        <v>1</v>
      </c>
      <c r="S10" s="48">
        <v>0</v>
      </c>
      <c r="T10" s="48">
        <v>7</v>
      </c>
      <c r="U10" s="48">
        <v>9</v>
      </c>
      <c r="V10" s="48">
        <v>2</v>
      </c>
      <c r="W10" s="49">
        <v>1.469388</v>
      </c>
      <c r="X10" s="49">
        <v>0.16666666666666666</v>
      </c>
      <c r="Y10" s="78" t="s">
        <v>2647</v>
      </c>
      <c r="Z10" s="78" t="s">
        <v>618</v>
      </c>
      <c r="AA10" s="78" t="s">
        <v>666</v>
      </c>
      <c r="AB10" s="84" t="s">
        <v>2788</v>
      </c>
      <c r="AC10" s="84" t="s">
        <v>2896</v>
      </c>
      <c r="AD10" s="84"/>
      <c r="AE10" s="84" t="s">
        <v>2939</v>
      </c>
      <c r="AF10" s="84" t="s">
        <v>2962</v>
      </c>
      <c r="AG10" s="120">
        <v>0</v>
      </c>
      <c r="AH10" s="123">
        <v>0</v>
      </c>
      <c r="AI10" s="120">
        <v>0</v>
      </c>
      <c r="AJ10" s="123">
        <v>0</v>
      </c>
      <c r="AK10" s="120">
        <v>0</v>
      </c>
      <c r="AL10" s="123">
        <v>0</v>
      </c>
      <c r="AM10" s="120">
        <v>149</v>
      </c>
      <c r="AN10" s="123">
        <v>100</v>
      </c>
      <c r="AO10" s="120">
        <v>149</v>
      </c>
    </row>
    <row r="11" spans="1:41" ht="15">
      <c r="A11" s="87" t="s">
        <v>2583</v>
      </c>
      <c r="B11" s="65" t="s">
        <v>2603</v>
      </c>
      <c r="C11" s="65" t="s">
        <v>56</v>
      </c>
      <c r="D11" s="109"/>
      <c r="E11" s="108"/>
      <c r="F11" s="110" t="s">
        <v>3585</v>
      </c>
      <c r="G11" s="111"/>
      <c r="H11" s="111"/>
      <c r="I11" s="112">
        <v>11</v>
      </c>
      <c r="J11" s="113"/>
      <c r="K11" s="48">
        <v>6</v>
      </c>
      <c r="L11" s="48">
        <v>10</v>
      </c>
      <c r="M11" s="48">
        <v>0</v>
      </c>
      <c r="N11" s="48">
        <v>10</v>
      </c>
      <c r="O11" s="48">
        <v>0</v>
      </c>
      <c r="P11" s="49">
        <v>0.25</v>
      </c>
      <c r="Q11" s="49">
        <v>0.4</v>
      </c>
      <c r="R11" s="48">
        <v>1</v>
      </c>
      <c r="S11" s="48">
        <v>0</v>
      </c>
      <c r="T11" s="48">
        <v>6</v>
      </c>
      <c r="U11" s="48">
        <v>10</v>
      </c>
      <c r="V11" s="48">
        <v>3</v>
      </c>
      <c r="W11" s="49">
        <v>1.277778</v>
      </c>
      <c r="X11" s="49">
        <v>0.3333333333333333</v>
      </c>
      <c r="Y11" s="78" t="s">
        <v>570</v>
      </c>
      <c r="Z11" s="78" t="s">
        <v>615</v>
      </c>
      <c r="AA11" s="78"/>
      <c r="AB11" s="84" t="s">
        <v>2789</v>
      </c>
      <c r="AC11" s="84" t="s">
        <v>2897</v>
      </c>
      <c r="AD11" s="84" t="s">
        <v>2930</v>
      </c>
      <c r="AE11" s="84" t="s">
        <v>2940</v>
      </c>
      <c r="AF11" s="84" t="s">
        <v>2963</v>
      </c>
      <c r="AG11" s="120">
        <v>3</v>
      </c>
      <c r="AH11" s="123">
        <v>6.382978723404255</v>
      </c>
      <c r="AI11" s="120">
        <v>0</v>
      </c>
      <c r="AJ11" s="123">
        <v>0</v>
      </c>
      <c r="AK11" s="120">
        <v>0</v>
      </c>
      <c r="AL11" s="123">
        <v>0</v>
      </c>
      <c r="AM11" s="120">
        <v>44</v>
      </c>
      <c r="AN11" s="123">
        <v>93.61702127659575</v>
      </c>
      <c r="AO11" s="120">
        <v>47</v>
      </c>
    </row>
    <row r="12" spans="1:41" ht="15">
      <c r="A12" s="87" t="s">
        <v>2584</v>
      </c>
      <c r="B12" s="65" t="s">
        <v>2604</v>
      </c>
      <c r="C12" s="65" t="s">
        <v>56</v>
      </c>
      <c r="D12" s="109"/>
      <c r="E12" s="108"/>
      <c r="F12" s="110" t="s">
        <v>3586</v>
      </c>
      <c r="G12" s="111"/>
      <c r="H12" s="111"/>
      <c r="I12" s="112">
        <v>12</v>
      </c>
      <c r="J12" s="113"/>
      <c r="K12" s="48">
        <v>4</v>
      </c>
      <c r="L12" s="48">
        <v>4</v>
      </c>
      <c r="M12" s="48">
        <v>0</v>
      </c>
      <c r="N12" s="48">
        <v>4</v>
      </c>
      <c r="O12" s="48">
        <v>0</v>
      </c>
      <c r="P12" s="49">
        <v>0</v>
      </c>
      <c r="Q12" s="49">
        <v>0</v>
      </c>
      <c r="R12" s="48">
        <v>1</v>
      </c>
      <c r="S12" s="48">
        <v>0</v>
      </c>
      <c r="T12" s="48">
        <v>4</v>
      </c>
      <c r="U12" s="48">
        <v>4</v>
      </c>
      <c r="V12" s="48">
        <v>2</v>
      </c>
      <c r="W12" s="49">
        <v>1</v>
      </c>
      <c r="X12" s="49">
        <v>0.3333333333333333</v>
      </c>
      <c r="Y12" s="78" t="s">
        <v>563</v>
      </c>
      <c r="Z12" s="78" t="s">
        <v>620</v>
      </c>
      <c r="AA12" s="78"/>
      <c r="AB12" s="84" t="s">
        <v>2790</v>
      </c>
      <c r="AC12" s="84" t="s">
        <v>2898</v>
      </c>
      <c r="AD12" s="84" t="s">
        <v>321</v>
      </c>
      <c r="AE12" s="84" t="s">
        <v>2941</v>
      </c>
      <c r="AF12" s="84" t="s">
        <v>2964</v>
      </c>
      <c r="AG12" s="120">
        <v>2</v>
      </c>
      <c r="AH12" s="123">
        <v>3.4482758620689653</v>
      </c>
      <c r="AI12" s="120">
        <v>2</v>
      </c>
      <c r="AJ12" s="123">
        <v>3.4482758620689653</v>
      </c>
      <c r="AK12" s="120">
        <v>0</v>
      </c>
      <c r="AL12" s="123">
        <v>0</v>
      </c>
      <c r="AM12" s="120">
        <v>54</v>
      </c>
      <c r="AN12" s="123">
        <v>93.10344827586206</v>
      </c>
      <c r="AO12" s="120">
        <v>58</v>
      </c>
    </row>
    <row r="13" spans="1:41" ht="15">
      <c r="A13" s="87" t="s">
        <v>2585</v>
      </c>
      <c r="B13" s="65" t="s">
        <v>2605</v>
      </c>
      <c r="C13" s="65" t="s">
        <v>56</v>
      </c>
      <c r="D13" s="109"/>
      <c r="E13" s="108"/>
      <c r="F13" s="110" t="s">
        <v>3587</v>
      </c>
      <c r="G13" s="111"/>
      <c r="H13" s="111"/>
      <c r="I13" s="112">
        <v>13</v>
      </c>
      <c r="J13" s="113"/>
      <c r="K13" s="48">
        <v>3</v>
      </c>
      <c r="L13" s="48">
        <v>1</v>
      </c>
      <c r="M13" s="48">
        <v>3</v>
      </c>
      <c r="N13" s="48">
        <v>4</v>
      </c>
      <c r="O13" s="48">
        <v>0</v>
      </c>
      <c r="P13" s="49">
        <v>0</v>
      </c>
      <c r="Q13" s="49">
        <v>0</v>
      </c>
      <c r="R13" s="48">
        <v>1</v>
      </c>
      <c r="S13" s="48">
        <v>0</v>
      </c>
      <c r="T13" s="48">
        <v>3</v>
      </c>
      <c r="U13" s="48">
        <v>4</v>
      </c>
      <c r="V13" s="48">
        <v>2</v>
      </c>
      <c r="W13" s="49">
        <v>0.888889</v>
      </c>
      <c r="X13" s="49">
        <v>0.3333333333333333</v>
      </c>
      <c r="Y13" s="78"/>
      <c r="Z13" s="78"/>
      <c r="AA13" s="78"/>
      <c r="AB13" s="84" t="s">
        <v>2791</v>
      </c>
      <c r="AC13" s="84" t="s">
        <v>2899</v>
      </c>
      <c r="AD13" s="84" t="s">
        <v>2931</v>
      </c>
      <c r="AE13" s="84" t="s">
        <v>321</v>
      </c>
      <c r="AF13" s="84" t="s">
        <v>2965</v>
      </c>
      <c r="AG13" s="120">
        <v>2</v>
      </c>
      <c r="AH13" s="123">
        <v>6.451612903225806</v>
      </c>
      <c r="AI13" s="120">
        <v>1</v>
      </c>
      <c r="AJ13" s="123">
        <v>3.225806451612903</v>
      </c>
      <c r="AK13" s="120">
        <v>0</v>
      </c>
      <c r="AL13" s="123">
        <v>0</v>
      </c>
      <c r="AM13" s="120">
        <v>28</v>
      </c>
      <c r="AN13" s="123">
        <v>90.3225806451613</v>
      </c>
      <c r="AO13" s="120">
        <v>31</v>
      </c>
    </row>
    <row r="14" spans="1:41" ht="15">
      <c r="A14" s="87" t="s">
        <v>2586</v>
      </c>
      <c r="B14" s="65" t="s">
        <v>2606</v>
      </c>
      <c r="C14" s="65" t="s">
        <v>56</v>
      </c>
      <c r="D14" s="109"/>
      <c r="E14" s="108"/>
      <c r="F14" s="110" t="s">
        <v>2586</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321</v>
      </c>
      <c r="AB14" s="84" t="s">
        <v>1236</v>
      </c>
      <c r="AC14" s="84" t="s">
        <v>1236</v>
      </c>
      <c r="AD14" s="84" t="s">
        <v>365</v>
      </c>
      <c r="AE14" s="84" t="s">
        <v>364</v>
      </c>
      <c r="AF14" s="84" t="s">
        <v>2966</v>
      </c>
      <c r="AG14" s="120">
        <v>0</v>
      </c>
      <c r="AH14" s="123">
        <v>0</v>
      </c>
      <c r="AI14" s="120">
        <v>0</v>
      </c>
      <c r="AJ14" s="123">
        <v>0</v>
      </c>
      <c r="AK14" s="120">
        <v>0</v>
      </c>
      <c r="AL14" s="123">
        <v>0</v>
      </c>
      <c r="AM14" s="120">
        <v>3</v>
      </c>
      <c r="AN14" s="123">
        <v>100</v>
      </c>
      <c r="AO14" s="120">
        <v>3</v>
      </c>
    </row>
    <row r="15" spans="1:41" ht="15">
      <c r="A15" s="87" t="s">
        <v>2587</v>
      </c>
      <c r="B15" s="65" t="s">
        <v>2595</v>
      </c>
      <c r="C15" s="65" t="s">
        <v>59</v>
      </c>
      <c r="D15" s="109"/>
      <c r="E15" s="108"/>
      <c r="F15" s="110" t="s">
        <v>3588</v>
      </c>
      <c r="G15" s="111"/>
      <c r="H15" s="111"/>
      <c r="I15" s="112">
        <v>15</v>
      </c>
      <c r="J15" s="113"/>
      <c r="K15" s="48">
        <v>3</v>
      </c>
      <c r="L15" s="48">
        <v>3</v>
      </c>
      <c r="M15" s="48">
        <v>0</v>
      </c>
      <c r="N15" s="48">
        <v>3</v>
      </c>
      <c r="O15" s="48">
        <v>1</v>
      </c>
      <c r="P15" s="49">
        <v>0</v>
      </c>
      <c r="Q15" s="49">
        <v>0</v>
      </c>
      <c r="R15" s="48">
        <v>1</v>
      </c>
      <c r="S15" s="48">
        <v>0</v>
      </c>
      <c r="T15" s="48">
        <v>3</v>
      </c>
      <c r="U15" s="48">
        <v>3</v>
      </c>
      <c r="V15" s="48">
        <v>2</v>
      </c>
      <c r="W15" s="49">
        <v>0.888889</v>
      </c>
      <c r="X15" s="49">
        <v>0.3333333333333333</v>
      </c>
      <c r="Y15" s="78" t="s">
        <v>541</v>
      </c>
      <c r="Z15" s="78" t="s">
        <v>606</v>
      </c>
      <c r="AA15" s="78" t="s">
        <v>2708</v>
      </c>
      <c r="AB15" s="84" t="s">
        <v>2792</v>
      </c>
      <c r="AC15" s="84" t="s">
        <v>1236</v>
      </c>
      <c r="AD15" s="84"/>
      <c r="AE15" s="84" t="s">
        <v>2942</v>
      </c>
      <c r="AF15" s="84" t="s">
        <v>2967</v>
      </c>
      <c r="AG15" s="120">
        <v>2</v>
      </c>
      <c r="AH15" s="123">
        <v>4.761904761904762</v>
      </c>
      <c r="AI15" s="120">
        <v>0</v>
      </c>
      <c r="AJ15" s="123">
        <v>0</v>
      </c>
      <c r="AK15" s="120">
        <v>0</v>
      </c>
      <c r="AL15" s="123">
        <v>0</v>
      </c>
      <c r="AM15" s="120">
        <v>40</v>
      </c>
      <c r="AN15" s="123">
        <v>95.23809523809524</v>
      </c>
      <c r="AO15" s="120">
        <v>42</v>
      </c>
    </row>
    <row r="16" spans="1:41" ht="15">
      <c r="A16" s="87" t="s">
        <v>2588</v>
      </c>
      <c r="B16" s="65" t="s">
        <v>2596</v>
      </c>
      <c r="C16" s="65" t="s">
        <v>59</v>
      </c>
      <c r="D16" s="109"/>
      <c r="E16" s="108"/>
      <c r="F16" s="110" t="s">
        <v>2588</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c r="AB16" s="84" t="s">
        <v>1236</v>
      </c>
      <c r="AC16" s="84" t="s">
        <v>1236</v>
      </c>
      <c r="AD16" s="84" t="s">
        <v>321</v>
      </c>
      <c r="AE16" s="84" t="s">
        <v>374</v>
      </c>
      <c r="AF16" s="84" t="s">
        <v>2968</v>
      </c>
      <c r="AG16" s="120">
        <v>0</v>
      </c>
      <c r="AH16" s="123">
        <v>0</v>
      </c>
      <c r="AI16" s="120">
        <v>0</v>
      </c>
      <c r="AJ16" s="123">
        <v>0</v>
      </c>
      <c r="AK16" s="120">
        <v>0</v>
      </c>
      <c r="AL16" s="123">
        <v>0</v>
      </c>
      <c r="AM16" s="120">
        <v>2</v>
      </c>
      <c r="AN16" s="123">
        <v>100</v>
      </c>
      <c r="AO16" s="120">
        <v>2</v>
      </c>
    </row>
    <row r="17" spans="1:41" ht="15">
      <c r="A17" s="87" t="s">
        <v>2589</v>
      </c>
      <c r="B17" s="65" t="s">
        <v>2597</v>
      </c>
      <c r="C17" s="65" t="s">
        <v>59</v>
      </c>
      <c r="D17" s="109"/>
      <c r="E17" s="108"/>
      <c r="F17" s="110" t="s">
        <v>3589</v>
      </c>
      <c r="G17" s="111"/>
      <c r="H17" s="111"/>
      <c r="I17" s="112">
        <v>17</v>
      </c>
      <c r="J17" s="113"/>
      <c r="K17" s="48">
        <v>2</v>
      </c>
      <c r="L17" s="48">
        <v>0</v>
      </c>
      <c r="M17" s="48">
        <v>2</v>
      </c>
      <c r="N17" s="48">
        <v>2</v>
      </c>
      <c r="O17" s="48">
        <v>0</v>
      </c>
      <c r="P17" s="49">
        <v>0</v>
      </c>
      <c r="Q17" s="49">
        <v>0</v>
      </c>
      <c r="R17" s="48">
        <v>1</v>
      </c>
      <c r="S17" s="48">
        <v>0</v>
      </c>
      <c r="T17" s="48">
        <v>2</v>
      </c>
      <c r="U17" s="48">
        <v>2</v>
      </c>
      <c r="V17" s="48">
        <v>1</v>
      </c>
      <c r="W17" s="49">
        <v>0.5</v>
      </c>
      <c r="X17" s="49">
        <v>0.5</v>
      </c>
      <c r="Y17" s="78" t="s">
        <v>566</v>
      </c>
      <c r="Z17" s="78" t="s">
        <v>622</v>
      </c>
      <c r="AA17" s="78" t="s">
        <v>662</v>
      </c>
      <c r="AB17" s="84" t="s">
        <v>2793</v>
      </c>
      <c r="AC17" s="84" t="s">
        <v>2900</v>
      </c>
      <c r="AD17" s="84"/>
      <c r="AE17" s="84" t="s">
        <v>372</v>
      </c>
      <c r="AF17" s="84" t="s">
        <v>2969</v>
      </c>
      <c r="AG17" s="120">
        <v>6</v>
      </c>
      <c r="AH17" s="123">
        <v>7.894736842105263</v>
      </c>
      <c r="AI17" s="120">
        <v>0</v>
      </c>
      <c r="AJ17" s="123">
        <v>0</v>
      </c>
      <c r="AK17" s="120">
        <v>0</v>
      </c>
      <c r="AL17" s="123">
        <v>0</v>
      </c>
      <c r="AM17" s="120">
        <v>70</v>
      </c>
      <c r="AN17" s="123">
        <v>92.10526315789474</v>
      </c>
      <c r="AO17" s="120">
        <v>76</v>
      </c>
    </row>
    <row r="18" spans="1:41" ht="15">
      <c r="A18" s="87" t="s">
        <v>2590</v>
      </c>
      <c r="B18" s="65" t="s">
        <v>2598</v>
      </c>
      <c r="C18" s="65" t="s">
        <v>59</v>
      </c>
      <c r="D18" s="109"/>
      <c r="E18" s="108"/>
      <c r="F18" s="110" t="s">
        <v>2590</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t="s">
        <v>564</v>
      </c>
      <c r="Z18" s="78" t="s">
        <v>621</v>
      </c>
      <c r="AA18" s="78" t="s">
        <v>661</v>
      </c>
      <c r="AB18" s="84" t="s">
        <v>1236</v>
      </c>
      <c r="AC18" s="84" t="s">
        <v>1236</v>
      </c>
      <c r="AD18" s="84"/>
      <c r="AE18" s="84" t="s">
        <v>370</v>
      </c>
      <c r="AF18" s="84" t="s">
        <v>2970</v>
      </c>
      <c r="AG18" s="120">
        <v>1</v>
      </c>
      <c r="AH18" s="123">
        <v>10</v>
      </c>
      <c r="AI18" s="120">
        <v>0</v>
      </c>
      <c r="AJ18" s="123">
        <v>0</v>
      </c>
      <c r="AK18" s="120">
        <v>0</v>
      </c>
      <c r="AL18" s="123">
        <v>0</v>
      </c>
      <c r="AM18" s="120">
        <v>9</v>
      </c>
      <c r="AN18" s="123">
        <v>90</v>
      </c>
      <c r="AO18" s="120">
        <v>10</v>
      </c>
    </row>
    <row r="19" spans="1:41" ht="15">
      <c r="A19" s="87" t="s">
        <v>2591</v>
      </c>
      <c r="B19" s="65" t="s">
        <v>2599</v>
      </c>
      <c r="C19" s="65" t="s">
        <v>59</v>
      </c>
      <c r="D19" s="109"/>
      <c r="E19" s="108"/>
      <c r="F19" s="110" t="s">
        <v>2591</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c r="AB19" s="84" t="s">
        <v>1236</v>
      </c>
      <c r="AC19" s="84" t="s">
        <v>1236</v>
      </c>
      <c r="AD19" s="84" t="s">
        <v>363</v>
      </c>
      <c r="AE19" s="84" t="s">
        <v>321</v>
      </c>
      <c r="AF19" s="84" t="s">
        <v>2971</v>
      </c>
      <c r="AG19" s="120">
        <v>0</v>
      </c>
      <c r="AH19" s="123">
        <v>0</v>
      </c>
      <c r="AI19" s="120">
        <v>1</v>
      </c>
      <c r="AJ19" s="123">
        <v>7.142857142857143</v>
      </c>
      <c r="AK19" s="120">
        <v>0</v>
      </c>
      <c r="AL19" s="123">
        <v>0</v>
      </c>
      <c r="AM19" s="120">
        <v>13</v>
      </c>
      <c r="AN19" s="123">
        <v>92.85714285714286</v>
      </c>
      <c r="AO19" s="120">
        <v>14</v>
      </c>
    </row>
    <row r="20" spans="1:41" ht="15">
      <c r="A20" s="87" t="s">
        <v>2592</v>
      </c>
      <c r="B20" s="65" t="s">
        <v>2600</v>
      </c>
      <c r="C20" s="65" t="s">
        <v>59</v>
      </c>
      <c r="D20" s="109"/>
      <c r="E20" s="108"/>
      <c r="F20" s="110" t="s">
        <v>2592</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t="s">
        <v>542</v>
      </c>
      <c r="Z20" s="78" t="s">
        <v>607</v>
      </c>
      <c r="AA20" s="78" t="s">
        <v>644</v>
      </c>
      <c r="AB20" s="84" t="s">
        <v>1236</v>
      </c>
      <c r="AC20" s="84" t="s">
        <v>1236</v>
      </c>
      <c r="AD20" s="84"/>
      <c r="AE20" s="84" t="s">
        <v>339</v>
      </c>
      <c r="AF20" s="84" t="s">
        <v>2972</v>
      </c>
      <c r="AG20" s="120">
        <v>0</v>
      </c>
      <c r="AH20" s="123">
        <v>0</v>
      </c>
      <c r="AI20" s="120">
        <v>1</v>
      </c>
      <c r="AJ20" s="123">
        <v>2.6315789473684212</v>
      </c>
      <c r="AK20" s="120">
        <v>0</v>
      </c>
      <c r="AL20" s="123">
        <v>0</v>
      </c>
      <c r="AM20" s="120">
        <v>37</v>
      </c>
      <c r="AN20" s="123">
        <v>97.36842105263158</v>
      </c>
      <c r="AO20" s="120">
        <v>38</v>
      </c>
    </row>
    <row r="21" spans="1:41" ht="15">
      <c r="A21" s="87" t="s">
        <v>2593</v>
      </c>
      <c r="B21" s="65" t="s">
        <v>2601</v>
      </c>
      <c r="C21" s="65" t="s">
        <v>59</v>
      </c>
      <c r="D21" s="109"/>
      <c r="E21" s="108"/>
      <c r="F21" s="110" t="s">
        <v>3590</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c r="Z21" s="78"/>
      <c r="AA21" s="78" t="s">
        <v>338</v>
      </c>
      <c r="AB21" s="84" t="s">
        <v>338</v>
      </c>
      <c r="AC21" s="84" t="s">
        <v>1236</v>
      </c>
      <c r="AD21" s="84" t="s">
        <v>321</v>
      </c>
      <c r="AE21" s="84" t="s">
        <v>338</v>
      </c>
      <c r="AF21" s="84" t="s">
        <v>2973</v>
      </c>
      <c r="AG21" s="120">
        <v>0</v>
      </c>
      <c r="AH21" s="123">
        <v>0</v>
      </c>
      <c r="AI21" s="120">
        <v>0</v>
      </c>
      <c r="AJ21" s="123">
        <v>0</v>
      </c>
      <c r="AK21" s="120">
        <v>0</v>
      </c>
      <c r="AL21" s="123">
        <v>0</v>
      </c>
      <c r="AM21" s="120">
        <v>4</v>
      </c>
      <c r="AN21" s="123">
        <v>100</v>
      </c>
      <c r="AO21" s="120">
        <v>4</v>
      </c>
    </row>
    <row r="22" spans="1:41" ht="15">
      <c r="A22" s="87" t="s">
        <v>2594</v>
      </c>
      <c r="B22" s="65" t="s">
        <v>2602</v>
      </c>
      <c r="C22" s="65" t="s">
        <v>59</v>
      </c>
      <c r="D22" s="109"/>
      <c r="E22" s="108"/>
      <c r="F22" s="110" t="s">
        <v>3591</v>
      </c>
      <c r="G22" s="111"/>
      <c r="H22" s="111"/>
      <c r="I22" s="112">
        <v>22</v>
      </c>
      <c r="J22" s="113"/>
      <c r="K22" s="48">
        <v>2</v>
      </c>
      <c r="L22" s="48">
        <v>1</v>
      </c>
      <c r="M22" s="48">
        <v>4</v>
      </c>
      <c r="N22" s="48">
        <v>5</v>
      </c>
      <c r="O22" s="48">
        <v>4</v>
      </c>
      <c r="P22" s="49">
        <v>0</v>
      </c>
      <c r="Q22" s="49">
        <v>0</v>
      </c>
      <c r="R22" s="48">
        <v>1</v>
      </c>
      <c r="S22" s="48">
        <v>0</v>
      </c>
      <c r="T22" s="48">
        <v>2</v>
      </c>
      <c r="U22" s="48">
        <v>5</v>
      </c>
      <c r="V22" s="48">
        <v>1</v>
      </c>
      <c r="W22" s="49">
        <v>0.5</v>
      </c>
      <c r="X22" s="49">
        <v>0.5</v>
      </c>
      <c r="Y22" s="78" t="s">
        <v>2648</v>
      </c>
      <c r="Z22" s="78" t="s">
        <v>2665</v>
      </c>
      <c r="AA22" s="78" t="s">
        <v>2709</v>
      </c>
      <c r="AB22" s="84" t="s">
        <v>2794</v>
      </c>
      <c r="AC22" s="84" t="s">
        <v>2901</v>
      </c>
      <c r="AD22" s="84"/>
      <c r="AE22" s="84" t="s">
        <v>295</v>
      </c>
      <c r="AF22" s="84" t="s">
        <v>2974</v>
      </c>
      <c r="AG22" s="120">
        <v>11</v>
      </c>
      <c r="AH22" s="123">
        <v>8.73015873015873</v>
      </c>
      <c r="AI22" s="120">
        <v>1</v>
      </c>
      <c r="AJ22" s="123">
        <v>0.7936507936507936</v>
      </c>
      <c r="AK22" s="120">
        <v>0</v>
      </c>
      <c r="AL22" s="123">
        <v>0</v>
      </c>
      <c r="AM22" s="120">
        <v>114</v>
      </c>
      <c r="AN22" s="123">
        <v>90.47619047619048</v>
      </c>
      <c r="AO22" s="120">
        <v>126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2575</v>
      </c>
      <c r="B2" s="84" t="s">
        <v>321</v>
      </c>
      <c r="C2" s="78">
        <f>VLOOKUP(GroupVertices[[#This Row],[Vertex]],Vertices[],MATCH("ID",Vertices[[#Headers],[Vertex]:[Vertex Content Word Count]],0),FALSE)</f>
        <v>14</v>
      </c>
    </row>
    <row r="3" spans="1:3" ht="15">
      <c r="A3" s="78" t="s">
        <v>2575</v>
      </c>
      <c r="B3" s="84" t="s">
        <v>387</v>
      </c>
      <c r="C3" s="78">
        <f>VLOOKUP(GroupVertices[[#This Row],[Vertex]],Vertices[],MATCH("ID",Vertices[[#Headers],[Vertex]:[Vertex Content Word Count]],0),FALSE)</f>
        <v>178</v>
      </c>
    </row>
    <row r="4" spans="1:3" ht="15">
      <c r="A4" s="78" t="s">
        <v>2575</v>
      </c>
      <c r="B4" s="84" t="s">
        <v>325</v>
      </c>
      <c r="C4" s="78">
        <f>VLOOKUP(GroupVertices[[#This Row],[Vertex]],Vertices[],MATCH("ID",Vertices[[#Headers],[Vertex]:[Vertex Content Word Count]],0),FALSE)</f>
        <v>177</v>
      </c>
    </row>
    <row r="5" spans="1:3" ht="15">
      <c r="A5" s="78" t="s">
        <v>2575</v>
      </c>
      <c r="B5" s="84" t="s">
        <v>324</v>
      </c>
      <c r="C5" s="78">
        <f>VLOOKUP(GroupVertices[[#This Row],[Vertex]],Vertices[],MATCH("ID",Vertices[[#Headers],[Vertex]:[Vertex Content Word Count]],0),FALSE)</f>
        <v>176</v>
      </c>
    </row>
    <row r="6" spans="1:3" ht="15">
      <c r="A6" s="78" t="s">
        <v>2575</v>
      </c>
      <c r="B6" s="84" t="s">
        <v>386</v>
      </c>
      <c r="C6" s="78">
        <f>VLOOKUP(GroupVertices[[#This Row],[Vertex]],Vertices[],MATCH("ID",Vertices[[#Headers],[Vertex]:[Vertex Content Word Count]],0),FALSE)</f>
        <v>175</v>
      </c>
    </row>
    <row r="7" spans="1:3" ht="15">
      <c r="A7" s="78" t="s">
        <v>2575</v>
      </c>
      <c r="B7" s="84" t="s">
        <v>319</v>
      </c>
      <c r="C7" s="78">
        <f>VLOOKUP(GroupVertices[[#This Row],[Vertex]],Vertices[],MATCH("ID",Vertices[[#Headers],[Vertex]:[Vertex Content Word Count]],0),FALSE)</f>
        <v>173</v>
      </c>
    </row>
    <row r="8" spans="1:3" ht="15">
      <c r="A8" s="78" t="s">
        <v>2575</v>
      </c>
      <c r="B8" s="84" t="s">
        <v>385</v>
      </c>
      <c r="C8" s="78">
        <f>VLOOKUP(GroupVertices[[#This Row],[Vertex]],Vertices[],MATCH("ID",Vertices[[#Headers],[Vertex]:[Vertex Content Word Count]],0),FALSE)</f>
        <v>174</v>
      </c>
    </row>
    <row r="9" spans="1:3" ht="15">
      <c r="A9" s="78" t="s">
        <v>2575</v>
      </c>
      <c r="B9" s="84" t="s">
        <v>318</v>
      </c>
      <c r="C9" s="78">
        <f>VLOOKUP(GroupVertices[[#This Row],[Vertex]],Vertices[],MATCH("ID",Vertices[[#Headers],[Vertex]:[Vertex Content Word Count]],0),FALSE)</f>
        <v>172</v>
      </c>
    </row>
    <row r="10" spans="1:3" ht="15">
      <c r="A10" s="78" t="s">
        <v>2575</v>
      </c>
      <c r="B10" s="84" t="s">
        <v>317</v>
      </c>
      <c r="C10" s="78">
        <f>VLOOKUP(GroupVertices[[#This Row],[Vertex]],Vertices[],MATCH("ID",Vertices[[#Headers],[Vertex]:[Vertex Content Word Count]],0),FALSE)</f>
        <v>171</v>
      </c>
    </row>
    <row r="11" spans="1:3" ht="15">
      <c r="A11" s="78" t="s">
        <v>2575</v>
      </c>
      <c r="B11" s="84" t="s">
        <v>316</v>
      </c>
      <c r="C11" s="78">
        <f>VLOOKUP(GroupVertices[[#This Row],[Vertex]],Vertices[],MATCH("ID",Vertices[[#Headers],[Vertex]:[Vertex Content Word Count]],0),FALSE)</f>
        <v>170</v>
      </c>
    </row>
    <row r="12" spans="1:3" ht="15">
      <c r="A12" s="78" t="s">
        <v>2575</v>
      </c>
      <c r="B12" s="84" t="s">
        <v>315</v>
      </c>
      <c r="C12" s="78">
        <f>VLOOKUP(GroupVertices[[#This Row],[Vertex]],Vertices[],MATCH("ID",Vertices[[#Headers],[Vertex]:[Vertex Content Word Count]],0),FALSE)</f>
        <v>169</v>
      </c>
    </row>
    <row r="13" spans="1:3" ht="15">
      <c r="A13" s="78" t="s">
        <v>2575</v>
      </c>
      <c r="B13" s="84" t="s">
        <v>327</v>
      </c>
      <c r="C13" s="78">
        <f>VLOOKUP(GroupVertices[[#This Row],[Vertex]],Vertices[],MATCH("ID",Vertices[[#Headers],[Vertex]:[Vertex Content Word Count]],0),FALSE)</f>
        <v>165</v>
      </c>
    </row>
    <row r="14" spans="1:3" ht="15">
      <c r="A14" s="78" t="s">
        <v>2575</v>
      </c>
      <c r="B14" s="84" t="s">
        <v>310</v>
      </c>
      <c r="C14" s="78">
        <f>VLOOKUP(GroupVertices[[#This Row],[Vertex]],Vertices[],MATCH("ID",Vertices[[#Headers],[Vertex]:[Vertex Content Word Count]],0),FALSE)</f>
        <v>164</v>
      </c>
    </row>
    <row r="15" spans="1:3" ht="15">
      <c r="A15" s="78" t="s">
        <v>2575</v>
      </c>
      <c r="B15" s="84" t="s">
        <v>323</v>
      </c>
      <c r="C15" s="78">
        <f>VLOOKUP(GroupVertices[[#This Row],[Vertex]],Vertices[],MATCH("ID",Vertices[[#Headers],[Vertex]:[Vertex Content Word Count]],0),FALSE)</f>
        <v>68</v>
      </c>
    </row>
    <row r="16" spans="1:3" ht="15">
      <c r="A16" s="78" t="s">
        <v>2575</v>
      </c>
      <c r="B16" s="84" t="s">
        <v>358</v>
      </c>
      <c r="C16" s="78">
        <f>VLOOKUP(GroupVertices[[#This Row],[Vertex]],Vertices[],MATCH("ID",Vertices[[#Headers],[Vertex]:[Vertex Content Word Count]],0),FALSE)</f>
        <v>64</v>
      </c>
    </row>
    <row r="17" spans="1:3" ht="15">
      <c r="A17" s="78" t="s">
        <v>2575</v>
      </c>
      <c r="B17" s="84" t="s">
        <v>307</v>
      </c>
      <c r="C17" s="78">
        <f>VLOOKUP(GroupVertices[[#This Row],[Vertex]],Vertices[],MATCH("ID",Vertices[[#Headers],[Vertex]:[Vertex Content Word Count]],0),FALSE)</f>
        <v>161</v>
      </c>
    </row>
    <row r="18" spans="1:3" ht="15">
      <c r="A18" s="78" t="s">
        <v>2575</v>
      </c>
      <c r="B18" s="84" t="s">
        <v>305</v>
      </c>
      <c r="C18" s="78">
        <f>VLOOKUP(GroupVertices[[#This Row],[Vertex]],Vertices[],MATCH("ID",Vertices[[#Headers],[Vertex]:[Vertex Content Word Count]],0),FALSE)</f>
        <v>159</v>
      </c>
    </row>
    <row r="19" spans="1:3" ht="15">
      <c r="A19" s="78" t="s">
        <v>2575</v>
      </c>
      <c r="B19" s="84" t="s">
        <v>301</v>
      </c>
      <c r="C19" s="78">
        <f>VLOOKUP(GroupVertices[[#This Row],[Vertex]],Vertices[],MATCH("ID",Vertices[[#Headers],[Vertex]:[Vertex Content Word Count]],0),FALSE)</f>
        <v>152</v>
      </c>
    </row>
    <row r="20" spans="1:3" ht="15">
      <c r="A20" s="78" t="s">
        <v>2575</v>
      </c>
      <c r="B20" s="84" t="s">
        <v>300</v>
      </c>
      <c r="C20" s="78">
        <f>VLOOKUP(GroupVertices[[#This Row],[Vertex]],Vertices[],MATCH("ID",Vertices[[#Headers],[Vertex]:[Vertex Content Word Count]],0),FALSE)</f>
        <v>151</v>
      </c>
    </row>
    <row r="21" spans="1:3" ht="15">
      <c r="A21" s="78" t="s">
        <v>2575</v>
      </c>
      <c r="B21" s="84" t="s">
        <v>299</v>
      </c>
      <c r="C21" s="78">
        <f>VLOOKUP(GroupVertices[[#This Row],[Vertex]],Vertices[],MATCH("ID",Vertices[[#Headers],[Vertex]:[Vertex Content Word Count]],0),FALSE)</f>
        <v>149</v>
      </c>
    </row>
    <row r="22" spans="1:3" ht="15">
      <c r="A22" s="78" t="s">
        <v>2575</v>
      </c>
      <c r="B22" s="84" t="s">
        <v>382</v>
      </c>
      <c r="C22" s="78">
        <f>VLOOKUP(GroupVertices[[#This Row],[Vertex]],Vertices[],MATCH("ID",Vertices[[#Headers],[Vertex]:[Vertex Content Word Count]],0),FALSE)</f>
        <v>150</v>
      </c>
    </row>
    <row r="23" spans="1:3" ht="15">
      <c r="A23" s="78" t="s">
        <v>2575</v>
      </c>
      <c r="B23" s="84" t="s">
        <v>297</v>
      </c>
      <c r="C23" s="78">
        <f>VLOOKUP(GroupVertices[[#This Row],[Vertex]],Vertices[],MATCH("ID",Vertices[[#Headers],[Vertex]:[Vertex Content Word Count]],0),FALSE)</f>
        <v>146</v>
      </c>
    </row>
    <row r="24" spans="1:3" ht="15">
      <c r="A24" s="78" t="s">
        <v>2575</v>
      </c>
      <c r="B24" s="84" t="s">
        <v>381</v>
      </c>
      <c r="C24" s="78">
        <f>VLOOKUP(GroupVertices[[#This Row],[Vertex]],Vertices[],MATCH("ID",Vertices[[#Headers],[Vertex]:[Vertex Content Word Count]],0),FALSE)</f>
        <v>147</v>
      </c>
    </row>
    <row r="25" spans="1:3" ht="15">
      <c r="A25" s="78" t="s">
        <v>2575</v>
      </c>
      <c r="B25" s="84" t="s">
        <v>294</v>
      </c>
      <c r="C25" s="78">
        <f>VLOOKUP(GroupVertices[[#This Row],[Vertex]],Vertices[],MATCH("ID",Vertices[[#Headers],[Vertex]:[Vertex Content Word Count]],0),FALSE)</f>
        <v>144</v>
      </c>
    </row>
    <row r="26" spans="1:3" ht="15">
      <c r="A26" s="78" t="s">
        <v>2575</v>
      </c>
      <c r="B26" s="84" t="s">
        <v>287</v>
      </c>
      <c r="C26" s="78">
        <f>VLOOKUP(GroupVertices[[#This Row],[Vertex]],Vertices[],MATCH("ID",Vertices[[#Headers],[Vertex]:[Vertex Content Word Count]],0),FALSE)</f>
        <v>134</v>
      </c>
    </row>
    <row r="27" spans="1:3" ht="15">
      <c r="A27" s="78" t="s">
        <v>2575</v>
      </c>
      <c r="B27" s="84" t="s">
        <v>375</v>
      </c>
      <c r="C27" s="78">
        <f>VLOOKUP(GroupVertices[[#This Row],[Vertex]],Vertices[],MATCH("ID",Vertices[[#Headers],[Vertex]:[Vertex Content Word Count]],0),FALSE)</f>
        <v>124</v>
      </c>
    </row>
    <row r="28" spans="1:3" ht="15">
      <c r="A28" s="78" t="s">
        <v>2575</v>
      </c>
      <c r="B28" s="84" t="s">
        <v>355</v>
      </c>
      <c r="C28" s="78">
        <f>VLOOKUP(GroupVertices[[#This Row],[Vertex]],Vertices[],MATCH("ID",Vertices[[#Headers],[Vertex]:[Vertex Content Word Count]],0),FALSE)</f>
        <v>52</v>
      </c>
    </row>
    <row r="29" spans="1:3" ht="15">
      <c r="A29" s="78" t="s">
        <v>2575</v>
      </c>
      <c r="B29" s="84" t="s">
        <v>285</v>
      </c>
      <c r="C29" s="78">
        <f>VLOOKUP(GroupVertices[[#This Row],[Vertex]],Vertices[],MATCH("ID",Vertices[[#Headers],[Vertex]:[Vertex Content Word Count]],0),FALSE)</f>
        <v>132</v>
      </c>
    </row>
    <row r="30" spans="1:3" ht="15">
      <c r="A30" s="78" t="s">
        <v>2575</v>
      </c>
      <c r="B30" s="84" t="s">
        <v>283</v>
      </c>
      <c r="C30" s="78">
        <f>VLOOKUP(GroupVertices[[#This Row],[Vertex]],Vertices[],MATCH("ID",Vertices[[#Headers],[Vertex]:[Vertex Content Word Count]],0),FALSE)</f>
        <v>110</v>
      </c>
    </row>
    <row r="31" spans="1:3" ht="15">
      <c r="A31" s="78" t="s">
        <v>2575</v>
      </c>
      <c r="B31" s="84" t="s">
        <v>284</v>
      </c>
      <c r="C31" s="78">
        <f>VLOOKUP(GroupVertices[[#This Row],[Vertex]],Vertices[],MATCH("ID",Vertices[[#Headers],[Vertex]:[Vertex Content Word Count]],0),FALSE)</f>
        <v>131</v>
      </c>
    </row>
    <row r="32" spans="1:3" ht="15">
      <c r="A32" s="78" t="s">
        <v>2575</v>
      </c>
      <c r="B32" s="84" t="s">
        <v>280</v>
      </c>
      <c r="C32" s="78">
        <f>VLOOKUP(GroupVertices[[#This Row],[Vertex]],Vertices[],MATCH("ID",Vertices[[#Headers],[Vertex]:[Vertex Content Word Count]],0),FALSE)</f>
        <v>126</v>
      </c>
    </row>
    <row r="33" spans="1:3" ht="15">
      <c r="A33" s="78" t="s">
        <v>2575</v>
      </c>
      <c r="B33" s="84" t="s">
        <v>278</v>
      </c>
      <c r="C33" s="78">
        <f>VLOOKUP(GroupVertices[[#This Row],[Vertex]],Vertices[],MATCH("ID",Vertices[[#Headers],[Vertex]:[Vertex Content Word Count]],0),FALSE)</f>
        <v>123</v>
      </c>
    </row>
    <row r="34" spans="1:3" ht="15">
      <c r="A34" s="78" t="s">
        <v>2575</v>
      </c>
      <c r="B34" s="84" t="s">
        <v>275</v>
      </c>
      <c r="C34" s="78">
        <f>VLOOKUP(GroupVertices[[#This Row],[Vertex]],Vertices[],MATCH("ID",Vertices[[#Headers],[Vertex]:[Vertex Content Word Count]],0),FALSE)</f>
        <v>118</v>
      </c>
    </row>
    <row r="35" spans="1:3" ht="15">
      <c r="A35" s="78" t="s">
        <v>2575</v>
      </c>
      <c r="B35" s="84" t="s">
        <v>274</v>
      </c>
      <c r="C35" s="78">
        <f>VLOOKUP(GroupVertices[[#This Row],[Vertex]],Vertices[],MATCH("ID",Vertices[[#Headers],[Vertex]:[Vertex Content Word Count]],0),FALSE)</f>
        <v>117</v>
      </c>
    </row>
    <row r="36" spans="1:3" ht="15">
      <c r="A36" s="78" t="s">
        <v>2575</v>
      </c>
      <c r="B36" s="84" t="s">
        <v>270</v>
      </c>
      <c r="C36" s="78">
        <f>VLOOKUP(GroupVertices[[#This Row],[Vertex]],Vertices[],MATCH("ID",Vertices[[#Headers],[Vertex]:[Vertex Content Word Count]],0),FALSE)</f>
        <v>109</v>
      </c>
    </row>
    <row r="37" spans="1:3" ht="15">
      <c r="A37" s="78" t="s">
        <v>2575</v>
      </c>
      <c r="B37" s="84" t="s">
        <v>262</v>
      </c>
      <c r="C37" s="78">
        <f>VLOOKUP(GroupVertices[[#This Row],[Vertex]],Vertices[],MATCH("ID",Vertices[[#Headers],[Vertex]:[Vertex Content Word Count]],0),FALSE)</f>
        <v>102</v>
      </c>
    </row>
    <row r="38" spans="1:3" ht="15">
      <c r="A38" s="78" t="s">
        <v>2575</v>
      </c>
      <c r="B38" s="84" t="s">
        <v>261</v>
      </c>
      <c r="C38" s="78">
        <f>VLOOKUP(GroupVertices[[#This Row],[Vertex]],Vertices[],MATCH("ID",Vertices[[#Headers],[Vertex]:[Vertex Content Word Count]],0),FALSE)</f>
        <v>101</v>
      </c>
    </row>
    <row r="39" spans="1:3" ht="15">
      <c r="A39" s="78" t="s">
        <v>2575</v>
      </c>
      <c r="B39" s="84" t="s">
        <v>238</v>
      </c>
      <c r="C39" s="78">
        <f>VLOOKUP(GroupVertices[[#This Row],[Vertex]],Vertices[],MATCH("ID",Vertices[[#Headers],[Vertex]:[Vertex Content Word Count]],0),FALSE)</f>
        <v>63</v>
      </c>
    </row>
    <row r="40" spans="1:3" ht="15">
      <c r="A40" s="78" t="s">
        <v>2575</v>
      </c>
      <c r="B40" s="84" t="s">
        <v>235</v>
      </c>
      <c r="C40" s="78">
        <f>VLOOKUP(GroupVertices[[#This Row],[Vertex]],Vertices[],MATCH("ID",Vertices[[#Headers],[Vertex]:[Vertex Content Word Count]],0),FALSE)</f>
        <v>60</v>
      </c>
    </row>
    <row r="41" spans="1:3" ht="15">
      <c r="A41" s="78" t="s">
        <v>2575</v>
      </c>
      <c r="B41" s="84" t="s">
        <v>341</v>
      </c>
      <c r="C41" s="78">
        <f>VLOOKUP(GroupVertices[[#This Row],[Vertex]],Vertices[],MATCH("ID",Vertices[[#Headers],[Vertex]:[Vertex Content Word Count]],0),FALSE)</f>
        <v>33</v>
      </c>
    </row>
    <row r="42" spans="1:3" ht="15">
      <c r="A42" s="78" t="s">
        <v>2575</v>
      </c>
      <c r="B42" s="84" t="s">
        <v>232</v>
      </c>
      <c r="C42" s="78">
        <f>VLOOKUP(GroupVertices[[#This Row],[Vertex]],Vertices[],MATCH("ID",Vertices[[#Headers],[Vertex]:[Vertex Content Word Count]],0),FALSE)</f>
        <v>54</v>
      </c>
    </row>
    <row r="43" spans="1:3" ht="15">
      <c r="A43" s="78" t="s">
        <v>2575</v>
      </c>
      <c r="B43" s="84" t="s">
        <v>230</v>
      </c>
      <c r="C43" s="78">
        <f>VLOOKUP(GroupVertices[[#This Row],[Vertex]],Vertices[],MATCH("ID",Vertices[[#Headers],[Vertex]:[Vertex Content Word Count]],0),FALSE)</f>
        <v>51</v>
      </c>
    </row>
    <row r="44" spans="1:3" ht="15">
      <c r="A44" s="78" t="s">
        <v>2575</v>
      </c>
      <c r="B44" s="84" t="s">
        <v>229</v>
      </c>
      <c r="C44" s="78">
        <f>VLOOKUP(GroupVertices[[#This Row],[Vertex]],Vertices[],MATCH("ID",Vertices[[#Headers],[Vertex]:[Vertex Content Word Count]],0),FALSE)</f>
        <v>50</v>
      </c>
    </row>
    <row r="45" spans="1:3" ht="15">
      <c r="A45" s="78" t="s">
        <v>2575</v>
      </c>
      <c r="B45" s="84" t="s">
        <v>354</v>
      </c>
      <c r="C45" s="78">
        <f>VLOOKUP(GroupVertices[[#This Row],[Vertex]],Vertices[],MATCH("ID",Vertices[[#Headers],[Vertex]:[Vertex Content Word Count]],0),FALSE)</f>
        <v>49</v>
      </c>
    </row>
    <row r="46" spans="1:3" ht="15">
      <c r="A46" s="78" t="s">
        <v>2575</v>
      </c>
      <c r="B46" s="84" t="s">
        <v>228</v>
      </c>
      <c r="C46" s="78">
        <f>VLOOKUP(GroupVertices[[#This Row],[Vertex]],Vertices[],MATCH("ID",Vertices[[#Headers],[Vertex]:[Vertex Content Word Count]],0),FALSE)</f>
        <v>48</v>
      </c>
    </row>
    <row r="47" spans="1:3" ht="15">
      <c r="A47" s="78" t="s">
        <v>2575</v>
      </c>
      <c r="B47" s="84" t="s">
        <v>225</v>
      </c>
      <c r="C47" s="78">
        <f>VLOOKUP(GroupVertices[[#This Row],[Vertex]],Vertices[],MATCH("ID",Vertices[[#Headers],[Vertex]:[Vertex Content Word Count]],0),FALSE)</f>
        <v>32</v>
      </c>
    </row>
    <row r="48" spans="1:3" ht="15">
      <c r="A48" s="78" t="s">
        <v>2575</v>
      </c>
      <c r="B48" s="84" t="s">
        <v>224</v>
      </c>
      <c r="C48" s="78">
        <f>VLOOKUP(GroupVertices[[#This Row],[Vertex]],Vertices[],MATCH("ID",Vertices[[#Headers],[Vertex]:[Vertex Content Word Count]],0),FALSE)</f>
        <v>31</v>
      </c>
    </row>
    <row r="49" spans="1:3" ht="15">
      <c r="A49" s="78" t="s">
        <v>2575</v>
      </c>
      <c r="B49" s="84" t="s">
        <v>223</v>
      </c>
      <c r="C49" s="78">
        <f>VLOOKUP(GroupVertices[[#This Row],[Vertex]],Vertices[],MATCH("ID",Vertices[[#Headers],[Vertex]:[Vertex Content Word Count]],0),FALSE)</f>
        <v>30</v>
      </c>
    </row>
    <row r="50" spans="1:3" ht="15">
      <c r="A50" s="78" t="s">
        <v>2575</v>
      </c>
      <c r="B50" s="84" t="s">
        <v>222</v>
      </c>
      <c r="C50" s="78">
        <f>VLOOKUP(GroupVertices[[#This Row],[Vertex]],Vertices[],MATCH("ID",Vertices[[#Headers],[Vertex]:[Vertex Content Word Count]],0),FALSE)</f>
        <v>29</v>
      </c>
    </row>
    <row r="51" spans="1:3" ht="15">
      <c r="A51" s="78" t="s">
        <v>2575</v>
      </c>
      <c r="B51" s="84" t="s">
        <v>340</v>
      </c>
      <c r="C51" s="78">
        <f>VLOOKUP(GroupVertices[[#This Row],[Vertex]],Vertices[],MATCH("ID",Vertices[[#Headers],[Vertex]:[Vertex Content Word Count]],0),FALSE)</f>
        <v>27</v>
      </c>
    </row>
    <row r="52" spans="1:3" ht="15">
      <c r="A52" s="78" t="s">
        <v>2575</v>
      </c>
      <c r="B52" s="84" t="s">
        <v>220</v>
      </c>
      <c r="C52" s="78">
        <f>VLOOKUP(GroupVertices[[#This Row],[Vertex]],Vertices[],MATCH("ID",Vertices[[#Headers],[Vertex]:[Vertex Content Word Count]],0),FALSE)</f>
        <v>26</v>
      </c>
    </row>
    <row r="53" spans="1:3" ht="15">
      <c r="A53" s="78" t="s">
        <v>2575</v>
      </c>
      <c r="B53" s="84" t="s">
        <v>213</v>
      </c>
      <c r="C53" s="78">
        <f>VLOOKUP(GroupVertices[[#This Row],[Vertex]],Vertices[],MATCH("ID",Vertices[[#Headers],[Vertex]:[Vertex Content Word Count]],0),FALSE)</f>
        <v>13</v>
      </c>
    </row>
    <row r="54" spans="1:3" ht="15">
      <c r="A54" s="78" t="s">
        <v>2576</v>
      </c>
      <c r="B54" s="84" t="s">
        <v>322</v>
      </c>
      <c r="C54" s="78">
        <f>VLOOKUP(GroupVertices[[#This Row],[Vertex]],Vertices[],MATCH("ID",Vertices[[#Headers],[Vertex]:[Vertex Content Word Count]],0),FALSE)</f>
        <v>67</v>
      </c>
    </row>
    <row r="55" spans="1:3" ht="15">
      <c r="A55" s="78" t="s">
        <v>2576</v>
      </c>
      <c r="B55" s="84" t="s">
        <v>269</v>
      </c>
      <c r="C55" s="78">
        <f>VLOOKUP(GroupVertices[[#This Row],[Vertex]],Vertices[],MATCH("ID",Vertices[[#Headers],[Vertex]:[Vertex Content Word Count]],0),FALSE)</f>
        <v>108</v>
      </c>
    </row>
    <row r="56" spans="1:3" ht="15">
      <c r="A56" s="78" t="s">
        <v>2576</v>
      </c>
      <c r="B56" s="84" t="s">
        <v>266</v>
      </c>
      <c r="C56" s="78">
        <f>VLOOKUP(GroupVertices[[#This Row],[Vertex]],Vertices[],MATCH("ID",Vertices[[#Headers],[Vertex]:[Vertex Content Word Count]],0),FALSE)</f>
        <v>84</v>
      </c>
    </row>
    <row r="57" spans="1:3" ht="15">
      <c r="A57" s="78" t="s">
        <v>2576</v>
      </c>
      <c r="B57" s="84" t="s">
        <v>362</v>
      </c>
      <c r="C57" s="78">
        <f>VLOOKUP(GroupVertices[[#This Row],[Vertex]],Vertices[],MATCH("ID",Vertices[[#Headers],[Vertex]:[Vertex Content Word Count]],0),FALSE)</f>
        <v>83</v>
      </c>
    </row>
    <row r="58" spans="1:3" ht="15">
      <c r="A58" s="78" t="s">
        <v>2576</v>
      </c>
      <c r="B58" s="84" t="s">
        <v>268</v>
      </c>
      <c r="C58" s="78">
        <f>VLOOKUP(GroupVertices[[#This Row],[Vertex]],Vertices[],MATCH("ID",Vertices[[#Headers],[Vertex]:[Vertex Content Word Count]],0),FALSE)</f>
        <v>82</v>
      </c>
    </row>
    <row r="59" spans="1:3" ht="15">
      <c r="A59" s="78" t="s">
        <v>2576</v>
      </c>
      <c r="B59" s="84" t="s">
        <v>267</v>
      </c>
      <c r="C59" s="78">
        <f>VLOOKUP(GroupVertices[[#This Row],[Vertex]],Vertices[],MATCH("ID",Vertices[[#Headers],[Vertex]:[Vertex Content Word Count]],0),FALSE)</f>
        <v>81</v>
      </c>
    </row>
    <row r="60" spans="1:3" ht="15">
      <c r="A60" s="78" t="s">
        <v>2576</v>
      </c>
      <c r="B60" s="84" t="s">
        <v>263</v>
      </c>
      <c r="C60" s="78">
        <f>VLOOKUP(GroupVertices[[#This Row],[Vertex]],Vertices[],MATCH("ID",Vertices[[#Headers],[Vertex]:[Vertex Content Word Count]],0),FALSE)</f>
        <v>103</v>
      </c>
    </row>
    <row r="61" spans="1:3" ht="15">
      <c r="A61" s="78" t="s">
        <v>2576</v>
      </c>
      <c r="B61" s="84" t="s">
        <v>257</v>
      </c>
      <c r="C61" s="78">
        <f>VLOOKUP(GroupVertices[[#This Row],[Vertex]],Vertices[],MATCH("ID",Vertices[[#Headers],[Vertex]:[Vertex Content Word Count]],0),FALSE)</f>
        <v>93</v>
      </c>
    </row>
    <row r="62" spans="1:3" ht="15">
      <c r="A62" s="78" t="s">
        <v>2576</v>
      </c>
      <c r="B62" s="84" t="s">
        <v>255</v>
      </c>
      <c r="C62" s="78">
        <f>VLOOKUP(GroupVertices[[#This Row],[Vertex]],Vertices[],MATCH("ID",Vertices[[#Headers],[Vertex]:[Vertex Content Word Count]],0),FALSE)</f>
        <v>90</v>
      </c>
    </row>
    <row r="63" spans="1:3" ht="15">
      <c r="A63" s="78" t="s">
        <v>2576</v>
      </c>
      <c r="B63" s="84" t="s">
        <v>254</v>
      </c>
      <c r="C63" s="78">
        <f>VLOOKUP(GroupVertices[[#This Row],[Vertex]],Vertices[],MATCH("ID",Vertices[[#Headers],[Vertex]:[Vertex Content Word Count]],0),FALSE)</f>
        <v>89</v>
      </c>
    </row>
    <row r="64" spans="1:3" ht="15">
      <c r="A64" s="78" t="s">
        <v>2576</v>
      </c>
      <c r="B64" s="84" t="s">
        <v>253</v>
      </c>
      <c r="C64" s="78">
        <f>VLOOKUP(GroupVertices[[#This Row],[Vertex]],Vertices[],MATCH("ID",Vertices[[#Headers],[Vertex]:[Vertex Content Word Count]],0),FALSE)</f>
        <v>88</v>
      </c>
    </row>
    <row r="65" spans="1:3" ht="15">
      <c r="A65" s="78" t="s">
        <v>2576</v>
      </c>
      <c r="B65" s="84" t="s">
        <v>252</v>
      </c>
      <c r="C65" s="78">
        <f>VLOOKUP(GroupVertices[[#This Row],[Vertex]],Vertices[],MATCH("ID",Vertices[[#Headers],[Vertex]:[Vertex Content Word Count]],0),FALSE)</f>
        <v>87</v>
      </c>
    </row>
    <row r="66" spans="1:3" ht="15">
      <c r="A66" s="78" t="s">
        <v>2576</v>
      </c>
      <c r="B66" s="84" t="s">
        <v>251</v>
      </c>
      <c r="C66" s="78">
        <f>VLOOKUP(GroupVertices[[#This Row],[Vertex]],Vertices[],MATCH("ID",Vertices[[#Headers],[Vertex]:[Vertex Content Word Count]],0),FALSE)</f>
        <v>86</v>
      </c>
    </row>
    <row r="67" spans="1:3" ht="15">
      <c r="A67" s="78" t="s">
        <v>2576</v>
      </c>
      <c r="B67" s="84" t="s">
        <v>250</v>
      </c>
      <c r="C67" s="78">
        <f>VLOOKUP(GroupVertices[[#This Row],[Vertex]],Vertices[],MATCH("ID",Vertices[[#Headers],[Vertex]:[Vertex Content Word Count]],0),FALSE)</f>
        <v>85</v>
      </c>
    </row>
    <row r="68" spans="1:3" ht="15">
      <c r="A68" s="78" t="s">
        <v>2576</v>
      </c>
      <c r="B68" s="84" t="s">
        <v>249</v>
      </c>
      <c r="C68" s="78">
        <f>VLOOKUP(GroupVertices[[#This Row],[Vertex]],Vertices[],MATCH("ID",Vertices[[#Headers],[Vertex]:[Vertex Content Word Count]],0),FALSE)</f>
        <v>80</v>
      </c>
    </row>
    <row r="69" spans="1:3" ht="15">
      <c r="A69" s="78" t="s">
        <v>2576</v>
      </c>
      <c r="B69" s="84" t="s">
        <v>239</v>
      </c>
      <c r="C69" s="78">
        <f>VLOOKUP(GroupVertices[[#This Row],[Vertex]],Vertices[],MATCH("ID",Vertices[[#Headers],[Vertex]:[Vertex Content Word Count]],0),FALSE)</f>
        <v>65</v>
      </c>
    </row>
    <row r="70" spans="1:3" ht="15">
      <c r="A70" s="78" t="s">
        <v>2576</v>
      </c>
      <c r="B70" s="84" t="s">
        <v>359</v>
      </c>
      <c r="C70" s="78">
        <f>VLOOKUP(GroupVertices[[#This Row],[Vertex]],Vertices[],MATCH("ID",Vertices[[#Headers],[Vertex]:[Vertex Content Word Count]],0),FALSE)</f>
        <v>66</v>
      </c>
    </row>
    <row r="71" spans="1:3" ht="15">
      <c r="A71" s="78" t="s">
        <v>2577</v>
      </c>
      <c r="B71" s="84" t="s">
        <v>218</v>
      </c>
      <c r="C71" s="78">
        <f>VLOOKUP(GroupVertices[[#This Row],[Vertex]],Vertices[],MATCH("ID",Vertices[[#Headers],[Vertex]:[Vertex Content Word Count]],0),FALSE)</f>
        <v>24</v>
      </c>
    </row>
    <row r="72" spans="1:3" ht="15">
      <c r="A72" s="78" t="s">
        <v>2577</v>
      </c>
      <c r="B72" s="84" t="s">
        <v>219</v>
      </c>
      <c r="C72" s="78">
        <f>VLOOKUP(GroupVertices[[#This Row],[Vertex]],Vertices[],MATCH("ID",Vertices[[#Headers],[Vertex]:[Vertex Content Word Count]],0),FALSE)</f>
        <v>25</v>
      </c>
    </row>
    <row r="73" spans="1:3" ht="15">
      <c r="A73" s="78" t="s">
        <v>2577</v>
      </c>
      <c r="B73" s="84" t="s">
        <v>221</v>
      </c>
      <c r="C73" s="78">
        <f>VLOOKUP(GroupVertices[[#This Row],[Vertex]],Vertices[],MATCH("ID",Vertices[[#Headers],[Vertex]:[Vertex Content Word Count]],0),FALSE)</f>
        <v>28</v>
      </c>
    </row>
    <row r="74" spans="1:3" ht="15">
      <c r="A74" s="78" t="s">
        <v>2577</v>
      </c>
      <c r="B74" s="84" t="s">
        <v>226</v>
      </c>
      <c r="C74" s="78">
        <f>VLOOKUP(GroupVertices[[#This Row],[Vertex]],Vertices[],MATCH("ID",Vertices[[#Headers],[Vertex]:[Vertex Content Word Count]],0),FALSE)</f>
        <v>34</v>
      </c>
    </row>
    <row r="75" spans="1:3" ht="15">
      <c r="A75" s="78" t="s">
        <v>2577</v>
      </c>
      <c r="B75" s="84" t="s">
        <v>231</v>
      </c>
      <c r="C75" s="78">
        <f>VLOOKUP(GroupVertices[[#This Row],[Vertex]],Vertices[],MATCH("ID",Vertices[[#Headers],[Vertex]:[Vertex Content Word Count]],0),FALSE)</f>
        <v>53</v>
      </c>
    </row>
    <row r="76" spans="1:3" ht="15">
      <c r="A76" s="78" t="s">
        <v>2577</v>
      </c>
      <c r="B76" s="84" t="s">
        <v>234</v>
      </c>
      <c r="C76" s="78">
        <f>VLOOKUP(GroupVertices[[#This Row],[Vertex]],Vertices[],MATCH("ID",Vertices[[#Headers],[Vertex]:[Vertex Content Word Count]],0),FALSE)</f>
        <v>59</v>
      </c>
    </row>
    <row r="77" spans="1:3" ht="15">
      <c r="A77" s="78" t="s">
        <v>2577</v>
      </c>
      <c r="B77" s="84" t="s">
        <v>240</v>
      </c>
      <c r="C77" s="78">
        <f>VLOOKUP(GroupVertices[[#This Row],[Vertex]],Vertices[],MATCH("ID",Vertices[[#Headers],[Vertex]:[Vertex Content Word Count]],0),FALSE)</f>
        <v>69</v>
      </c>
    </row>
    <row r="78" spans="1:3" ht="15">
      <c r="A78" s="78" t="s">
        <v>2577</v>
      </c>
      <c r="B78" s="84" t="s">
        <v>241</v>
      </c>
      <c r="C78" s="78">
        <f>VLOOKUP(GroupVertices[[#This Row],[Vertex]],Vertices[],MATCH("ID",Vertices[[#Headers],[Vertex]:[Vertex Content Word Count]],0),FALSE)</f>
        <v>70</v>
      </c>
    </row>
    <row r="79" spans="1:3" ht="15">
      <c r="A79" s="78" t="s">
        <v>2577</v>
      </c>
      <c r="B79" s="84" t="s">
        <v>242</v>
      </c>
      <c r="C79" s="78">
        <f>VLOOKUP(GroupVertices[[#This Row],[Vertex]],Vertices[],MATCH("ID",Vertices[[#Headers],[Vertex]:[Vertex Content Word Count]],0),FALSE)</f>
        <v>71</v>
      </c>
    </row>
    <row r="80" spans="1:3" ht="15">
      <c r="A80" s="78" t="s">
        <v>2577</v>
      </c>
      <c r="B80" s="84" t="s">
        <v>260</v>
      </c>
      <c r="C80" s="78">
        <f>VLOOKUP(GroupVertices[[#This Row],[Vertex]],Vertices[],MATCH("ID",Vertices[[#Headers],[Vertex]:[Vertex Content Word Count]],0),FALSE)</f>
        <v>100</v>
      </c>
    </row>
    <row r="81" spans="1:3" ht="15">
      <c r="A81" s="78" t="s">
        <v>2577</v>
      </c>
      <c r="B81" s="84" t="s">
        <v>279</v>
      </c>
      <c r="C81" s="78">
        <f>VLOOKUP(GroupVertices[[#This Row],[Vertex]],Vertices[],MATCH("ID",Vertices[[#Headers],[Vertex]:[Vertex Content Word Count]],0),FALSE)</f>
        <v>125</v>
      </c>
    </row>
    <row r="82" spans="1:3" ht="15">
      <c r="A82" s="78" t="s">
        <v>2577</v>
      </c>
      <c r="B82" s="84" t="s">
        <v>286</v>
      </c>
      <c r="C82" s="78">
        <f>VLOOKUP(GroupVertices[[#This Row],[Vertex]],Vertices[],MATCH("ID",Vertices[[#Headers],[Vertex]:[Vertex Content Word Count]],0),FALSE)</f>
        <v>133</v>
      </c>
    </row>
    <row r="83" spans="1:3" ht="15">
      <c r="A83" s="78" t="s">
        <v>2577</v>
      </c>
      <c r="B83" s="84" t="s">
        <v>292</v>
      </c>
      <c r="C83" s="78">
        <f>VLOOKUP(GroupVertices[[#This Row],[Vertex]],Vertices[],MATCH("ID",Vertices[[#Headers],[Vertex]:[Vertex Content Word Count]],0),FALSE)</f>
        <v>141</v>
      </c>
    </row>
    <row r="84" spans="1:3" ht="15">
      <c r="A84" s="78" t="s">
        <v>2577</v>
      </c>
      <c r="B84" s="84" t="s">
        <v>298</v>
      </c>
      <c r="C84" s="78">
        <f>VLOOKUP(GroupVertices[[#This Row],[Vertex]],Vertices[],MATCH("ID",Vertices[[#Headers],[Vertex]:[Vertex Content Word Count]],0),FALSE)</f>
        <v>148</v>
      </c>
    </row>
    <row r="85" spans="1:3" ht="15">
      <c r="A85" s="78" t="s">
        <v>2577</v>
      </c>
      <c r="B85" s="84" t="s">
        <v>306</v>
      </c>
      <c r="C85" s="78">
        <f>VLOOKUP(GroupVertices[[#This Row],[Vertex]],Vertices[],MATCH("ID",Vertices[[#Headers],[Vertex]:[Vertex Content Word Count]],0),FALSE)</f>
        <v>160</v>
      </c>
    </row>
    <row r="86" spans="1:3" ht="15">
      <c r="A86" s="78" t="s">
        <v>2577</v>
      </c>
      <c r="B86" s="84" t="s">
        <v>314</v>
      </c>
      <c r="C86" s="78">
        <f>VLOOKUP(GroupVertices[[#This Row],[Vertex]],Vertices[],MATCH("ID",Vertices[[#Headers],[Vertex]:[Vertex Content Word Count]],0),FALSE)</f>
        <v>168</v>
      </c>
    </row>
    <row r="87" spans="1:3" ht="15">
      <c r="A87" s="78" t="s">
        <v>2578</v>
      </c>
      <c r="B87" s="84" t="s">
        <v>313</v>
      </c>
      <c r="C87" s="78">
        <f>VLOOKUP(GroupVertices[[#This Row],[Vertex]],Vertices[],MATCH("ID",Vertices[[#Headers],[Vertex]:[Vertex Content Word Count]],0),FALSE)</f>
        <v>167</v>
      </c>
    </row>
    <row r="88" spans="1:3" ht="15">
      <c r="A88" s="78" t="s">
        <v>2578</v>
      </c>
      <c r="B88" s="84" t="s">
        <v>312</v>
      </c>
      <c r="C88" s="78">
        <f>VLOOKUP(GroupVertices[[#This Row],[Vertex]],Vertices[],MATCH("ID",Vertices[[#Headers],[Vertex]:[Vertex Content Word Count]],0),FALSE)</f>
        <v>58</v>
      </c>
    </row>
    <row r="89" spans="1:3" ht="15">
      <c r="A89" s="78" t="s">
        <v>2578</v>
      </c>
      <c r="B89" s="84" t="s">
        <v>311</v>
      </c>
      <c r="C89" s="78">
        <f>VLOOKUP(GroupVertices[[#This Row],[Vertex]],Vertices[],MATCH("ID",Vertices[[#Headers],[Vertex]:[Vertex Content Word Count]],0),FALSE)</f>
        <v>166</v>
      </c>
    </row>
    <row r="90" spans="1:3" ht="15">
      <c r="A90" s="78" t="s">
        <v>2578</v>
      </c>
      <c r="B90" s="84" t="s">
        <v>296</v>
      </c>
      <c r="C90" s="78">
        <f>VLOOKUP(GroupVertices[[#This Row],[Vertex]],Vertices[],MATCH("ID",Vertices[[#Headers],[Vertex]:[Vertex Content Word Count]],0),FALSE)</f>
        <v>145</v>
      </c>
    </row>
    <row r="91" spans="1:3" ht="15">
      <c r="A91" s="78" t="s">
        <v>2578</v>
      </c>
      <c r="B91" s="84" t="s">
        <v>247</v>
      </c>
      <c r="C91" s="78">
        <f>VLOOKUP(GroupVertices[[#This Row],[Vertex]],Vertices[],MATCH("ID",Vertices[[#Headers],[Vertex]:[Vertex Content Word Count]],0),FALSE)</f>
        <v>77</v>
      </c>
    </row>
    <row r="92" spans="1:3" ht="15">
      <c r="A92" s="78" t="s">
        <v>2578</v>
      </c>
      <c r="B92" s="84" t="s">
        <v>246</v>
      </c>
      <c r="C92" s="78">
        <f>VLOOKUP(GroupVertices[[#This Row],[Vertex]],Vertices[],MATCH("ID",Vertices[[#Headers],[Vertex]:[Vertex Content Word Count]],0),FALSE)</f>
        <v>76</v>
      </c>
    </row>
    <row r="93" spans="1:3" ht="15">
      <c r="A93" s="78" t="s">
        <v>2578</v>
      </c>
      <c r="B93" s="84" t="s">
        <v>245</v>
      </c>
      <c r="C93" s="78">
        <f>VLOOKUP(GroupVertices[[#This Row],[Vertex]],Vertices[],MATCH("ID",Vertices[[#Headers],[Vertex]:[Vertex Content Word Count]],0),FALSE)</f>
        <v>75</v>
      </c>
    </row>
    <row r="94" spans="1:3" ht="15">
      <c r="A94" s="78" t="s">
        <v>2578</v>
      </c>
      <c r="B94" s="84" t="s">
        <v>320</v>
      </c>
      <c r="C94" s="78">
        <f>VLOOKUP(GroupVertices[[#This Row],[Vertex]],Vertices[],MATCH("ID",Vertices[[#Headers],[Vertex]:[Vertex Content Word Count]],0),FALSE)</f>
        <v>74</v>
      </c>
    </row>
    <row r="95" spans="1:3" ht="15">
      <c r="A95" s="78" t="s">
        <v>2578</v>
      </c>
      <c r="B95" s="84" t="s">
        <v>244</v>
      </c>
      <c r="C95" s="78">
        <f>VLOOKUP(GroupVertices[[#This Row],[Vertex]],Vertices[],MATCH("ID",Vertices[[#Headers],[Vertex]:[Vertex Content Word Count]],0),FALSE)</f>
        <v>73</v>
      </c>
    </row>
    <row r="96" spans="1:3" ht="15">
      <c r="A96" s="78" t="s">
        <v>2578</v>
      </c>
      <c r="B96" s="84" t="s">
        <v>243</v>
      </c>
      <c r="C96" s="78">
        <f>VLOOKUP(GroupVertices[[#This Row],[Vertex]],Vertices[],MATCH("ID",Vertices[[#Headers],[Vertex]:[Vertex Content Word Count]],0),FALSE)</f>
        <v>72</v>
      </c>
    </row>
    <row r="97" spans="1:3" ht="15">
      <c r="A97" s="78" t="s">
        <v>2578</v>
      </c>
      <c r="B97" s="84" t="s">
        <v>237</v>
      </c>
      <c r="C97" s="78">
        <f>VLOOKUP(GroupVertices[[#This Row],[Vertex]],Vertices[],MATCH("ID",Vertices[[#Headers],[Vertex]:[Vertex Content Word Count]],0),FALSE)</f>
        <v>62</v>
      </c>
    </row>
    <row r="98" spans="1:3" ht="15">
      <c r="A98" s="78" t="s">
        <v>2578</v>
      </c>
      <c r="B98" s="84" t="s">
        <v>236</v>
      </c>
      <c r="C98" s="78">
        <f>VLOOKUP(GroupVertices[[#This Row],[Vertex]],Vertices[],MATCH("ID",Vertices[[#Headers],[Vertex]:[Vertex Content Word Count]],0),FALSE)</f>
        <v>61</v>
      </c>
    </row>
    <row r="99" spans="1:3" ht="15">
      <c r="A99" s="78" t="s">
        <v>2578</v>
      </c>
      <c r="B99" s="84" t="s">
        <v>233</v>
      </c>
      <c r="C99" s="78">
        <f>VLOOKUP(GroupVertices[[#This Row],[Vertex]],Vertices[],MATCH("ID",Vertices[[#Headers],[Vertex]:[Vertex Content Word Count]],0),FALSE)</f>
        <v>55</v>
      </c>
    </row>
    <row r="100" spans="1:3" ht="15">
      <c r="A100" s="78" t="s">
        <v>2578</v>
      </c>
      <c r="B100" s="84" t="s">
        <v>357</v>
      </c>
      <c r="C100" s="78">
        <f>VLOOKUP(GroupVertices[[#This Row],[Vertex]],Vertices[],MATCH("ID",Vertices[[#Headers],[Vertex]:[Vertex Content Word Count]],0),FALSE)</f>
        <v>57</v>
      </c>
    </row>
    <row r="101" spans="1:3" ht="15">
      <c r="A101" s="78" t="s">
        <v>2578</v>
      </c>
      <c r="B101" s="84" t="s">
        <v>356</v>
      </c>
      <c r="C101" s="78">
        <f>VLOOKUP(GroupVertices[[#This Row],[Vertex]],Vertices[],MATCH("ID",Vertices[[#Headers],[Vertex]:[Vertex Content Word Count]],0),FALSE)</f>
        <v>56</v>
      </c>
    </row>
    <row r="102" spans="1:3" ht="15">
      <c r="A102" s="78" t="s">
        <v>2579</v>
      </c>
      <c r="B102" s="84" t="s">
        <v>227</v>
      </c>
      <c r="C102" s="78">
        <f>VLOOKUP(GroupVertices[[#This Row],[Vertex]],Vertices[],MATCH("ID",Vertices[[#Headers],[Vertex]:[Vertex Content Word Count]],0),FALSE)</f>
        <v>35</v>
      </c>
    </row>
    <row r="103" spans="1:3" ht="15">
      <c r="A103" s="78" t="s">
        <v>2579</v>
      </c>
      <c r="B103" s="84" t="s">
        <v>353</v>
      </c>
      <c r="C103" s="78">
        <f>VLOOKUP(GroupVertices[[#This Row],[Vertex]],Vertices[],MATCH("ID",Vertices[[#Headers],[Vertex]:[Vertex Content Word Count]],0),FALSE)</f>
        <v>47</v>
      </c>
    </row>
    <row r="104" spans="1:3" ht="15">
      <c r="A104" s="78" t="s">
        <v>2579</v>
      </c>
      <c r="B104" s="84" t="s">
        <v>352</v>
      </c>
      <c r="C104" s="78">
        <f>VLOOKUP(GroupVertices[[#This Row],[Vertex]],Vertices[],MATCH("ID",Vertices[[#Headers],[Vertex]:[Vertex Content Word Count]],0),FALSE)</f>
        <v>46</v>
      </c>
    </row>
    <row r="105" spans="1:3" ht="15">
      <c r="A105" s="78" t="s">
        <v>2579</v>
      </c>
      <c r="B105" s="84" t="s">
        <v>351</v>
      </c>
      <c r="C105" s="78">
        <f>VLOOKUP(GroupVertices[[#This Row],[Vertex]],Vertices[],MATCH("ID",Vertices[[#Headers],[Vertex]:[Vertex Content Word Count]],0),FALSE)</f>
        <v>45</v>
      </c>
    </row>
    <row r="106" spans="1:3" ht="15">
      <c r="A106" s="78" t="s">
        <v>2579</v>
      </c>
      <c r="B106" s="84" t="s">
        <v>350</v>
      </c>
      <c r="C106" s="78">
        <f>VLOOKUP(GroupVertices[[#This Row],[Vertex]],Vertices[],MATCH("ID",Vertices[[#Headers],[Vertex]:[Vertex Content Word Count]],0),FALSE)</f>
        <v>44</v>
      </c>
    </row>
    <row r="107" spans="1:3" ht="15">
      <c r="A107" s="78" t="s">
        <v>2579</v>
      </c>
      <c r="B107" s="84" t="s">
        <v>349</v>
      </c>
      <c r="C107" s="78">
        <f>VLOOKUP(GroupVertices[[#This Row],[Vertex]],Vertices[],MATCH("ID",Vertices[[#Headers],[Vertex]:[Vertex Content Word Count]],0),FALSE)</f>
        <v>43</v>
      </c>
    </row>
    <row r="108" spans="1:3" ht="15">
      <c r="A108" s="78" t="s">
        <v>2579</v>
      </c>
      <c r="B108" s="84" t="s">
        <v>348</v>
      </c>
      <c r="C108" s="78">
        <f>VLOOKUP(GroupVertices[[#This Row],[Vertex]],Vertices[],MATCH("ID",Vertices[[#Headers],[Vertex]:[Vertex Content Word Count]],0),FALSE)</f>
        <v>42</v>
      </c>
    </row>
    <row r="109" spans="1:3" ht="15">
      <c r="A109" s="78" t="s">
        <v>2579</v>
      </c>
      <c r="B109" s="84" t="s">
        <v>347</v>
      </c>
      <c r="C109" s="78">
        <f>VLOOKUP(GroupVertices[[#This Row],[Vertex]],Vertices[],MATCH("ID",Vertices[[#Headers],[Vertex]:[Vertex Content Word Count]],0),FALSE)</f>
        <v>41</v>
      </c>
    </row>
    <row r="110" spans="1:3" ht="15">
      <c r="A110" s="78" t="s">
        <v>2579</v>
      </c>
      <c r="B110" s="84" t="s">
        <v>346</v>
      </c>
      <c r="C110" s="78">
        <f>VLOOKUP(GroupVertices[[#This Row],[Vertex]],Vertices[],MATCH("ID",Vertices[[#Headers],[Vertex]:[Vertex Content Word Count]],0),FALSE)</f>
        <v>40</v>
      </c>
    </row>
    <row r="111" spans="1:3" ht="15">
      <c r="A111" s="78" t="s">
        <v>2579</v>
      </c>
      <c r="B111" s="84" t="s">
        <v>345</v>
      </c>
      <c r="C111" s="78">
        <f>VLOOKUP(GroupVertices[[#This Row],[Vertex]],Vertices[],MATCH("ID",Vertices[[#Headers],[Vertex]:[Vertex Content Word Count]],0),FALSE)</f>
        <v>39</v>
      </c>
    </row>
    <row r="112" spans="1:3" ht="15">
      <c r="A112" s="78" t="s">
        <v>2579</v>
      </c>
      <c r="B112" s="84" t="s">
        <v>344</v>
      </c>
      <c r="C112" s="78">
        <f>VLOOKUP(GroupVertices[[#This Row],[Vertex]],Vertices[],MATCH("ID",Vertices[[#Headers],[Vertex]:[Vertex Content Word Count]],0),FALSE)</f>
        <v>38</v>
      </c>
    </row>
    <row r="113" spans="1:3" ht="15">
      <c r="A113" s="78" t="s">
        <v>2579</v>
      </c>
      <c r="B113" s="84" t="s">
        <v>343</v>
      </c>
      <c r="C113" s="78">
        <f>VLOOKUP(GroupVertices[[#This Row],[Vertex]],Vertices[],MATCH("ID",Vertices[[#Headers],[Vertex]:[Vertex Content Word Count]],0),FALSE)</f>
        <v>37</v>
      </c>
    </row>
    <row r="114" spans="1:3" ht="15">
      <c r="A114" s="78" t="s">
        <v>2579</v>
      </c>
      <c r="B114" s="84" t="s">
        <v>342</v>
      </c>
      <c r="C114" s="78">
        <f>VLOOKUP(GroupVertices[[#This Row],[Vertex]],Vertices[],MATCH("ID",Vertices[[#Headers],[Vertex]:[Vertex Content Word Count]],0),FALSE)</f>
        <v>36</v>
      </c>
    </row>
    <row r="115" spans="1:3" ht="15">
      <c r="A115" s="78" t="s">
        <v>2580</v>
      </c>
      <c r="B115" s="84" t="s">
        <v>248</v>
      </c>
      <c r="C115" s="78">
        <f>VLOOKUP(GroupVertices[[#This Row],[Vertex]],Vertices[],MATCH("ID",Vertices[[#Headers],[Vertex]:[Vertex Content Word Count]],0),FALSE)</f>
        <v>12</v>
      </c>
    </row>
    <row r="116" spans="1:3" ht="15">
      <c r="A116" s="78" t="s">
        <v>2580</v>
      </c>
      <c r="B116" s="84" t="s">
        <v>361</v>
      </c>
      <c r="C116" s="78">
        <f>VLOOKUP(GroupVertices[[#This Row],[Vertex]],Vertices[],MATCH("ID",Vertices[[#Headers],[Vertex]:[Vertex Content Word Count]],0),FALSE)</f>
        <v>79</v>
      </c>
    </row>
    <row r="117" spans="1:3" ht="15">
      <c r="A117" s="78" t="s">
        <v>2580</v>
      </c>
      <c r="B117" s="84" t="s">
        <v>360</v>
      </c>
      <c r="C117" s="78">
        <f>VLOOKUP(GroupVertices[[#This Row],[Vertex]],Vertices[],MATCH("ID",Vertices[[#Headers],[Vertex]:[Vertex Content Word Count]],0),FALSE)</f>
        <v>78</v>
      </c>
    </row>
    <row r="118" spans="1:3" ht="15">
      <c r="A118" s="78" t="s">
        <v>2580</v>
      </c>
      <c r="B118" s="84" t="s">
        <v>335</v>
      </c>
      <c r="C118" s="78">
        <f>VLOOKUP(GroupVertices[[#This Row],[Vertex]],Vertices[],MATCH("ID",Vertices[[#Headers],[Vertex]:[Vertex Content Word Count]],0),FALSE)</f>
        <v>11</v>
      </c>
    </row>
    <row r="119" spans="1:3" ht="15">
      <c r="A119" s="78" t="s">
        <v>2580</v>
      </c>
      <c r="B119" s="84" t="s">
        <v>334</v>
      </c>
      <c r="C119" s="78">
        <f>VLOOKUP(GroupVertices[[#This Row],[Vertex]],Vertices[],MATCH("ID",Vertices[[#Headers],[Vertex]:[Vertex Content Word Count]],0),FALSE)</f>
        <v>10</v>
      </c>
    </row>
    <row r="120" spans="1:3" ht="15">
      <c r="A120" s="78" t="s">
        <v>2580</v>
      </c>
      <c r="B120" s="84" t="s">
        <v>333</v>
      </c>
      <c r="C120" s="78">
        <f>VLOOKUP(GroupVertices[[#This Row],[Vertex]],Vertices[],MATCH("ID",Vertices[[#Headers],[Vertex]:[Vertex Content Word Count]],0),FALSE)</f>
        <v>9</v>
      </c>
    </row>
    <row r="121" spans="1:3" ht="15">
      <c r="A121" s="78" t="s">
        <v>2580</v>
      </c>
      <c r="B121" s="84" t="s">
        <v>332</v>
      </c>
      <c r="C121" s="78">
        <f>VLOOKUP(GroupVertices[[#This Row],[Vertex]],Vertices[],MATCH("ID",Vertices[[#Headers],[Vertex]:[Vertex Content Word Count]],0),FALSE)</f>
        <v>8</v>
      </c>
    </row>
    <row r="122" spans="1:3" ht="15">
      <c r="A122" s="78" t="s">
        <v>2580</v>
      </c>
      <c r="B122" s="84" t="s">
        <v>331</v>
      </c>
      <c r="C122" s="78">
        <f>VLOOKUP(GroupVertices[[#This Row],[Vertex]],Vertices[],MATCH("ID",Vertices[[#Headers],[Vertex]:[Vertex Content Word Count]],0),FALSE)</f>
        <v>7</v>
      </c>
    </row>
    <row r="123" spans="1:3" ht="15">
      <c r="A123" s="78" t="s">
        <v>2580</v>
      </c>
      <c r="B123" s="84" t="s">
        <v>330</v>
      </c>
      <c r="C123" s="78">
        <f>VLOOKUP(GroupVertices[[#This Row],[Vertex]],Vertices[],MATCH("ID",Vertices[[#Headers],[Vertex]:[Vertex Content Word Count]],0),FALSE)</f>
        <v>6</v>
      </c>
    </row>
    <row r="124" spans="1:3" ht="15">
      <c r="A124" s="78" t="s">
        <v>2580</v>
      </c>
      <c r="B124" s="84" t="s">
        <v>329</v>
      </c>
      <c r="C124" s="78">
        <f>VLOOKUP(GroupVertices[[#This Row],[Vertex]],Vertices[],MATCH("ID",Vertices[[#Headers],[Vertex]:[Vertex Content Word Count]],0),FALSE)</f>
        <v>5</v>
      </c>
    </row>
    <row r="125" spans="1:3" ht="15">
      <c r="A125" s="78" t="s">
        <v>2580</v>
      </c>
      <c r="B125" s="84" t="s">
        <v>328</v>
      </c>
      <c r="C125" s="78">
        <f>VLOOKUP(GroupVertices[[#This Row],[Vertex]],Vertices[],MATCH("ID",Vertices[[#Headers],[Vertex]:[Vertex Content Word Count]],0),FALSE)</f>
        <v>4</v>
      </c>
    </row>
    <row r="126" spans="1:3" ht="15">
      <c r="A126" s="78" t="s">
        <v>2580</v>
      </c>
      <c r="B126" s="84" t="s">
        <v>212</v>
      </c>
      <c r="C126" s="78">
        <f>VLOOKUP(GroupVertices[[#This Row],[Vertex]],Vertices[],MATCH("ID",Vertices[[#Headers],[Vertex]:[Vertex Content Word Count]],0),FALSE)</f>
        <v>3</v>
      </c>
    </row>
    <row r="127" spans="1:3" ht="15">
      <c r="A127" s="78" t="s">
        <v>2581</v>
      </c>
      <c r="B127" s="84" t="s">
        <v>309</v>
      </c>
      <c r="C127" s="78">
        <f>VLOOKUP(GroupVertices[[#This Row],[Vertex]],Vertices[],MATCH("ID",Vertices[[#Headers],[Vertex]:[Vertex Content Word Count]],0),FALSE)</f>
        <v>163</v>
      </c>
    </row>
    <row r="128" spans="1:3" ht="15">
      <c r="A128" s="78" t="s">
        <v>2581</v>
      </c>
      <c r="B128" s="84" t="s">
        <v>302</v>
      </c>
      <c r="C128" s="78">
        <f>VLOOKUP(GroupVertices[[#This Row],[Vertex]],Vertices[],MATCH("ID",Vertices[[#Headers],[Vertex]:[Vertex Content Word Count]],0),FALSE)</f>
        <v>153</v>
      </c>
    </row>
    <row r="129" spans="1:3" ht="15">
      <c r="A129" s="78" t="s">
        <v>2581</v>
      </c>
      <c r="B129" s="84" t="s">
        <v>308</v>
      </c>
      <c r="C129" s="78">
        <f>VLOOKUP(GroupVertices[[#This Row],[Vertex]],Vertices[],MATCH("ID",Vertices[[#Headers],[Vertex]:[Vertex Content Word Count]],0),FALSE)</f>
        <v>162</v>
      </c>
    </row>
    <row r="130" spans="1:3" ht="15">
      <c r="A130" s="78" t="s">
        <v>2581</v>
      </c>
      <c r="B130" s="84" t="s">
        <v>304</v>
      </c>
      <c r="C130" s="78">
        <f>VLOOKUP(GroupVertices[[#This Row],[Vertex]],Vertices[],MATCH("ID",Vertices[[#Headers],[Vertex]:[Vertex Content Word Count]],0),FALSE)</f>
        <v>158</v>
      </c>
    </row>
    <row r="131" spans="1:3" ht="15">
      <c r="A131" s="78" t="s">
        <v>2581</v>
      </c>
      <c r="B131" s="84" t="s">
        <v>326</v>
      </c>
      <c r="C131" s="78">
        <f>VLOOKUP(GroupVertices[[#This Row],[Vertex]],Vertices[],MATCH("ID",Vertices[[#Headers],[Vertex]:[Vertex Content Word Count]],0),FALSE)</f>
        <v>157</v>
      </c>
    </row>
    <row r="132" spans="1:3" ht="15">
      <c r="A132" s="78" t="s">
        <v>2581</v>
      </c>
      <c r="B132" s="84" t="s">
        <v>303</v>
      </c>
      <c r="C132" s="78">
        <f>VLOOKUP(GroupVertices[[#This Row],[Vertex]],Vertices[],MATCH("ID",Vertices[[#Headers],[Vertex]:[Vertex Content Word Count]],0),FALSE)</f>
        <v>155</v>
      </c>
    </row>
    <row r="133" spans="1:3" ht="15">
      <c r="A133" s="78" t="s">
        <v>2581</v>
      </c>
      <c r="B133" s="84" t="s">
        <v>384</v>
      </c>
      <c r="C133" s="78">
        <f>VLOOKUP(GroupVertices[[#This Row],[Vertex]],Vertices[],MATCH("ID",Vertices[[#Headers],[Vertex]:[Vertex Content Word Count]],0),FALSE)</f>
        <v>156</v>
      </c>
    </row>
    <row r="134" spans="1:3" ht="15">
      <c r="A134" s="78" t="s">
        <v>2581</v>
      </c>
      <c r="B134" s="84" t="s">
        <v>380</v>
      </c>
      <c r="C134" s="78">
        <f>VLOOKUP(GroupVertices[[#This Row],[Vertex]],Vertices[],MATCH("ID",Vertices[[#Headers],[Vertex]:[Vertex Content Word Count]],0),FALSE)</f>
        <v>143</v>
      </c>
    </row>
    <row r="135" spans="1:3" ht="15">
      <c r="A135" s="78" t="s">
        <v>2581</v>
      </c>
      <c r="B135" s="84" t="s">
        <v>371</v>
      </c>
      <c r="C135" s="78">
        <f>VLOOKUP(GroupVertices[[#This Row],[Vertex]],Vertices[],MATCH("ID",Vertices[[#Headers],[Vertex]:[Vertex Content Word Count]],0),FALSE)</f>
        <v>114</v>
      </c>
    </row>
    <row r="136" spans="1:3" ht="15">
      <c r="A136" s="78" t="s">
        <v>2581</v>
      </c>
      <c r="B136" s="84" t="s">
        <v>383</v>
      </c>
      <c r="C136" s="78">
        <f>VLOOKUP(GroupVertices[[#This Row],[Vertex]],Vertices[],MATCH("ID",Vertices[[#Headers],[Vertex]:[Vertex Content Word Count]],0),FALSE)</f>
        <v>154</v>
      </c>
    </row>
    <row r="137" spans="1:3" ht="15">
      <c r="A137" s="78" t="s">
        <v>2581</v>
      </c>
      <c r="B137" s="84" t="s">
        <v>272</v>
      </c>
      <c r="C137" s="78">
        <f>VLOOKUP(GroupVertices[[#This Row],[Vertex]],Vertices[],MATCH("ID",Vertices[[#Headers],[Vertex]:[Vertex Content Word Count]],0),FALSE)</f>
        <v>113</v>
      </c>
    </row>
    <row r="138" spans="1:3" ht="15">
      <c r="A138" s="78" t="s">
        <v>2582</v>
      </c>
      <c r="B138" s="84" t="s">
        <v>288</v>
      </c>
      <c r="C138" s="78">
        <f>VLOOKUP(GroupVertices[[#This Row],[Vertex]],Vertices[],MATCH("ID",Vertices[[#Headers],[Vertex]:[Vertex Content Word Count]],0),FALSE)</f>
        <v>135</v>
      </c>
    </row>
    <row r="139" spans="1:3" ht="15">
      <c r="A139" s="78" t="s">
        <v>2582</v>
      </c>
      <c r="B139" s="84" t="s">
        <v>293</v>
      </c>
      <c r="C139" s="78">
        <f>VLOOKUP(GroupVertices[[#This Row],[Vertex]],Vertices[],MATCH("ID",Vertices[[#Headers],[Vertex]:[Vertex Content Word Count]],0),FALSE)</f>
        <v>142</v>
      </c>
    </row>
    <row r="140" spans="1:3" ht="15">
      <c r="A140" s="78" t="s">
        <v>2582</v>
      </c>
      <c r="B140" s="84" t="s">
        <v>291</v>
      </c>
      <c r="C140" s="78">
        <f>VLOOKUP(GroupVertices[[#This Row],[Vertex]],Vertices[],MATCH("ID",Vertices[[#Headers],[Vertex]:[Vertex Content Word Count]],0),FALSE)</f>
        <v>140</v>
      </c>
    </row>
    <row r="141" spans="1:3" ht="15">
      <c r="A141" s="78" t="s">
        <v>2582</v>
      </c>
      <c r="B141" s="84" t="s">
        <v>290</v>
      </c>
      <c r="C141" s="78">
        <f>VLOOKUP(GroupVertices[[#This Row],[Vertex]],Vertices[],MATCH("ID",Vertices[[#Headers],[Vertex]:[Vertex Content Word Count]],0),FALSE)</f>
        <v>139</v>
      </c>
    </row>
    <row r="142" spans="1:3" ht="15">
      <c r="A142" s="78" t="s">
        <v>2582</v>
      </c>
      <c r="B142" s="84" t="s">
        <v>379</v>
      </c>
      <c r="C142" s="78">
        <f>VLOOKUP(GroupVertices[[#This Row],[Vertex]],Vertices[],MATCH("ID",Vertices[[#Headers],[Vertex]:[Vertex Content Word Count]],0),FALSE)</f>
        <v>138</v>
      </c>
    </row>
    <row r="143" spans="1:3" ht="15">
      <c r="A143" s="78" t="s">
        <v>2582</v>
      </c>
      <c r="B143" s="84" t="s">
        <v>289</v>
      </c>
      <c r="C143" s="78">
        <f>VLOOKUP(GroupVertices[[#This Row],[Vertex]],Vertices[],MATCH("ID",Vertices[[#Headers],[Vertex]:[Vertex Content Word Count]],0),FALSE)</f>
        <v>137</v>
      </c>
    </row>
    <row r="144" spans="1:3" ht="15">
      <c r="A144" s="78" t="s">
        <v>2582</v>
      </c>
      <c r="B144" s="84" t="s">
        <v>378</v>
      </c>
      <c r="C144" s="78">
        <f>VLOOKUP(GroupVertices[[#This Row],[Vertex]],Vertices[],MATCH("ID",Vertices[[#Headers],[Vertex]:[Vertex Content Word Count]],0),FALSE)</f>
        <v>136</v>
      </c>
    </row>
    <row r="145" spans="1:3" ht="15">
      <c r="A145" s="78" t="s">
        <v>2583</v>
      </c>
      <c r="B145" s="84" t="s">
        <v>281</v>
      </c>
      <c r="C145" s="78">
        <f>VLOOKUP(GroupVertices[[#This Row],[Vertex]],Vertices[],MATCH("ID",Vertices[[#Headers],[Vertex]:[Vertex Content Word Count]],0),FALSE)</f>
        <v>127</v>
      </c>
    </row>
    <row r="146" spans="1:3" ht="15">
      <c r="A146" s="78" t="s">
        <v>2583</v>
      </c>
      <c r="B146" s="84" t="s">
        <v>377</v>
      </c>
      <c r="C146" s="78">
        <f>VLOOKUP(GroupVertices[[#This Row],[Vertex]],Vertices[],MATCH("ID",Vertices[[#Headers],[Vertex]:[Vertex Content Word Count]],0),FALSE)</f>
        <v>130</v>
      </c>
    </row>
    <row r="147" spans="1:3" ht="15">
      <c r="A147" s="78" t="s">
        <v>2583</v>
      </c>
      <c r="B147" s="84" t="s">
        <v>276</v>
      </c>
      <c r="C147" s="78">
        <f>VLOOKUP(GroupVertices[[#This Row],[Vertex]],Vertices[],MATCH("ID",Vertices[[#Headers],[Vertex]:[Vertex Content Word Count]],0),FALSE)</f>
        <v>119</v>
      </c>
    </row>
    <row r="148" spans="1:3" ht="15">
      <c r="A148" s="78" t="s">
        <v>2583</v>
      </c>
      <c r="B148" s="84" t="s">
        <v>282</v>
      </c>
      <c r="C148" s="78">
        <f>VLOOKUP(GroupVertices[[#This Row],[Vertex]],Vertices[],MATCH("ID",Vertices[[#Headers],[Vertex]:[Vertex Content Word Count]],0),FALSE)</f>
        <v>129</v>
      </c>
    </row>
    <row r="149" spans="1:3" ht="15">
      <c r="A149" s="78" t="s">
        <v>2583</v>
      </c>
      <c r="B149" s="84" t="s">
        <v>376</v>
      </c>
      <c r="C149" s="78">
        <f>VLOOKUP(GroupVertices[[#This Row],[Vertex]],Vertices[],MATCH("ID",Vertices[[#Headers],[Vertex]:[Vertex Content Word Count]],0),FALSE)</f>
        <v>128</v>
      </c>
    </row>
    <row r="150" spans="1:3" ht="15">
      <c r="A150" s="78" t="s">
        <v>2583</v>
      </c>
      <c r="B150" s="84" t="s">
        <v>373</v>
      </c>
      <c r="C150" s="78">
        <f>VLOOKUP(GroupVertices[[#This Row],[Vertex]],Vertices[],MATCH("ID",Vertices[[#Headers],[Vertex]:[Vertex Content Word Count]],0),FALSE)</f>
        <v>120</v>
      </c>
    </row>
    <row r="151" spans="1:3" ht="15">
      <c r="A151" s="78" t="s">
        <v>2584</v>
      </c>
      <c r="B151" s="84" t="s">
        <v>369</v>
      </c>
      <c r="C151" s="78">
        <f>VLOOKUP(GroupVertices[[#This Row],[Vertex]],Vertices[],MATCH("ID",Vertices[[#Headers],[Vertex]:[Vertex Content Word Count]],0),FALSE)</f>
        <v>107</v>
      </c>
    </row>
    <row r="152" spans="1:3" ht="15">
      <c r="A152" s="78" t="s">
        <v>2584</v>
      </c>
      <c r="B152" s="84" t="s">
        <v>264</v>
      </c>
      <c r="C152" s="78">
        <f>VLOOKUP(GroupVertices[[#This Row],[Vertex]],Vertices[],MATCH("ID",Vertices[[#Headers],[Vertex]:[Vertex Content Word Count]],0),FALSE)</f>
        <v>104</v>
      </c>
    </row>
    <row r="153" spans="1:3" ht="15">
      <c r="A153" s="78" t="s">
        <v>2584</v>
      </c>
      <c r="B153" s="84" t="s">
        <v>265</v>
      </c>
      <c r="C153" s="78">
        <f>VLOOKUP(GroupVertices[[#This Row],[Vertex]],Vertices[],MATCH("ID",Vertices[[#Headers],[Vertex]:[Vertex Content Word Count]],0),FALSE)</f>
        <v>106</v>
      </c>
    </row>
    <row r="154" spans="1:3" ht="15">
      <c r="A154" s="78" t="s">
        <v>2584</v>
      </c>
      <c r="B154" s="84" t="s">
        <v>368</v>
      </c>
      <c r="C154" s="78">
        <f>VLOOKUP(GroupVertices[[#This Row],[Vertex]],Vertices[],MATCH("ID",Vertices[[#Headers],[Vertex]:[Vertex Content Word Count]],0),FALSE)</f>
        <v>105</v>
      </c>
    </row>
    <row r="155" spans="1:3" ht="15">
      <c r="A155" s="78" t="s">
        <v>2585</v>
      </c>
      <c r="B155" s="84" t="s">
        <v>259</v>
      </c>
      <c r="C155" s="78">
        <f>VLOOKUP(GroupVertices[[#This Row],[Vertex]],Vertices[],MATCH("ID",Vertices[[#Headers],[Vertex]:[Vertex Content Word Count]],0),FALSE)</f>
        <v>97</v>
      </c>
    </row>
    <row r="156" spans="1:3" ht="15">
      <c r="A156" s="78" t="s">
        <v>2585</v>
      </c>
      <c r="B156" s="84" t="s">
        <v>367</v>
      </c>
      <c r="C156" s="78">
        <f>VLOOKUP(GroupVertices[[#This Row],[Vertex]],Vertices[],MATCH("ID",Vertices[[#Headers],[Vertex]:[Vertex Content Word Count]],0),FALSE)</f>
        <v>99</v>
      </c>
    </row>
    <row r="157" spans="1:3" ht="15">
      <c r="A157" s="78" t="s">
        <v>2585</v>
      </c>
      <c r="B157" s="84" t="s">
        <v>366</v>
      </c>
      <c r="C157" s="78">
        <f>VLOOKUP(GroupVertices[[#This Row],[Vertex]],Vertices[],MATCH("ID",Vertices[[#Headers],[Vertex]:[Vertex Content Word Count]],0),FALSE)</f>
        <v>98</v>
      </c>
    </row>
    <row r="158" spans="1:3" ht="15">
      <c r="A158" s="78" t="s">
        <v>2586</v>
      </c>
      <c r="B158" s="84" t="s">
        <v>258</v>
      </c>
      <c r="C158" s="78">
        <f>VLOOKUP(GroupVertices[[#This Row],[Vertex]],Vertices[],MATCH("ID",Vertices[[#Headers],[Vertex]:[Vertex Content Word Count]],0),FALSE)</f>
        <v>94</v>
      </c>
    </row>
    <row r="159" spans="1:3" ht="15">
      <c r="A159" s="78" t="s">
        <v>2586</v>
      </c>
      <c r="B159" s="84" t="s">
        <v>365</v>
      </c>
      <c r="C159" s="78">
        <f>VLOOKUP(GroupVertices[[#This Row],[Vertex]],Vertices[],MATCH("ID",Vertices[[#Headers],[Vertex]:[Vertex Content Word Count]],0),FALSE)</f>
        <v>96</v>
      </c>
    </row>
    <row r="160" spans="1:3" ht="15">
      <c r="A160" s="78" t="s">
        <v>2586</v>
      </c>
      <c r="B160" s="84" t="s">
        <v>364</v>
      </c>
      <c r="C160" s="78">
        <f>VLOOKUP(GroupVertices[[#This Row],[Vertex]],Vertices[],MATCH("ID",Vertices[[#Headers],[Vertex]:[Vertex Content Word Count]],0),FALSE)</f>
        <v>95</v>
      </c>
    </row>
    <row r="161" spans="1:3" ht="15">
      <c r="A161" s="78" t="s">
        <v>2587</v>
      </c>
      <c r="B161" s="84" t="s">
        <v>215</v>
      </c>
      <c r="C161" s="78">
        <f>VLOOKUP(GroupVertices[[#This Row],[Vertex]],Vertices[],MATCH("ID",Vertices[[#Headers],[Vertex]:[Vertex Content Word Count]],0),FALSE)</f>
        <v>17</v>
      </c>
    </row>
    <row r="162" spans="1:3" ht="15">
      <c r="A162" s="78" t="s">
        <v>2587</v>
      </c>
      <c r="B162" s="84" t="s">
        <v>337</v>
      </c>
      <c r="C162" s="78">
        <f>VLOOKUP(GroupVertices[[#This Row],[Vertex]],Vertices[],MATCH("ID",Vertices[[#Headers],[Vertex]:[Vertex Content Word Count]],0),FALSE)</f>
        <v>19</v>
      </c>
    </row>
    <row r="163" spans="1:3" ht="15">
      <c r="A163" s="78" t="s">
        <v>2587</v>
      </c>
      <c r="B163" s="84" t="s">
        <v>336</v>
      </c>
      <c r="C163" s="78">
        <f>VLOOKUP(GroupVertices[[#This Row],[Vertex]],Vertices[],MATCH("ID",Vertices[[#Headers],[Vertex]:[Vertex Content Word Count]],0),FALSE)</f>
        <v>18</v>
      </c>
    </row>
    <row r="164" spans="1:3" ht="15">
      <c r="A164" s="78" t="s">
        <v>2588</v>
      </c>
      <c r="B164" s="84" t="s">
        <v>277</v>
      </c>
      <c r="C164" s="78">
        <f>VLOOKUP(GroupVertices[[#This Row],[Vertex]],Vertices[],MATCH("ID",Vertices[[#Headers],[Vertex]:[Vertex Content Word Count]],0),FALSE)</f>
        <v>121</v>
      </c>
    </row>
    <row r="165" spans="1:3" ht="15">
      <c r="A165" s="78" t="s">
        <v>2588</v>
      </c>
      <c r="B165" s="84" t="s">
        <v>374</v>
      </c>
      <c r="C165" s="78">
        <f>VLOOKUP(GroupVertices[[#This Row],[Vertex]],Vertices[],MATCH("ID",Vertices[[#Headers],[Vertex]:[Vertex Content Word Count]],0),FALSE)</f>
        <v>122</v>
      </c>
    </row>
    <row r="166" spans="1:3" ht="15">
      <c r="A166" s="78" t="s">
        <v>2589</v>
      </c>
      <c r="B166" s="84" t="s">
        <v>273</v>
      </c>
      <c r="C166" s="78">
        <f>VLOOKUP(GroupVertices[[#This Row],[Vertex]],Vertices[],MATCH("ID",Vertices[[#Headers],[Vertex]:[Vertex Content Word Count]],0),FALSE)</f>
        <v>115</v>
      </c>
    </row>
    <row r="167" spans="1:3" ht="15">
      <c r="A167" s="78" t="s">
        <v>2589</v>
      </c>
      <c r="B167" s="84" t="s">
        <v>372</v>
      </c>
      <c r="C167" s="78">
        <f>VLOOKUP(GroupVertices[[#This Row],[Vertex]],Vertices[],MATCH("ID",Vertices[[#Headers],[Vertex]:[Vertex Content Word Count]],0),FALSE)</f>
        <v>116</v>
      </c>
    </row>
    <row r="168" spans="1:3" ht="15">
      <c r="A168" s="78" t="s">
        <v>2590</v>
      </c>
      <c r="B168" s="84" t="s">
        <v>271</v>
      </c>
      <c r="C168" s="78">
        <f>VLOOKUP(GroupVertices[[#This Row],[Vertex]],Vertices[],MATCH("ID",Vertices[[#Headers],[Vertex]:[Vertex Content Word Count]],0),FALSE)</f>
        <v>111</v>
      </c>
    </row>
    <row r="169" spans="1:3" ht="15">
      <c r="A169" s="78" t="s">
        <v>2590</v>
      </c>
      <c r="B169" s="84" t="s">
        <v>370</v>
      </c>
      <c r="C169" s="78">
        <f>VLOOKUP(GroupVertices[[#This Row],[Vertex]],Vertices[],MATCH("ID",Vertices[[#Headers],[Vertex]:[Vertex Content Word Count]],0),FALSE)</f>
        <v>112</v>
      </c>
    </row>
    <row r="170" spans="1:3" ht="15">
      <c r="A170" s="78" t="s">
        <v>2591</v>
      </c>
      <c r="B170" s="84" t="s">
        <v>256</v>
      </c>
      <c r="C170" s="78">
        <f>VLOOKUP(GroupVertices[[#This Row],[Vertex]],Vertices[],MATCH("ID",Vertices[[#Headers],[Vertex]:[Vertex Content Word Count]],0),FALSE)</f>
        <v>91</v>
      </c>
    </row>
    <row r="171" spans="1:3" ht="15">
      <c r="A171" s="78" t="s">
        <v>2591</v>
      </c>
      <c r="B171" s="84" t="s">
        <v>363</v>
      </c>
      <c r="C171" s="78">
        <f>VLOOKUP(GroupVertices[[#This Row],[Vertex]],Vertices[],MATCH("ID",Vertices[[#Headers],[Vertex]:[Vertex Content Word Count]],0),FALSE)</f>
        <v>92</v>
      </c>
    </row>
    <row r="172" spans="1:3" ht="15">
      <c r="A172" s="78" t="s">
        <v>2592</v>
      </c>
      <c r="B172" s="84" t="s">
        <v>217</v>
      </c>
      <c r="C172" s="78">
        <f>VLOOKUP(GroupVertices[[#This Row],[Vertex]],Vertices[],MATCH("ID",Vertices[[#Headers],[Vertex]:[Vertex Content Word Count]],0),FALSE)</f>
        <v>22</v>
      </c>
    </row>
    <row r="173" spans="1:3" ht="15">
      <c r="A173" s="78" t="s">
        <v>2592</v>
      </c>
      <c r="B173" s="84" t="s">
        <v>339</v>
      </c>
      <c r="C173" s="78">
        <f>VLOOKUP(GroupVertices[[#This Row],[Vertex]],Vertices[],MATCH("ID",Vertices[[#Headers],[Vertex]:[Vertex Content Word Count]],0),FALSE)</f>
        <v>23</v>
      </c>
    </row>
    <row r="174" spans="1:3" ht="15">
      <c r="A174" s="78" t="s">
        <v>2593</v>
      </c>
      <c r="B174" s="84" t="s">
        <v>216</v>
      </c>
      <c r="C174" s="78">
        <f>VLOOKUP(GroupVertices[[#This Row],[Vertex]],Vertices[],MATCH("ID",Vertices[[#Headers],[Vertex]:[Vertex Content Word Count]],0),FALSE)</f>
        <v>20</v>
      </c>
    </row>
    <row r="175" spans="1:3" ht="15">
      <c r="A175" s="78" t="s">
        <v>2593</v>
      </c>
      <c r="B175" s="84" t="s">
        <v>338</v>
      </c>
      <c r="C175" s="78">
        <f>VLOOKUP(GroupVertices[[#This Row],[Vertex]],Vertices[],MATCH("ID",Vertices[[#Headers],[Vertex]:[Vertex Content Word Count]],0),FALSE)</f>
        <v>21</v>
      </c>
    </row>
    <row r="176" spans="1:3" ht="15">
      <c r="A176" s="78" t="s">
        <v>2594</v>
      </c>
      <c r="B176" s="84" t="s">
        <v>295</v>
      </c>
      <c r="C176" s="78">
        <f>VLOOKUP(GroupVertices[[#This Row],[Vertex]],Vertices[],MATCH("ID",Vertices[[#Headers],[Vertex]:[Vertex Content Word Count]],0),FALSE)</f>
        <v>16</v>
      </c>
    </row>
    <row r="177" spans="1:3" ht="15">
      <c r="A177" s="78" t="s">
        <v>2594</v>
      </c>
      <c r="B177" s="84" t="s">
        <v>214</v>
      </c>
      <c r="C177" s="78">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2613</v>
      </c>
      <c r="B2" s="34" t="s">
        <v>2536</v>
      </c>
      <c r="D2" s="31">
        <f>MIN(Vertices[Degree])</f>
        <v>0</v>
      </c>
      <c r="E2" s="3">
        <f>COUNTIF(Vertices[Degree],"&gt;= "&amp;D2)-COUNTIF(Vertices[Degree],"&gt;="&amp;D3)</f>
        <v>0</v>
      </c>
      <c r="F2" s="37">
        <f>MIN(Vertices[In-Degree])</f>
        <v>0</v>
      </c>
      <c r="G2" s="38">
        <f>COUNTIF(Vertices[In-Degree],"&gt;= "&amp;F2)-COUNTIF(Vertices[In-Degree],"&gt;="&amp;F3)</f>
        <v>132</v>
      </c>
      <c r="H2" s="37">
        <f>MIN(Vertices[Out-Degree])</f>
        <v>0</v>
      </c>
      <c r="I2" s="38">
        <f>COUNTIF(Vertices[Out-Degree],"&gt;= "&amp;H2)-COUNTIF(Vertices[Out-Degree],"&gt;="&amp;H3)</f>
        <v>60</v>
      </c>
      <c r="J2" s="37">
        <f>MIN(Vertices[Betweenness Centrality])</f>
        <v>0</v>
      </c>
      <c r="K2" s="38">
        <f>COUNTIF(Vertices[Betweenness Centrality],"&gt;= "&amp;J2)-COUNTIF(Vertices[Betweenness Centrality],"&gt;="&amp;J3)</f>
        <v>166</v>
      </c>
      <c r="L2" s="37">
        <f>MIN(Vertices[Closeness Centrality])</f>
        <v>0</v>
      </c>
      <c r="M2" s="38">
        <f>COUNTIF(Vertices[Closeness Centrality],"&gt;= "&amp;L2)-COUNTIF(Vertices[Closeness Centrality],"&gt;="&amp;L3)</f>
        <v>150</v>
      </c>
      <c r="N2" s="37">
        <f>MIN(Vertices[Eigenvector Centrality])</f>
        <v>0</v>
      </c>
      <c r="O2" s="38">
        <f>COUNTIF(Vertices[Eigenvector Centrality],"&gt;= "&amp;N2)-COUNTIF(Vertices[Eigenvector Centrality],"&gt;="&amp;N3)</f>
        <v>84</v>
      </c>
      <c r="P2" s="37">
        <f>MIN(Vertices[PageRank])</f>
        <v>0.369872</v>
      </c>
      <c r="Q2" s="38">
        <f>COUNTIF(Vertices[PageRank],"&gt;= "&amp;P2)-COUNTIF(Vertices[PageRank],"&gt;="&amp;P3)</f>
        <v>97</v>
      </c>
      <c r="R2" s="37">
        <f>MIN(Vertices[Clustering Coefficient])</f>
        <v>0</v>
      </c>
      <c r="S2" s="43">
        <f>COUNTIF(Vertices[Clustering Coefficient],"&gt;= "&amp;R2)-COUNTIF(Vertices[Clustering Coefficient],"&gt;="&amp;R3)</f>
        <v>106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1.3636363636363635</v>
      </c>
      <c r="G3" s="40">
        <f>COUNTIF(Vertices[In-Degree],"&gt;= "&amp;F3)-COUNTIF(Vertices[In-Degree],"&gt;="&amp;F4)</f>
        <v>24</v>
      </c>
      <c r="H3" s="39">
        <f aca="true" t="shared" si="3" ref="H3:H26">H2+($H$57-$H$2)/BinDivisor</f>
        <v>0.32727272727272727</v>
      </c>
      <c r="I3" s="40">
        <f>COUNTIF(Vertices[Out-Degree],"&gt;= "&amp;H3)-COUNTIF(Vertices[Out-Degree],"&gt;="&amp;H4)</f>
        <v>0</v>
      </c>
      <c r="J3" s="39">
        <f aca="true" t="shared" si="4" ref="J3:J26">J2+($J$57-$J$2)/BinDivisor</f>
        <v>299.8278787818182</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0.0014140727272727272</v>
      </c>
      <c r="O3" s="40">
        <f>COUNTIF(Vertices[Eigenvector Centrality],"&gt;= "&amp;N3)-COUNTIF(Vertices[Eigenvector Centrality],"&gt;="&amp;N4)</f>
        <v>5</v>
      </c>
      <c r="P3" s="39">
        <f aca="true" t="shared" si="7" ref="P3:P26">P2+($P$57-$P$2)/BinDivisor</f>
        <v>0.7676173272727271</v>
      </c>
      <c r="Q3" s="40">
        <f>COUNTIF(Vertices[PageRank],"&gt;= "&amp;P3)-COUNTIF(Vertices[PageRank],"&gt;="&amp;P4)</f>
        <v>57</v>
      </c>
      <c r="R3" s="39">
        <f aca="true" t="shared" si="8" ref="R3:R26">R2+($R$57-$R$2)/BinDivisor</f>
        <v>0.015151515151515152</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176</v>
      </c>
      <c r="D4" s="32">
        <f t="shared" si="1"/>
        <v>0</v>
      </c>
      <c r="E4" s="3">
        <f>COUNTIF(Vertices[Degree],"&gt;= "&amp;D4)-COUNTIF(Vertices[Degree],"&gt;="&amp;D5)</f>
        <v>0</v>
      </c>
      <c r="F4" s="37">
        <f t="shared" si="2"/>
        <v>2.727272727272727</v>
      </c>
      <c r="G4" s="38">
        <f>COUNTIF(Vertices[In-Degree],"&gt;= "&amp;F4)-COUNTIF(Vertices[In-Degree],"&gt;="&amp;F5)</f>
        <v>12</v>
      </c>
      <c r="H4" s="37">
        <f t="shared" si="3"/>
        <v>0.6545454545454545</v>
      </c>
      <c r="I4" s="38">
        <f>COUNTIF(Vertices[Out-Degree],"&gt;= "&amp;H4)-COUNTIF(Vertices[Out-Degree],"&gt;="&amp;H5)</f>
        <v>0</v>
      </c>
      <c r="J4" s="37">
        <f t="shared" si="4"/>
        <v>599.6557575636364</v>
      </c>
      <c r="K4" s="38">
        <f>COUNTIF(Vertices[Betweenness Centrality],"&gt;= "&amp;J4)-COUNTIF(Vertices[Betweenness Centrality],"&gt;="&amp;J5)</f>
        <v>1</v>
      </c>
      <c r="L4" s="37">
        <f t="shared" si="5"/>
        <v>0.03636363636363636</v>
      </c>
      <c r="M4" s="38">
        <f>COUNTIF(Vertices[Closeness Centrality],"&gt;= "&amp;L4)-COUNTIF(Vertices[Closeness Centrality],"&gt;="&amp;L5)</f>
        <v>10</v>
      </c>
      <c r="N4" s="37">
        <f t="shared" si="6"/>
        <v>0.0028281454545454545</v>
      </c>
      <c r="O4" s="38">
        <f>COUNTIF(Vertices[Eigenvector Centrality],"&gt;= "&amp;N4)-COUNTIF(Vertices[Eigenvector Centrality],"&gt;="&amp;N5)</f>
        <v>0</v>
      </c>
      <c r="P4" s="37">
        <f t="shared" si="7"/>
        <v>1.1653626545454543</v>
      </c>
      <c r="Q4" s="38">
        <f>COUNTIF(Vertices[PageRank],"&gt;= "&amp;P4)-COUNTIF(Vertices[PageRank],"&gt;="&amp;P5)</f>
        <v>8</v>
      </c>
      <c r="R4" s="37">
        <f t="shared" si="8"/>
        <v>0.030303030303030304</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4.090909090909091</v>
      </c>
      <c r="G5" s="40">
        <f>COUNTIF(Vertices[In-Degree],"&gt;= "&amp;F5)-COUNTIF(Vertices[In-Degree],"&gt;="&amp;F6)</f>
        <v>0</v>
      </c>
      <c r="H5" s="39">
        <f t="shared" si="3"/>
        <v>0.9818181818181818</v>
      </c>
      <c r="I5" s="40">
        <f>COUNTIF(Vertices[Out-Degree],"&gt;= "&amp;H5)-COUNTIF(Vertices[Out-Degree],"&gt;="&amp;H6)</f>
        <v>55</v>
      </c>
      <c r="J5" s="39">
        <f t="shared" si="4"/>
        <v>899.4836363454546</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0.004242218181818182</v>
      </c>
      <c r="O5" s="40">
        <f>COUNTIF(Vertices[Eigenvector Centrality],"&gt;= "&amp;N5)-COUNTIF(Vertices[Eigenvector Centrality],"&gt;="&amp;N6)</f>
        <v>0</v>
      </c>
      <c r="P5" s="39">
        <f t="shared" si="7"/>
        <v>1.5631079818181814</v>
      </c>
      <c r="Q5" s="40">
        <f>COUNTIF(Vertices[PageRank],"&gt;= "&amp;P5)-COUNTIF(Vertices[PageRank],"&gt;="&amp;P6)</f>
        <v>2</v>
      </c>
      <c r="R5" s="39">
        <f t="shared" si="8"/>
        <v>0.045454545454545456</v>
      </c>
      <c r="S5" s="44">
        <f>COUNTIF(Vertices[Clustering Coefficient],"&gt;= "&amp;R5)-COUNTIF(Vertices[Clustering Coefficient],"&gt;="&amp;R6)</f>
        <v>1</v>
      </c>
      <c r="T5" s="39" t="e">
        <f ca="1" t="shared" si="9"/>
        <v>#REF!</v>
      </c>
      <c r="U5" s="40" t="e">
        <f ca="1" t="shared" si="0"/>
        <v>#REF!</v>
      </c>
    </row>
    <row r="6" spans="1:21" ht="15">
      <c r="A6" s="34" t="s">
        <v>148</v>
      </c>
      <c r="B6" s="34">
        <v>271</v>
      </c>
      <c r="D6" s="32">
        <f t="shared" si="1"/>
        <v>0</v>
      </c>
      <c r="E6" s="3">
        <f>COUNTIF(Vertices[Degree],"&gt;= "&amp;D6)-COUNTIF(Vertices[Degree],"&gt;="&amp;D7)</f>
        <v>0</v>
      </c>
      <c r="F6" s="37">
        <f t="shared" si="2"/>
        <v>5.454545454545454</v>
      </c>
      <c r="G6" s="38">
        <f>COUNTIF(Vertices[In-Degree],"&gt;= "&amp;F6)-COUNTIF(Vertices[In-Degree],"&gt;="&amp;F7)</f>
        <v>1</v>
      </c>
      <c r="H6" s="37">
        <f t="shared" si="3"/>
        <v>1.309090909090909</v>
      </c>
      <c r="I6" s="38">
        <f>COUNTIF(Vertices[Out-Degree],"&gt;= "&amp;H6)-COUNTIF(Vertices[Out-Degree],"&gt;="&amp;H7)</f>
        <v>0</v>
      </c>
      <c r="J6" s="37">
        <f t="shared" si="4"/>
        <v>1199.3115151272727</v>
      </c>
      <c r="K6" s="38">
        <f>COUNTIF(Vertices[Betweenness Centrality],"&gt;= "&amp;J6)-COUNTIF(Vertices[Betweenness Centrality],"&gt;="&amp;J7)</f>
        <v>1</v>
      </c>
      <c r="L6" s="37">
        <f t="shared" si="5"/>
        <v>0.07272727272727272</v>
      </c>
      <c r="M6" s="38">
        <f>COUNTIF(Vertices[Closeness Centrality],"&gt;= "&amp;L6)-COUNTIF(Vertices[Closeness Centrality],"&gt;="&amp;L7)</f>
        <v>2</v>
      </c>
      <c r="N6" s="37">
        <f t="shared" si="6"/>
        <v>0.005656290909090909</v>
      </c>
      <c r="O6" s="38">
        <f>COUNTIF(Vertices[Eigenvector Centrality],"&gt;= "&amp;N6)-COUNTIF(Vertices[Eigenvector Centrality],"&gt;="&amp;N7)</f>
        <v>37</v>
      </c>
      <c r="P6" s="37">
        <f t="shared" si="7"/>
        <v>1.9608533090909086</v>
      </c>
      <c r="Q6" s="38">
        <f>COUNTIF(Vertices[PageRank],"&gt;= "&amp;P6)-COUNTIF(Vertices[PageRank],"&gt;="&amp;P7)</f>
        <v>1</v>
      </c>
      <c r="R6" s="37">
        <f t="shared" si="8"/>
        <v>0.06060606060606061</v>
      </c>
      <c r="S6" s="43">
        <f>COUNTIF(Vertices[Clustering Coefficient],"&gt;= "&amp;R6)-COUNTIF(Vertices[Clustering Coefficient],"&gt;="&amp;R7)</f>
        <v>1</v>
      </c>
      <c r="T6" s="37" t="e">
        <f ca="1" t="shared" si="9"/>
        <v>#REF!</v>
      </c>
      <c r="U6" s="38" t="e">
        <f ca="1" t="shared" si="0"/>
        <v>#REF!</v>
      </c>
    </row>
    <row r="7" spans="1:21" ht="15">
      <c r="A7" s="34" t="s">
        <v>149</v>
      </c>
      <c r="B7" s="34">
        <v>102</v>
      </c>
      <c r="D7" s="32">
        <f t="shared" si="1"/>
        <v>0</v>
      </c>
      <c r="E7" s="3">
        <f>COUNTIF(Vertices[Degree],"&gt;= "&amp;D7)-COUNTIF(Vertices[Degree],"&gt;="&amp;D8)</f>
        <v>0</v>
      </c>
      <c r="F7" s="39">
        <f t="shared" si="2"/>
        <v>6.8181818181818175</v>
      </c>
      <c r="G7" s="40">
        <f>COUNTIF(Vertices[In-Degree],"&gt;= "&amp;F7)-COUNTIF(Vertices[In-Degree],"&gt;="&amp;F8)</f>
        <v>0</v>
      </c>
      <c r="H7" s="39">
        <f t="shared" si="3"/>
        <v>1.6363636363636362</v>
      </c>
      <c r="I7" s="40">
        <f>COUNTIF(Vertices[Out-Degree],"&gt;= "&amp;H7)-COUNTIF(Vertices[Out-Degree],"&gt;="&amp;H8)</f>
        <v>0</v>
      </c>
      <c r="J7" s="39">
        <f t="shared" si="4"/>
        <v>1499.1393939090908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0.007070363636363636</v>
      </c>
      <c r="O7" s="40">
        <f>COUNTIF(Vertices[Eigenvector Centrality],"&gt;= "&amp;N7)-COUNTIF(Vertices[Eigenvector Centrality],"&gt;="&amp;N8)</f>
        <v>26</v>
      </c>
      <c r="P7" s="39">
        <f t="shared" si="7"/>
        <v>2.3585986363636358</v>
      </c>
      <c r="Q7" s="40">
        <f>COUNTIF(Vertices[PageRank],"&gt;= "&amp;P7)-COUNTIF(Vertices[PageRank],"&gt;="&amp;P8)</f>
        <v>5</v>
      </c>
      <c r="R7" s="39">
        <f t="shared" si="8"/>
        <v>0.07575757575757576</v>
      </c>
      <c r="S7" s="44">
        <f>COUNTIF(Vertices[Clustering Coefficient],"&gt;= "&amp;R7)-COUNTIF(Vertices[Clustering Coefficient],"&gt;="&amp;R8)</f>
        <v>2</v>
      </c>
      <c r="T7" s="39" t="e">
        <f ca="1" t="shared" si="9"/>
        <v>#REF!</v>
      </c>
      <c r="U7" s="40" t="e">
        <f ca="1" t="shared" si="0"/>
        <v>#REF!</v>
      </c>
    </row>
    <row r="8" spans="1:21" ht="15">
      <c r="A8" s="34" t="s">
        <v>150</v>
      </c>
      <c r="B8" s="34">
        <v>373</v>
      </c>
      <c r="D8" s="32">
        <f t="shared" si="1"/>
        <v>0</v>
      </c>
      <c r="E8" s="3">
        <f>COUNTIF(Vertices[Degree],"&gt;= "&amp;D8)-COUNTIF(Vertices[Degree],"&gt;="&amp;D9)</f>
        <v>0</v>
      </c>
      <c r="F8" s="37">
        <f t="shared" si="2"/>
        <v>8.181818181818182</v>
      </c>
      <c r="G8" s="38">
        <f>COUNTIF(Vertices[In-Degree],"&gt;= "&amp;F8)-COUNTIF(Vertices[In-Degree],"&gt;="&amp;F9)</f>
        <v>0</v>
      </c>
      <c r="H8" s="37">
        <f t="shared" si="3"/>
        <v>1.9636363636363634</v>
      </c>
      <c r="I8" s="38">
        <f>COUNTIF(Vertices[Out-Degree],"&gt;= "&amp;H8)-COUNTIF(Vertices[Out-Degree],"&gt;="&amp;H9)</f>
        <v>27</v>
      </c>
      <c r="J8" s="37">
        <f t="shared" si="4"/>
        <v>1798.9672726909089</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0.008484436363636364</v>
      </c>
      <c r="O8" s="38">
        <f>COUNTIF(Vertices[Eigenvector Centrality],"&gt;= "&amp;N8)-COUNTIF(Vertices[Eigenvector Centrality],"&gt;="&amp;N9)</f>
        <v>4</v>
      </c>
      <c r="P8" s="37">
        <f t="shared" si="7"/>
        <v>2.756343963636363</v>
      </c>
      <c r="Q8" s="38">
        <f>COUNTIF(Vertices[PageRank],"&gt;= "&amp;P8)-COUNTIF(Vertices[PageRank],"&gt;="&amp;P9)</f>
        <v>2</v>
      </c>
      <c r="R8" s="37">
        <f t="shared" si="8"/>
        <v>0.09090909090909091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9.545454545454545</v>
      </c>
      <c r="G9" s="40">
        <f>COUNTIF(Vertices[In-Degree],"&gt;= "&amp;F9)-COUNTIF(Vertices[In-Degree],"&gt;="&amp;F10)</f>
        <v>0</v>
      </c>
      <c r="H9" s="39">
        <f t="shared" si="3"/>
        <v>2.2909090909090906</v>
      </c>
      <c r="I9" s="40">
        <f>COUNTIF(Vertices[Out-Degree],"&gt;= "&amp;H9)-COUNTIF(Vertices[Out-Degree],"&gt;="&amp;H10)</f>
        <v>0</v>
      </c>
      <c r="J9" s="39">
        <f t="shared" si="4"/>
        <v>2098.795151472727</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0.00989850909090909</v>
      </c>
      <c r="O9" s="40">
        <f>COUNTIF(Vertices[Eigenvector Centrality],"&gt;= "&amp;N9)-COUNTIF(Vertices[Eigenvector Centrality],"&gt;="&amp;N10)</f>
        <v>1</v>
      </c>
      <c r="P9" s="39">
        <f t="shared" si="7"/>
        <v>3.15408929090909</v>
      </c>
      <c r="Q9" s="40">
        <f>COUNTIF(Vertices[PageRank],"&gt;= "&amp;P9)-COUNTIF(Vertices[PageRank],"&gt;="&amp;P10)</f>
        <v>1</v>
      </c>
      <c r="R9" s="39">
        <f t="shared" si="8"/>
        <v>0.10606060606060606</v>
      </c>
      <c r="S9" s="44">
        <f>COUNTIF(Vertices[Clustering Coefficient],"&gt;= "&amp;R9)-COUNTIF(Vertices[Clustering Coefficient],"&gt;="&amp;R10)</f>
        <v>1</v>
      </c>
      <c r="T9" s="39" t="e">
        <f ca="1" t="shared" si="9"/>
        <v>#REF!</v>
      </c>
      <c r="U9" s="40" t="e">
        <f ca="1" t="shared" si="0"/>
        <v>#REF!</v>
      </c>
    </row>
    <row r="10" spans="1:21" ht="15">
      <c r="A10" s="34" t="s">
        <v>2614</v>
      </c>
      <c r="B10" s="34">
        <v>3</v>
      </c>
      <c r="D10" s="32">
        <f t="shared" si="1"/>
        <v>0</v>
      </c>
      <c r="E10" s="3">
        <f>COUNTIF(Vertices[Degree],"&gt;= "&amp;D10)-COUNTIF(Vertices[Degree],"&gt;="&amp;D11)</f>
        <v>0</v>
      </c>
      <c r="F10" s="37">
        <f t="shared" si="2"/>
        <v>10.909090909090908</v>
      </c>
      <c r="G10" s="38">
        <f>COUNTIF(Vertices[In-Degree],"&gt;= "&amp;F10)-COUNTIF(Vertices[In-Degree],"&gt;="&amp;F11)</f>
        <v>4</v>
      </c>
      <c r="H10" s="37">
        <f t="shared" si="3"/>
        <v>2.6181818181818177</v>
      </c>
      <c r="I10" s="38">
        <f>COUNTIF(Vertices[Out-Degree],"&gt;= "&amp;H10)-COUNTIF(Vertices[Out-Degree],"&gt;="&amp;H11)</f>
        <v>0</v>
      </c>
      <c r="J10" s="37">
        <f t="shared" si="4"/>
        <v>2398.623030254545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0.011312581818181818</v>
      </c>
      <c r="O10" s="38">
        <f>COUNTIF(Vertices[Eigenvector Centrality],"&gt;= "&amp;N10)-COUNTIF(Vertices[Eigenvector Centrality],"&gt;="&amp;N11)</f>
        <v>3</v>
      </c>
      <c r="P10" s="37">
        <f t="shared" si="7"/>
        <v>3.5518346181818172</v>
      </c>
      <c r="Q10" s="38">
        <f>COUNTIF(Vertices[PageRank],"&gt;= "&amp;P10)-COUNTIF(Vertices[PageRank],"&gt;="&amp;P11)</f>
        <v>0</v>
      </c>
      <c r="R10" s="37">
        <f t="shared" si="8"/>
        <v>0.12121212121212122</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12.272727272727272</v>
      </c>
      <c r="G11" s="40">
        <f>COUNTIF(Vertices[In-Degree],"&gt;= "&amp;F11)-COUNTIF(Vertices[In-Degree],"&gt;="&amp;F12)</f>
        <v>1</v>
      </c>
      <c r="H11" s="39">
        <f t="shared" si="3"/>
        <v>2.945454545454545</v>
      </c>
      <c r="I11" s="40">
        <f>COUNTIF(Vertices[Out-Degree],"&gt;= "&amp;H11)-COUNTIF(Vertices[Out-Degree],"&gt;="&amp;H12)</f>
        <v>8</v>
      </c>
      <c r="J11" s="39">
        <f t="shared" si="4"/>
        <v>2698.450909036363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0.012726654545454545</v>
      </c>
      <c r="O11" s="40">
        <f>COUNTIF(Vertices[Eigenvector Centrality],"&gt;= "&amp;N11)-COUNTIF(Vertices[Eigenvector Centrality],"&gt;="&amp;N12)</f>
        <v>0</v>
      </c>
      <c r="P11" s="39">
        <f t="shared" si="7"/>
        <v>3.9495799454545444</v>
      </c>
      <c r="Q11" s="40">
        <f>COUNTIF(Vertices[PageRank],"&gt;= "&amp;P11)-COUNTIF(Vertices[PageRank],"&gt;="&amp;P12)</f>
        <v>1</v>
      </c>
      <c r="R11" s="39">
        <f t="shared" si="8"/>
        <v>0.13636363636363635</v>
      </c>
      <c r="S11" s="44">
        <f>COUNTIF(Vertices[Clustering Coefficient],"&gt;= "&amp;R11)-COUNTIF(Vertices[Clustering Coefficient],"&gt;="&amp;R12)</f>
        <v>0</v>
      </c>
      <c r="T11" s="39" t="e">
        <f ca="1" t="shared" si="9"/>
        <v>#REF!</v>
      </c>
      <c r="U11" s="40" t="e">
        <f ca="1" t="shared" si="0"/>
        <v>#REF!</v>
      </c>
    </row>
    <row r="12" spans="1:21" ht="15">
      <c r="A12" s="34" t="s">
        <v>388</v>
      </c>
      <c r="B12" s="34">
        <v>283</v>
      </c>
      <c r="D12" s="32">
        <f t="shared" si="1"/>
        <v>0</v>
      </c>
      <c r="E12" s="3">
        <f>COUNTIF(Vertices[Degree],"&gt;= "&amp;D12)-COUNTIF(Vertices[Degree],"&gt;="&amp;D13)</f>
        <v>0</v>
      </c>
      <c r="F12" s="37">
        <f t="shared" si="2"/>
        <v>13.636363636363635</v>
      </c>
      <c r="G12" s="38">
        <f>COUNTIF(Vertices[In-Degree],"&gt;= "&amp;F12)-COUNTIF(Vertices[In-Degree],"&gt;="&amp;F13)</f>
        <v>0</v>
      </c>
      <c r="H12" s="37">
        <f t="shared" si="3"/>
        <v>3.272727272727272</v>
      </c>
      <c r="I12" s="38">
        <f>COUNTIF(Vertices[Out-Degree],"&gt;= "&amp;H12)-COUNTIF(Vertices[Out-Degree],"&gt;="&amp;H13)</f>
        <v>0</v>
      </c>
      <c r="J12" s="37">
        <f t="shared" si="4"/>
        <v>2998.278787818181</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0.014140727272727272</v>
      </c>
      <c r="O12" s="38">
        <f>COUNTIF(Vertices[Eigenvector Centrality],"&gt;= "&amp;N12)-COUNTIF(Vertices[Eigenvector Centrality],"&gt;="&amp;N13)</f>
        <v>0</v>
      </c>
      <c r="P12" s="37">
        <f t="shared" si="7"/>
        <v>4.3473252727272715</v>
      </c>
      <c r="Q12" s="38">
        <f>COUNTIF(Vertices[PageRank],"&gt;= "&amp;P12)-COUNTIF(Vertices[PageRank],"&gt;="&amp;P13)</f>
        <v>0</v>
      </c>
      <c r="R12" s="37">
        <f t="shared" si="8"/>
        <v>0.1515151515151515</v>
      </c>
      <c r="S12" s="43">
        <f>COUNTIF(Vertices[Clustering Coefficient],"&gt;= "&amp;R12)-COUNTIF(Vertices[Clustering Coefficient],"&gt;="&amp;R13)</f>
        <v>0</v>
      </c>
      <c r="T12" s="37" t="e">
        <f ca="1" t="shared" si="9"/>
        <v>#REF!</v>
      </c>
      <c r="U12" s="38" t="e">
        <f ca="1" t="shared" si="0"/>
        <v>#REF!</v>
      </c>
    </row>
    <row r="13" spans="1:21" ht="15">
      <c r="A13" s="34" t="s">
        <v>176</v>
      </c>
      <c r="B13" s="34">
        <v>55</v>
      </c>
      <c r="D13" s="32">
        <f t="shared" si="1"/>
        <v>0</v>
      </c>
      <c r="E13" s="3">
        <f>COUNTIF(Vertices[Degree],"&gt;= "&amp;D13)-COUNTIF(Vertices[Degree],"&gt;="&amp;D14)</f>
        <v>0</v>
      </c>
      <c r="F13" s="39">
        <f t="shared" si="2"/>
        <v>14.999999999999998</v>
      </c>
      <c r="G13" s="40">
        <f>COUNTIF(Vertices[In-Degree],"&gt;= "&amp;F13)-COUNTIF(Vertices[In-Degree],"&gt;="&amp;F14)</f>
        <v>0</v>
      </c>
      <c r="H13" s="39">
        <f t="shared" si="3"/>
        <v>3.599999999999999</v>
      </c>
      <c r="I13" s="40">
        <f>COUNTIF(Vertices[Out-Degree],"&gt;= "&amp;H13)-COUNTIF(Vertices[Out-Degree],"&gt;="&amp;H14)</f>
        <v>0</v>
      </c>
      <c r="J13" s="39">
        <f t="shared" si="4"/>
        <v>3298.1066665999992</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0.015554799999999999</v>
      </c>
      <c r="O13" s="40">
        <f>COUNTIF(Vertices[Eigenvector Centrality],"&gt;= "&amp;N13)-COUNTIF(Vertices[Eigenvector Centrality],"&gt;="&amp;N14)</f>
        <v>0</v>
      </c>
      <c r="P13" s="39">
        <f t="shared" si="7"/>
        <v>4.745070599999999</v>
      </c>
      <c r="Q13" s="40">
        <f>COUNTIF(Vertices[PageRank],"&gt;= "&amp;P13)-COUNTIF(Vertices[PageRank],"&gt;="&amp;P14)</f>
        <v>0</v>
      </c>
      <c r="R13" s="39">
        <f t="shared" si="8"/>
        <v>0.16666666666666663</v>
      </c>
      <c r="S13" s="44">
        <f>COUNTIF(Vertices[Clustering Coefficient],"&gt;= "&amp;R13)-COUNTIF(Vertices[Clustering Coefficient],"&gt;="&amp;R14)</f>
        <v>4</v>
      </c>
      <c r="T13" s="39" t="e">
        <f ca="1" t="shared" si="9"/>
        <v>#REF!</v>
      </c>
      <c r="U13" s="40" t="e">
        <f ca="1" t="shared" si="0"/>
        <v>#REF!</v>
      </c>
    </row>
    <row r="14" spans="1:21" ht="15">
      <c r="A14" s="34" t="s">
        <v>389</v>
      </c>
      <c r="B14" s="34">
        <v>35</v>
      </c>
      <c r="D14" s="32">
        <f t="shared" si="1"/>
        <v>0</v>
      </c>
      <c r="E14" s="3">
        <f>COUNTIF(Vertices[Degree],"&gt;= "&amp;D14)-COUNTIF(Vertices[Degree],"&gt;="&amp;D15)</f>
        <v>0</v>
      </c>
      <c r="F14" s="37">
        <f t="shared" si="2"/>
        <v>16.363636363636363</v>
      </c>
      <c r="G14" s="38">
        <f>COUNTIF(Vertices[In-Degree],"&gt;= "&amp;F14)-COUNTIF(Vertices[In-Degree],"&gt;="&amp;F15)</f>
        <v>1</v>
      </c>
      <c r="H14" s="37">
        <f t="shared" si="3"/>
        <v>3.9272727272727264</v>
      </c>
      <c r="I14" s="38">
        <f>COUNTIF(Vertices[Out-Degree],"&gt;= "&amp;H14)-COUNTIF(Vertices[Out-Degree],"&gt;="&amp;H15)</f>
        <v>3</v>
      </c>
      <c r="J14" s="37">
        <f t="shared" si="4"/>
        <v>3597.9345453818173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0.016968872727272728</v>
      </c>
      <c r="O14" s="38">
        <f>COUNTIF(Vertices[Eigenvector Centrality],"&gt;= "&amp;N14)-COUNTIF(Vertices[Eigenvector Centrality],"&gt;="&amp;N15)</f>
        <v>0</v>
      </c>
      <c r="P14" s="37">
        <f t="shared" si="7"/>
        <v>5.142815927272727</v>
      </c>
      <c r="Q14" s="38">
        <f>COUNTIF(Vertices[PageRank],"&gt;= "&amp;P14)-COUNTIF(Vertices[PageRank],"&gt;="&amp;P15)</f>
        <v>0</v>
      </c>
      <c r="R14" s="37">
        <f t="shared" si="8"/>
        <v>0.18181818181818177</v>
      </c>
      <c r="S14" s="43">
        <f>COUNTIF(Vertices[Clustering Coefficient],"&gt;= "&amp;R14)-COUNTIF(Vertices[Clustering Coefficient],"&gt;="&amp;R15)</f>
        <v>2</v>
      </c>
      <c r="T14" s="37" t="e">
        <f ca="1" t="shared" si="9"/>
        <v>#REF!</v>
      </c>
      <c r="U14" s="38" t="e">
        <f ca="1" t="shared" si="0"/>
        <v>#REF!</v>
      </c>
    </row>
    <row r="15" spans="1:21" ht="15">
      <c r="A15" s="118"/>
      <c r="B15" s="118"/>
      <c r="D15" s="32">
        <f t="shared" si="1"/>
        <v>0</v>
      </c>
      <c r="E15" s="3">
        <f>COUNTIF(Vertices[Degree],"&gt;= "&amp;D15)-COUNTIF(Vertices[Degree],"&gt;="&amp;D16)</f>
        <v>0</v>
      </c>
      <c r="F15" s="39">
        <f t="shared" si="2"/>
        <v>17.727272727272727</v>
      </c>
      <c r="G15" s="40">
        <f>COUNTIF(Vertices[In-Degree],"&gt;= "&amp;F15)-COUNTIF(Vertices[In-Degree],"&gt;="&amp;F16)</f>
        <v>0</v>
      </c>
      <c r="H15" s="39">
        <f t="shared" si="3"/>
        <v>4.254545454545454</v>
      </c>
      <c r="I15" s="40">
        <f>COUNTIF(Vertices[Out-Degree],"&gt;= "&amp;H15)-COUNTIF(Vertices[Out-Degree],"&gt;="&amp;H16)</f>
        <v>0</v>
      </c>
      <c r="J15" s="39">
        <f t="shared" si="4"/>
        <v>3897.7624241636354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0.018382945454545455</v>
      </c>
      <c r="O15" s="40">
        <f>COUNTIF(Vertices[Eigenvector Centrality],"&gt;= "&amp;N15)-COUNTIF(Vertices[Eigenvector Centrality],"&gt;="&amp;N16)</f>
        <v>10</v>
      </c>
      <c r="P15" s="39">
        <f t="shared" si="7"/>
        <v>5.540561254545454</v>
      </c>
      <c r="Q15" s="40">
        <f>COUNTIF(Vertices[PageRank],"&gt;= "&amp;P15)-COUNTIF(Vertices[PageRank],"&gt;="&amp;P16)</f>
        <v>1</v>
      </c>
      <c r="R15" s="39">
        <f t="shared" si="8"/>
        <v>0.1969696969696969</v>
      </c>
      <c r="S15" s="44">
        <f>COUNTIF(Vertices[Clustering Coefficient],"&gt;= "&amp;R15)-COUNTIF(Vertices[Clustering Coefficient],"&gt;="&amp;R16)</f>
        <v>0</v>
      </c>
      <c r="T15" s="39" t="e">
        <f ca="1" t="shared" si="9"/>
        <v>#REF!</v>
      </c>
      <c r="U15" s="40" t="e">
        <f ca="1" t="shared" si="0"/>
        <v>#REF!</v>
      </c>
    </row>
    <row r="16" spans="1:21" ht="15">
      <c r="A16" s="34" t="s">
        <v>151</v>
      </c>
      <c r="B16" s="34">
        <v>55</v>
      </c>
      <c r="D16" s="32">
        <f t="shared" si="1"/>
        <v>0</v>
      </c>
      <c r="E16" s="3">
        <f>COUNTIF(Vertices[Degree],"&gt;= "&amp;D16)-COUNTIF(Vertices[Degree],"&gt;="&amp;D17)</f>
        <v>0</v>
      </c>
      <c r="F16" s="37">
        <f t="shared" si="2"/>
        <v>19.09090909090909</v>
      </c>
      <c r="G16" s="38">
        <f>COUNTIF(Vertices[In-Degree],"&gt;= "&amp;F16)-COUNTIF(Vertices[In-Degree],"&gt;="&amp;F17)</f>
        <v>0</v>
      </c>
      <c r="H16" s="37">
        <f t="shared" si="3"/>
        <v>4.581818181818181</v>
      </c>
      <c r="I16" s="38">
        <f>COUNTIF(Vertices[Out-Degree],"&gt;= "&amp;H16)-COUNTIF(Vertices[Out-Degree],"&gt;="&amp;H17)</f>
        <v>0</v>
      </c>
      <c r="J16" s="37">
        <f t="shared" si="4"/>
        <v>4197.590302945454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0.01979701818181818</v>
      </c>
      <c r="O16" s="38">
        <f>COUNTIF(Vertices[Eigenvector Centrality],"&gt;= "&amp;N16)-COUNTIF(Vertices[Eigenvector Centrality],"&gt;="&amp;N17)</f>
        <v>0</v>
      </c>
      <c r="P16" s="37">
        <f t="shared" si="7"/>
        <v>5.938306581818182</v>
      </c>
      <c r="Q16" s="38">
        <f>COUNTIF(Vertices[PageRank],"&gt;= "&amp;P16)-COUNTIF(Vertices[PageRank],"&gt;="&amp;P17)</f>
        <v>0</v>
      </c>
      <c r="R16" s="37">
        <f t="shared" si="8"/>
        <v>0.21212121212121204</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20.454545454545453</v>
      </c>
      <c r="G17" s="40">
        <f>COUNTIF(Vertices[In-Degree],"&gt;= "&amp;F17)-COUNTIF(Vertices[In-Degree],"&gt;="&amp;F18)</f>
        <v>0</v>
      </c>
      <c r="H17" s="39">
        <f t="shared" si="3"/>
        <v>4.909090909090908</v>
      </c>
      <c r="I17" s="40">
        <f>COUNTIF(Vertices[Out-Degree],"&gt;= "&amp;H17)-COUNTIF(Vertices[Out-Degree],"&gt;="&amp;H18)</f>
        <v>6</v>
      </c>
      <c r="J17" s="39">
        <f t="shared" si="4"/>
        <v>4497.418181727272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0.02121109090909091</v>
      </c>
      <c r="O17" s="40">
        <f>COUNTIF(Vertices[Eigenvector Centrality],"&gt;= "&amp;N17)-COUNTIF(Vertices[Eigenvector Centrality],"&gt;="&amp;N18)</f>
        <v>0</v>
      </c>
      <c r="P17" s="39">
        <f t="shared" si="7"/>
        <v>6.3360519090909095</v>
      </c>
      <c r="Q17" s="40">
        <f>COUNTIF(Vertices[PageRank],"&gt;= "&amp;P17)-COUNTIF(Vertices[PageRank],"&gt;="&amp;P18)</f>
        <v>0</v>
      </c>
      <c r="R17" s="39">
        <f t="shared" si="8"/>
        <v>0.22727272727272718</v>
      </c>
      <c r="S17" s="44">
        <f>COUNTIF(Vertices[Clustering Coefficient],"&gt;= "&amp;R17)-COUNTIF(Vertices[Clustering Coefficient],"&gt;="&amp;R18)</f>
        <v>1</v>
      </c>
      <c r="T17" s="39" t="e">
        <f ca="1" t="shared" si="9"/>
        <v>#REF!</v>
      </c>
      <c r="U17" s="40" t="e">
        <f ca="1" t="shared" si="0"/>
        <v>#REF!</v>
      </c>
    </row>
    <row r="18" spans="1:21" ht="15">
      <c r="A18" s="34" t="s">
        <v>170</v>
      </c>
      <c r="B18" s="34">
        <v>0.06037735849056604</v>
      </c>
      <c r="D18" s="32">
        <f t="shared" si="1"/>
        <v>0</v>
      </c>
      <c r="E18" s="3">
        <f>COUNTIF(Vertices[Degree],"&gt;= "&amp;D18)-COUNTIF(Vertices[Degree],"&gt;="&amp;D19)</f>
        <v>0</v>
      </c>
      <c r="F18" s="37">
        <f t="shared" si="2"/>
        <v>21.818181818181817</v>
      </c>
      <c r="G18" s="38">
        <f>COUNTIF(Vertices[In-Degree],"&gt;= "&amp;F18)-COUNTIF(Vertices[In-Degree],"&gt;="&amp;F19)</f>
        <v>0</v>
      </c>
      <c r="H18" s="37">
        <f t="shared" si="3"/>
        <v>5.236363636363635</v>
      </c>
      <c r="I18" s="38">
        <f>COUNTIF(Vertices[Out-Degree],"&gt;= "&amp;H18)-COUNTIF(Vertices[Out-Degree],"&gt;="&amp;H19)</f>
        <v>0</v>
      </c>
      <c r="J18" s="37">
        <f t="shared" si="4"/>
        <v>4797.24606050909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0.022625163636363636</v>
      </c>
      <c r="O18" s="38">
        <f>COUNTIF(Vertices[Eigenvector Centrality],"&gt;= "&amp;N18)-COUNTIF(Vertices[Eigenvector Centrality],"&gt;="&amp;N19)</f>
        <v>0</v>
      </c>
      <c r="P18" s="37">
        <f t="shared" si="7"/>
        <v>6.733797236363637</v>
      </c>
      <c r="Q18" s="38">
        <f>COUNTIF(Vertices[PageRank],"&gt;= "&amp;P18)-COUNTIF(Vertices[PageRank],"&gt;="&amp;P19)</f>
        <v>0</v>
      </c>
      <c r="R18" s="37">
        <f t="shared" si="8"/>
        <v>0.24242424242424232</v>
      </c>
      <c r="S18" s="43">
        <f>COUNTIF(Vertices[Clustering Coefficient],"&gt;= "&amp;R18)-COUNTIF(Vertices[Clustering Coefficient],"&gt;="&amp;R19)</f>
        <v>3</v>
      </c>
      <c r="T18" s="37" t="e">
        <f ca="1" t="shared" si="9"/>
        <v>#REF!</v>
      </c>
      <c r="U18" s="38" t="e">
        <f ca="1" t="shared" si="0"/>
        <v>#REF!</v>
      </c>
    </row>
    <row r="19" spans="1:21" ht="15">
      <c r="A19" s="34" t="s">
        <v>171</v>
      </c>
      <c r="B19" s="34">
        <v>0.11387900355871886</v>
      </c>
      <c r="D19" s="32">
        <f t="shared" si="1"/>
        <v>0</v>
      </c>
      <c r="E19" s="3">
        <f>COUNTIF(Vertices[Degree],"&gt;= "&amp;D19)-COUNTIF(Vertices[Degree],"&gt;="&amp;D20)</f>
        <v>0</v>
      </c>
      <c r="F19" s="39">
        <f t="shared" si="2"/>
        <v>23.18181818181818</v>
      </c>
      <c r="G19" s="40">
        <f>COUNTIF(Vertices[In-Degree],"&gt;= "&amp;F19)-COUNTIF(Vertices[In-Degree],"&gt;="&amp;F20)</f>
        <v>0</v>
      </c>
      <c r="H19" s="39">
        <f t="shared" si="3"/>
        <v>5.563636363636363</v>
      </c>
      <c r="I19" s="40">
        <f>COUNTIF(Vertices[Out-Degree],"&gt;= "&amp;H19)-COUNTIF(Vertices[Out-Degree],"&gt;="&amp;H20)</f>
        <v>0</v>
      </c>
      <c r="J19" s="39">
        <f t="shared" si="4"/>
        <v>5097.073939290908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0.024039236363636363</v>
      </c>
      <c r="O19" s="40">
        <f>COUNTIF(Vertices[Eigenvector Centrality],"&gt;= "&amp;N19)-COUNTIF(Vertices[Eigenvector Centrality],"&gt;="&amp;N20)</f>
        <v>1</v>
      </c>
      <c r="P19" s="39">
        <f t="shared" si="7"/>
        <v>7.131542563636365</v>
      </c>
      <c r="Q19" s="40">
        <f>COUNTIF(Vertices[PageRank],"&gt;= "&amp;P19)-COUNTIF(Vertices[PageRank],"&gt;="&amp;P20)</f>
        <v>0</v>
      </c>
      <c r="R19" s="39">
        <f t="shared" si="8"/>
        <v>0.25757575757575746</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24.545454545454543</v>
      </c>
      <c r="G20" s="38">
        <f>COUNTIF(Vertices[In-Degree],"&gt;= "&amp;F20)-COUNTIF(Vertices[In-Degree],"&gt;="&amp;F21)</f>
        <v>0</v>
      </c>
      <c r="H20" s="37">
        <f t="shared" si="3"/>
        <v>5.89090909090909</v>
      </c>
      <c r="I20" s="38">
        <f>COUNTIF(Vertices[Out-Degree],"&gt;= "&amp;H20)-COUNTIF(Vertices[Out-Degree],"&gt;="&amp;H21)</f>
        <v>11</v>
      </c>
      <c r="J20" s="37">
        <f t="shared" si="4"/>
        <v>5396.901818072726</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0.02545330909090909</v>
      </c>
      <c r="O20" s="38">
        <f>COUNTIF(Vertices[Eigenvector Centrality],"&gt;= "&amp;N20)-COUNTIF(Vertices[Eigenvector Centrality],"&gt;="&amp;N21)</f>
        <v>0</v>
      </c>
      <c r="P20" s="37">
        <f t="shared" si="7"/>
        <v>7.529287890909092</v>
      </c>
      <c r="Q20" s="38">
        <f>COUNTIF(Vertices[PageRank],"&gt;= "&amp;P20)-COUNTIF(Vertices[PageRank],"&gt;="&amp;P21)</f>
        <v>0</v>
      </c>
      <c r="R20" s="37">
        <f t="shared" si="8"/>
        <v>0.2727272727272726</v>
      </c>
      <c r="S20" s="43">
        <f>COUNTIF(Vertices[Clustering Coefficient],"&gt;= "&amp;R20)-COUNTIF(Vertices[Clustering Coefficient],"&gt;="&amp;R21)</f>
        <v>3</v>
      </c>
      <c r="T20" s="37" t="e">
        <f ca="1" t="shared" si="9"/>
        <v>#REF!</v>
      </c>
      <c r="U20" s="38" t="e">
        <f ca="1" t="shared" si="0"/>
        <v>#REF!</v>
      </c>
    </row>
    <row r="21" spans="1:21" ht="15">
      <c r="A21" s="34" t="s">
        <v>152</v>
      </c>
      <c r="B21" s="34">
        <v>24</v>
      </c>
      <c r="D21" s="32">
        <f t="shared" si="1"/>
        <v>0</v>
      </c>
      <c r="E21" s="3">
        <f>COUNTIF(Vertices[Degree],"&gt;= "&amp;D21)-COUNTIF(Vertices[Degree],"&gt;="&amp;D22)</f>
        <v>0</v>
      </c>
      <c r="F21" s="39">
        <f t="shared" si="2"/>
        <v>25.909090909090907</v>
      </c>
      <c r="G21" s="40">
        <f>COUNTIF(Vertices[In-Degree],"&gt;= "&amp;F21)-COUNTIF(Vertices[In-Degree],"&gt;="&amp;F22)</f>
        <v>0</v>
      </c>
      <c r="H21" s="39">
        <f t="shared" si="3"/>
        <v>6.218181818181817</v>
      </c>
      <c r="I21" s="40">
        <f>COUNTIF(Vertices[Out-Degree],"&gt;= "&amp;H21)-COUNTIF(Vertices[Out-Degree],"&gt;="&amp;H22)</f>
        <v>0</v>
      </c>
      <c r="J21" s="39">
        <f t="shared" si="4"/>
        <v>5696.729696854544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0.026867381818181817</v>
      </c>
      <c r="O21" s="40">
        <f>COUNTIF(Vertices[Eigenvector Centrality],"&gt;= "&amp;N21)-COUNTIF(Vertices[Eigenvector Centrality],"&gt;="&amp;N22)</f>
        <v>0</v>
      </c>
      <c r="P21" s="39">
        <f t="shared" si="7"/>
        <v>7.92703321818182</v>
      </c>
      <c r="Q21" s="40">
        <f>COUNTIF(Vertices[PageRank],"&gt;= "&amp;P21)-COUNTIF(Vertices[PageRank],"&gt;="&amp;P22)</f>
        <v>0</v>
      </c>
      <c r="R21" s="39">
        <f t="shared" si="8"/>
        <v>0.28787878787878773</v>
      </c>
      <c r="S21" s="44">
        <f>COUNTIF(Vertices[Clustering Coefficient],"&gt;= "&amp;R21)-COUNTIF(Vertices[Clustering Coefficient],"&gt;="&amp;R22)</f>
        <v>2</v>
      </c>
      <c r="T21" s="39" t="e">
        <f ca="1" t="shared" si="9"/>
        <v>#REF!</v>
      </c>
      <c r="U21" s="40" t="e">
        <f ca="1" t="shared" si="0"/>
        <v>#REF!</v>
      </c>
    </row>
    <row r="22" spans="1:21" ht="15">
      <c r="A22" s="34" t="s">
        <v>153</v>
      </c>
      <c r="B22" s="34">
        <v>16</v>
      </c>
      <c r="D22" s="32">
        <f t="shared" si="1"/>
        <v>0</v>
      </c>
      <c r="E22" s="3">
        <f>COUNTIF(Vertices[Degree],"&gt;= "&amp;D22)-COUNTIF(Vertices[Degree],"&gt;="&amp;D23)</f>
        <v>0</v>
      </c>
      <c r="F22" s="37">
        <f t="shared" si="2"/>
        <v>27.27272727272727</v>
      </c>
      <c r="G22" s="38">
        <f>COUNTIF(Vertices[In-Degree],"&gt;= "&amp;F22)-COUNTIF(Vertices[In-Degree],"&gt;="&amp;F23)</f>
        <v>0</v>
      </c>
      <c r="H22" s="37">
        <f t="shared" si="3"/>
        <v>6.545454545454544</v>
      </c>
      <c r="I22" s="38">
        <f>COUNTIF(Vertices[Out-Degree],"&gt;= "&amp;H22)-COUNTIF(Vertices[Out-Degree],"&gt;="&amp;H23)</f>
        <v>0</v>
      </c>
      <c r="J22" s="37">
        <f t="shared" si="4"/>
        <v>5996.557575636362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0.028281454545454544</v>
      </c>
      <c r="O22" s="38">
        <f>COUNTIF(Vertices[Eigenvector Centrality],"&gt;= "&amp;N22)-COUNTIF(Vertices[Eigenvector Centrality],"&gt;="&amp;N23)</f>
        <v>0</v>
      </c>
      <c r="P22" s="37">
        <f t="shared" si="7"/>
        <v>8.324778545454548</v>
      </c>
      <c r="Q22" s="38">
        <f>COUNTIF(Vertices[PageRank],"&gt;= "&amp;P22)-COUNTIF(Vertices[PageRank],"&gt;="&amp;P23)</f>
        <v>0</v>
      </c>
      <c r="R22" s="37">
        <f t="shared" si="8"/>
        <v>0.30303030303030287</v>
      </c>
      <c r="S22" s="43">
        <f>COUNTIF(Vertices[Clustering Coefficient],"&gt;= "&amp;R22)-COUNTIF(Vertices[Clustering Coefficient],"&gt;="&amp;R23)</f>
        <v>0</v>
      </c>
      <c r="T22" s="37" t="e">
        <f ca="1" t="shared" si="9"/>
        <v>#REF!</v>
      </c>
      <c r="U22" s="38" t="e">
        <f ca="1" t="shared" si="0"/>
        <v>#REF!</v>
      </c>
    </row>
    <row r="23" spans="1:21" ht="15">
      <c r="A23" s="34" t="s">
        <v>154</v>
      </c>
      <c r="B23" s="34">
        <v>134</v>
      </c>
      <c r="D23" s="32">
        <f t="shared" si="1"/>
        <v>0</v>
      </c>
      <c r="E23" s="3">
        <f>COUNTIF(Vertices[Degree],"&gt;= "&amp;D23)-COUNTIF(Vertices[Degree],"&gt;="&amp;D24)</f>
        <v>0</v>
      </c>
      <c r="F23" s="39">
        <f t="shared" si="2"/>
        <v>28.636363636363633</v>
      </c>
      <c r="G23" s="40">
        <f>COUNTIF(Vertices[In-Degree],"&gt;= "&amp;F23)-COUNTIF(Vertices[In-Degree],"&gt;="&amp;F24)</f>
        <v>0</v>
      </c>
      <c r="H23" s="39">
        <f t="shared" si="3"/>
        <v>6.872727272727271</v>
      </c>
      <c r="I23" s="40">
        <f>COUNTIF(Vertices[Out-Degree],"&gt;= "&amp;H23)-COUNTIF(Vertices[Out-Degree],"&gt;="&amp;H24)</f>
        <v>1</v>
      </c>
      <c r="J23" s="39">
        <f t="shared" si="4"/>
        <v>6296.38545441818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0.02969552727272727</v>
      </c>
      <c r="O23" s="40">
        <f>COUNTIF(Vertices[Eigenvector Centrality],"&gt;= "&amp;N23)-COUNTIF(Vertices[Eigenvector Centrality],"&gt;="&amp;N24)</f>
        <v>0</v>
      </c>
      <c r="P23" s="39">
        <f t="shared" si="7"/>
        <v>8.722523872727274</v>
      </c>
      <c r="Q23" s="40">
        <f>COUNTIF(Vertices[PageRank],"&gt;= "&amp;P23)-COUNTIF(Vertices[PageRank],"&gt;="&amp;P24)</f>
        <v>0</v>
      </c>
      <c r="R23" s="39">
        <f t="shared" si="8"/>
        <v>0.318181818181818</v>
      </c>
      <c r="S23" s="44">
        <f>COUNTIF(Vertices[Clustering Coefficient],"&gt;= "&amp;R23)-COUNTIF(Vertices[Clustering Coefficient],"&gt;="&amp;R24)</f>
        <v>0</v>
      </c>
      <c r="T23" s="39" t="e">
        <f ca="1" t="shared" si="9"/>
        <v>#REF!</v>
      </c>
      <c r="U23" s="40" t="e">
        <f ca="1" t="shared" si="0"/>
        <v>#REF!</v>
      </c>
    </row>
    <row r="24" spans="1:21" ht="15">
      <c r="A24" s="34" t="s">
        <v>155</v>
      </c>
      <c r="B24" s="34">
        <v>315</v>
      </c>
      <c r="D24" s="32">
        <f t="shared" si="1"/>
        <v>0</v>
      </c>
      <c r="E24" s="3">
        <f>COUNTIF(Vertices[Degree],"&gt;= "&amp;D24)-COUNTIF(Vertices[Degree],"&gt;="&amp;D25)</f>
        <v>0</v>
      </c>
      <c r="F24" s="37">
        <f t="shared" si="2"/>
        <v>29.999999999999996</v>
      </c>
      <c r="G24" s="38">
        <f>COUNTIF(Vertices[In-Degree],"&gt;= "&amp;F24)-COUNTIF(Vertices[In-Degree],"&gt;="&amp;F25)</f>
        <v>0</v>
      </c>
      <c r="H24" s="37">
        <f t="shared" si="3"/>
        <v>7.199999999999998</v>
      </c>
      <c r="I24" s="38">
        <f>COUNTIF(Vertices[Out-Degree],"&gt;= "&amp;H24)-COUNTIF(Vertices[Out-Degree],"&gt;="&amp;H25)</f>
        <v>0</v>
      </c>
      <c r="J24" s="37">
        <f t="shared" si="4"/>
        <v>6596.2133331999985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0.031109599999999998</v>
      </c>
      <c r="O24" s="38">
        <f>COUNTIF(Vertices[Eigenvector Centrality],"&gt;= "&amp;N24)-COUNTIF(Vertices[Eigenvector Centrality],"&gt;="&amp;N25)</f>
        <v>0</v>
      </c>
      <c r="P24" s="37">
        <f t="shared" si="7"/>
        <v>9.120269200000001</v>
      </c>
      <c r="Q24" s="38">
        <f>COUNTIF(Vertices[PageRank],"&gt;= "&amp;P24)-COUNTIF(Vertices[PageRank],"&gt;="&amp;P25)</f>
        <v>0</v>
      </c>
      <c r="R24" s="37">
        <f t="shared" si="8"/>
        <v>0.33333333333333315</v>
      </c>
      <c r="S24" s="43">
        <f>COUNTIF(Vertices[Clustering Coefficient],"&gt;= "&amp;R24)-COUNTIF(Vertices[Clustering Coefficient],"&gt;="&amp;R25)</f>
        <v>5</v>
      </c>
      <c r="T24" s="37" t="e">
        <f ca="1" t="shared" si="9"/>
        <v>#REF!</v>
      </c>
      <c r="U24" s="38" t="e">
        <f ca="1" t="shared" si="0"/>
        <v>#REF!</v>
      </c>
    </row>
    <row r="25" spans="1:21" ht="15">
      <c r="A25" s="118"/>
      <c r="B25" s="118"/>
      <c r="D25" s="32">
        <f t="shared" si="1"/>
        <v>0</v>
      </c>
      <c r="E25" s="3">
        <f>COUNTIF(Vertices[Degree],"&gt;= "&amp;D25)-COUNTIF(Vertices[Degree],"&gt;="&amp;D26)</f>
        <v>0</v>
      </c>
      <c r="F25" s="39">
        <f t="shared" si="2"/>
        <v>31.36363636363636</v>
      </c>
      <c r="G25" s="40">
        <f>COUNTIF(Vertices[In-Degree],"&gt;= "&amp;F25)-COUNTIF(Vertices[In-Degree],"&gt;="&amp;F26)</f>
        <v>0</v>
      </c>
      <c r="H25" s="39">
        <f t="shared" si="3"/>
        <v>7.527272727272726</v>
      </c>
      <c r="I25" s="40">
        <f>COUNTIF(Vertices[Out-Degree],"&gt;= "&amp;H25)-COUNTIF(Vertices[Out-Degree],"&gt;="&amp;H26)</f>
        <v>0</v>
      </c>
      <c r="J25" s="39">
        <f t="shared" si="4"/>
        <v>6896.041211981817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0.032523672727272725</v>
      </c>
      <c r="O25" s="40">
        <f>COUNTIF(Vertices[Eigenvector Centrality],"&gt;= "&amp;N25)-COUNTIF(Vertices[Eigenvector Centrality],"&gt;="&amp;N26)</f>
        <v>3</v>
      </c>
      <c r="P25" s="39">
        <f t="shared" si="7"/>
        <v>9.518014527272728</v>
      </c>
      <c r="Q25" s="40">
        <f>COUNTIF(Vertices[PageRank],"&gt;= "&amp;P25)-COUNTIF(Vertices[PageRank],"&gt;="&amp;P26)</f>
        <v>0</v>
      </c>
      <c r="R25" s="39">
        <f t="shared" si="8"/>
        <v>0.3484848484848483</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32.72727272727273</v>
      </c>
      <c r="G26" s="38">
        <f>COUNTIF(Vertices[In-Degree],"&gt;= "&amp;F26)-COUNTIF(Vertices[In-Degree],"&gt;="&amp;F28)</f>
        <v>0</v>
      </c>
      <c r="H26" s="37">
        <f t="shared" si="3"/>
        <v>7.854545454545453</v>
      </c>
      <c r="I26" s="38">
        <f>COUNTIF(Vertices[Out-Degree],"&gt;= "&amp;H26)-COUNTIF(Vertices[Out-Degree],"&gt;="&amp;H28)</f>
        <v>1</v>
      </c>
      <c r="J26" s="37">
        <f t="shared" si="4"/>
        <v>7195.869090763635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0.033937745454545455</v>
      </c>
      <c r="O26" s="38">
        <f>COUNTIF(Vertices[Eigenvector Centrality],"&gt;= "&amp;N26)-COUNTIF(Vertices[Eigenvector Centrality],"&gt;="&amp;N28)</f>
        <v>1</v>
      </c>
      <c r="P26" s="37">
        <f t="shared" si="7"/>
        <v>9.915759854545454</v>
      </c>
      <c r="Q26" s="38">
        <f>COUNTIF(Vertices[PageRank],"&gt;= "&amp;P26)-COUNTIF(Vertices[PageRank],"&gt;="&amp;P28)</f>
        <v>0</v>
      </c>
      <c r="R26" s="37">
        <f t="shared" si="8"/>
        <v>0.3636363636363634</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2.619284</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-44</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34.09090909090909</v>
      </c>
      <c r="G28" s="40">
        <f>COUNTIF(Vertices[In-Degree],"&gt;= "&amp;F28)-COUNTIF(Vertices[In-Degree],"&gt;="&amp;F40)</f>
        <v>0</v>
      </c>
      <c r="H28" s="39">
        <f>H26+($H$57-$H$2)/BinDivisor</f>
        <v>8.18181818181818</v>
      </c>
      <c r="I28" s="40">
        <f>COUNTIF(Vertices[Out-Degree],"&gt;= "&amp;H28)-COUNTIF(Vertices[Out-Degree],"&gt;="&amp;H40)</f>
        <v>0</v>
      </c>
      <c r="J28" s="39">
        <f>J26+($J$57-$J$2)/BinDivisor</f>
        <v>7495.696969545453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0.035351818181818186</v>
      </c>
      <c r="O28" s="40">
        <f>COUNTIF(Vertices[Eigenvector Centrality],"&gt;= "&amp;N28)-COUNTIF(Vertices[Eigenvector Centrality],"&gt;="&amp;N40)</f>
        <v>0</v>
      </c>
      <c r="P28" s="39">
        <f>P26+($P$57-$P$2)/BinDivisor</f>
        <v>10.313505181818181</v>
      </c>
      <c r="Q28" s="40">
        <f>COUNTIF(Vertices[PageRank],"&gt;= "&amp;P28)-COUNTIF(Vertices[PageRank],"&gt;="&amp;P40)</f>
        <v>0</v>
      </c>
      <c r="R28" s="39">
        <f>R26+($R$57-$R$2)/BinDivisor</f>
        <v>0.37878787878787856</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0.009123376623376624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2615</v>
      </c>
      <c r="B30" s="34">
        <v>0.521236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2616</v>
      </c>
      <c r="B32" s="34" t="s">
        <v>2617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-10</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-10</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35.45454545454546</v>
      </c>
      <c r="G40" s="38">
        <f>COUNTIF(Vertices[In-Degree],"&gt;= "&amp;F40)-COUNTIF(Vertices[In-Degree],"&gt;="&amp;F41)</f>
        <v>0</v>
      </c>
      <c r="H40" s="37">
        <f>H28+($H$57-$H$2)/BinDivisor</f>
        <v>8.509090909090908</v>
      </c>
      <c r="I40" s="38">
        <f>COUNTIF(Vertices[Out-Degree],"&gt;= "&amp;H40)-COUNTIF(Vertices[Out-Degree],"&gt;="&amp;H41)</f>
        <v>0</v>
      </c>
      <c r="J40" s="37">
        <f>J28+($J$57-$J$2)/BinDivisor</f>
        <v>7795.524848327271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0.036765890909090916</v>
      </c>
      <c r="O40" s="38">
        <f>COUNTIF(Vertices[Eigenvector Centrality],"&gt;= "&amp;N40)-COUNTIF(Vertices[Eigenvector Centrality],"&gt;="&amp;N41)</f>
        <v>0</v>
      </c>
      <c r="P40" s="37">
        <f>P28+($P$57-$P$2)/BinDivisor</f>
        <v>10.711250509090908</v>
      </c>
      <c r="Q40" s="38">
        <f>COUNTIF(Vertices[PageRank],"&gt;= "&amp;P40)-COUNTIF(Vertices[PageRank],"&gt;="&amp;P41)</f>
        <v>0</v>
      </c>
      <c r="R40" s="37">
        <f>R28+($R$57-$R$2)/BinDivisor</f>
        <v>0.3939393939393937</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36.81818181818183</v>
      </c>
      <c r="G41" s="40">
        <f>COUNTIF(Vertices[In-Degree],"&gt;= "&amp;F41)-COUNTIF(Vertices[In-Degree],"&gt;="&amp;F42)</f>
        <v>0</v>
      </c>
      <c r="H41" s="39">
        <f aca="true" t="shared" si="12" ref="H41:H56">H40+($H$57-$H$2)/BinDivisor</f>
        <v>8.836363636363636</v>
      </c>
      <c r="I41" s="40">
        <f>COUNTIF(Vertices[Out-Degree],"&gt;= "&amp;H41)-COUNTIF(Vertices[Out-Degree],"&gt;="&amp;H42)</f>
        <v>1</v>
      </c>
      <c r="J41" s="39">
        <f aca="true" t="shared" si="13" ref="J41:J56">J40+($J$57-$J$2)/BinDivisor</f>
        <v>8095.352727109089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0.03817996363636365</v>
      </c>
      <c r="O41" s="40">
        <f>COUNTIF(Vertices[Eigenvector Centrality],"&gt;= "&amp;N41)-COUNTIF(Vertices[Eigenvector Centrality],"&gt;="&amp;N42)</f>
        <v>0</v>
      </c>
      <c r="P41" s="39">
        <f aca="true" t="shared" si="16" ref="P41:P56">P40+($P$57-$P$2)/BinDivisor</f>
        <v>11.108995836363635</v>
      </c>
      <c r="Q41" s="40">
        <f>COUNTIF(Vertices[PageRank],"&gt;= "&amp;P41)-COUNTIF(Vertices[PageRank],"&gt;="&amp;P42)</f>
        <v>0</v>
      </c>
      <c r="R41" s="39">
        <f aca="true" t="shared" si="17" ref="R41:R56">R40+($R$57-$R$2)/BinDivisor</f>
        <v>0.40909090909090884</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38.181818181818194</v>
      </c>
      <c r="G42" s="38">
        <f>COUNTIF(Vertices[In-Degree],"&gt;= "&amp;F42)-COUNTIF(Vertices[In-Degree],"&gt;="&amp;F43)</f>
        <v>0</v>
      </c>
      <c r="H42" s="37">
        <f t="shared" si="12"/>
        <v>9.163636363636364</v>
      </c>
      <c r="I42" s="38">
        <f>COUNTIF(Vertices[Out-Degree],"&gt;= "&amp;H42)-COUNTIF(Vertices[Out-Degree],"&gt;="&amp;H43)</f>
        <v>0</v>
      </c>
      <c r="J42" s="37">
        <f t="shared" si="13"/>
        <v>8395.180605890908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0.03959403636363638</v>
      </c>
      <c r="O42" s="38">
        <f>COUNTIF(Vertices[Eigenvector Centrality],"&gt;= "&amp;N42)-COUNTIF(Vertices[Eigenvector Centrality],"&gt;="&amp;N43)</f>
        <v>0</v>
      </c>
      <c r="P42" s="37">
        <f t="shared" si="16"/>
        <v>11.506741163636361</v>
      </c>
      <c r="Q42" s="38">
        <f>COUNTIF(Vertices[PageRank],"&gt;= "&amp;P42)-COUNTIF(Vertices[PageRank],"&gt;="&amp;P43)</f>
        <v>0</v>
      </c>
      <c r="R42" s="37">
        <f t="shared" si="17"/>
        <v>0.424242424242424</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39.54545454545456</v>
      </c>
      <c r="G43" s="40">
        <f>COUNTIF(Vertices[In-Degree],"&gt;= "&amp;F43)-COUNTIF(Vertices[In-Degree],"&gt;="&amp;F44)</f>
        <v>0</v>
      </c>
      <c r="H43" s="39">
        <f t="shared" si="12"/>
        <v>9.490909090909092</v>
      </c>
      <c r="I43" s="40">
        <f>COUNTIF(Vertices[Out-Degree],"&gt;= "&amp;H43)-COUNTIF(Vertices[Out-Degree],"&gt;="&amp;H44)</f>
        <v>0</v>
      </c>
      <c r="J43" s="39">
        <f t="shared" si="13"/>
        <v>8695.008484672726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0.04100810909090911</v>
      </c>
      <c r="O43" s="40">
        <f>COUNTIF(Vertices[Eigenvector Centrality],"&gt;= "&amp;N43)-COUNTIF(Vertices[Eigenvector Centrality],"&gt;="&amp;N44)</f>
        <v>0</v>
      </c>
      <c r="P43" s="39">
        <f t="shared" si="16"/>
        <v>11.904486490909088</v>
      </c>
      <c r="Q43" s="40">
        <f>COUNTIF(Vertices[PageRank],"&gt;= "&amp;P43)-COUNTIF(Vertices[PageRank],"&gt;="&amp;P44)</f>
        <v>0</v>
      </c>
      <c r="R43" s="39">
        <f t="shared" si="17"/>
        <v>0.4393939393939391</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40.90909090909093</v>
      </c>
      <c r="G44" s="38">
        <f>COUNTIF(Vertices[In-Degree],"&gt;= "&amp;F44)-COUNTIF(Vertices[In-Degree],"&gt;="&amp;F45)</f>
        <v>0</v>
      </c>
      <c r="H44" s="37">
        <f t="shared" si="12"/>
        <v>9.81818181818182</v>
      </c>
      <c r="I44" s="38">
        <f>COUNTIF(Vertices[Out-Degree],"&gt;= "&amp;H44)-COUNTIF(Vertices[Out-Degree],"&gt;="&amp;H45)</f>
        <v>0</v>
      </c>
      <c r="J44" s="37">
        <f t="shared" si="13"/>
        <v>8994.836363454544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0.04242218181818184</v>
      </c>
      <c r="O44" s="38">
        <f>COUNTIF(Vertices[Eigenvector Centrality],"&gt;= "&amp;N44)-COUNTIF(Vertices[Eigenvector Centrality],"&gt;="&amp;N45)</f>
        <v>0</v>
      </c>
      <c r="P44" s="37">
        <f t="shared" si="16"/>
        <v>12.302231818181815</v>
      </c>
      <c r="Q44" s="38">
        <f>COUNTIF(Vertices[PageRank],"&gt;= "&amp;P44)-COUNTIF(Vertices[PageRank],"&gt;="&amp;P45)</f>
        <v>0</v>
      </c>
      <c r="R44" s="37">
        <f t="shared" si="17"/>
        <v>0.45454545454545425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42.272727272727295</v>
      </c>
      <c r="G45" s="40">
        <f>COUNTIF(Vertices[In-Degree],"&gt;= "&amp;F45)-COUNTIF(Vertices[In-Degree],"&gt;="&amp;F46)</f>
        <v>0</v>
      </c>
      <c r="H45" s="39">
        <f t="shared" si="12"/>
        <v>10.145454545454548</v>
      </c>
      <c r="I45" s="40">
        <f>COUNTIF(Vertices[Out-Degree],"&gt;= "&amp;H45)-COUNTIF(Vertices[Out-Degree],"&gt;="&amp;H46)</f>
        <v>0</v>
      </c>
      <c r="J45" s="39">
        <f t="shared" si="13"/>
        <v>9294.664242236362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0.04383625454545457</v>
      </c>
      <c r="O45" s="40">
        <f>COUNTIF(Vertices[Eigenvector Centrality],"&gt;= "&amp;N45)-COUNTIF(Vertices[Eigenvector Centrality],"&gt;="&amp;N46)</f>
        <v>0</v>
      </c>
      <c r="P45" s="39">
        <f t="shared" si="16"/>
        <v>12.699977145454541</v>
      </c>
      <c r="Q45" s="40">
        <f>COUNTIF(Vertices[PageRank],"&gt;= "&amp;P45)-COUNTIF(Vertices[PageRank],"&gt;="&amp;P46)</f>
        <v>0</v>
      </c>
      <c r="R45" s="39">
        <f t="shared" si="17"/>
        <v>0.4696969696969694</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43.63636363636366</v>
      </c>
      <c r="G46" s="38">
        <f>COUNTIF(Vertices[In-Degree],"&gt;= "&amp;F46)-COUNTIF(Vertices[In-Degree],"&gt;="&amp;F47)</f>
        <v>0</v>
      </c>
      <c r="H46" s="37">
        <f t="shared" si="12"/>
        <v>10.472727272727276</v>
      </c>
      <c r="I46" s="38">
        <f>COUNTIF(Vertices[Out-Degree],"&gt;= "&amp;H46)-COUNTIF(Vertices[Out-Degree],"&gt;="&amp;H47)</f>
        <v>0</v>
      </c>
      <c r="J46" s="37">
        <f t="shared" si="13"/>
        <v>9594.49212101818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0.0452503272727273</v>
      </c>
      <c r="O46" s="38">
        <f>COUNTIF(Vertices[Eigenvector Centrality],"&gt;= "&amp;N46)-COUNTIF(Vertices[Eigenvector Centrality],"&gt;="&amp;N47)</f>
        <v>0</v>
      </c>
      <c r="P46" s="37">
        <f t="shared" si="16"/>
        <v>13.097722472727268</v>
      </c>
      <c r="Q46" s="38">
        <f>COUNTIF(Vertices[PageRank],"&gt;= "&amp;P46)-COUNTIF(Vertices[PageRank],"&gt;="&amp;P47)</f>
        <v>0</v>
      </c>
      <c r="R46" s="37">
        <f t="shared" si="17"/>
        <v>0.48484848484848453</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45.00000000000003</v>
      </c>
      <c r="G47" s="40">
        <f>COUNTIF(Vertices[In-Degree],"&gt;= "&amp;F47)-COUNTIF(Vertices[In-Degree],"&gt;="&amp;F48)</f>
        <v>0</v>
      </c>
      <c r="H47" s="39">
        <f t="shared" si="12"/>
        <v>10.800000000000004</v>
      </c>
      <c r="I47" s="40">
        <f>COUNTIF(Vertices[Out-Degree],"&gt;= "&amp;H47)-COUNTIF(Vertices[Out-Degree],"&gt;="&amp;H48)</f>
        <v>1</v>
      </c>
      <c r="J47" s="39">
        <f t="shared" si="13"/>
        <v>9894.319999799998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0.04666440000000003</v>
      </c>
      <c r="O47" s="40">
        <f>COUNTIF(Vertices[Eigenvector Centrality],"&gt;= "&amp;N47)-COUNTIF(Vertices[Eigenvector Centrality],"&gt;="&amp;N48)</f>
        <v>0</v>
      </c>
      <c r="P47" s="39">
        <f t="shared" si="16"/>
        <v>13.495467799999995</v>
      </c>
      <c r="Q47" s="40">
        <f>COUNTIF(Vertices[PageRank],"&gt;= "&amp;P47)-COUNTIF(Vertices[PageRank],"&gt;="&amp;P48)</f>
        <v>0</v>
      </c>
      <c r="R47" s="39">
        <f t="shared" si="17"/>
        <v>0.49999999999999967</v>
      </c>
      <c r="S47" s="44">
        <f>COUNTIF(Vertices[Clustering Coefficient],"&gt;= "&amp;R47)-COUNTIF(Vertices[Clustering Coefficient],"&gt;="&amp;R48)</f>
        <v>30</v>
      </c>
      <c r="T47" s="39" t="e">
        <f ca="1" t="shared" si="18"/>
        <v>#REF!</v>
      </c>
      <c r="U47" s="40" t="e">
        <f ca="1" t="shared" si="0"/>
        <v>#REF!</v>
      </c>
    </row>
    <row r="48" spans="4:21" ht="15">
      <c r="D48" s="32">
        <f t="shared" si="10"/>
        <v>0</v>
      </c>
      <c r="E48" s="3">
        <f>COUNTIF(Vertices[Degree],"&gt;= "&amp;D48)-COUNTIF(Vertices[Degree],"&gt;="&amp;D49)</f>
        <v>0</v>
      </c>
      <c r="F48" s="37">
        <f t="shared" si="11"/>
        <v>46.363636363636395</v>
      </c>
      <c r="G48" s="38">
        <f>COUNTIF(Vertices[In-Degree],"&gt;= "&amp;F48)-COUNTIF(Vertices[In-Degree],"&gt;="&amp;F49)</f>
        <v>0</v>
      </c>
      <c r="H48" s="37">
        <f t="shared" si="12"/>
        <v>11.127272727272732</v>
      </c>
      <c r="I48" s="38">
        <f>COUNTIF(Vertices[Out-Degree],"&gt;= "&amp;H48)-COUNTIF(Vertices[Out-Degree],"&gt;="&amp;H49)</f>
        <v>0</v>
      </c>
      <c r="J48" s="37">
        <f t="shared" si="13"/>
        <v>10194.147878581816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0.04807847272727276</v>
      </c>
      <c r="O48" s="38">
        <f>COUNTIF(Vertices[Eigenvector Centrality],"&gt;= "&amp;N48)-COUNTIF(Vertices[Eigenvector Centrality],"&gt;="&amp;N49)</f>
        <v>0</v>
      </c>
      <c r="P48" s="37">
        <f t="shared" si="16"/>
        <v>13.893213127272722</v>
      </c>
      <c r="Q48" s="38">
        <f>COUNTIF(Vertices[PageRank],"&gt;= "&amp;P48)-COUNTIF(Vertices[PageRank],"&gt;="&amp;P49)</f>
        <v>0</v>
      </c>
      <c r="R48" s="37">
        <f t="shared" si="17"/>
        <v>0.5151515151515148</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47.72727272727276</v>
      </c>
      <c r="G49" s="40">
        <f>COUNTIF(Vertices[In-Degree],"&gt;= "&amp;F49)-COUNTIF(Vertices[In-Degree],"&gt;="&amp;F50)</f>
        <v>0</v>
      </c>
      <c r="H49" s="39">
        <f t="shared" si="12"/>
        <v>11.45454545454546</v>
      </c>
      <c r="I49" s="40">
        <f>COUNTIF(Vertices[Out-Degree],"&gt;= "&amp;H49)-COUNTIF(Vertices[Out-Degree],"&gt;="&amp;H50)</f>
        <v>0</v>
      </c>
      <c r="J49" s="39">
        <f t="shared" si="13"/>
        <v>10493.975757363634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0.04949254545454549</v>
      </c>
      <c r="O49" s="40">
        <f>COUNTIF(Vertices[Eigenvector Centrality],"&gt;= "&amp;N49)-COUNTIF(Vertices[Eigenvector Centrality],"&gt;="&amp;N50)</f>
        <v>0</v>
      </c>
      <c r="P49" s="39">
        <f t="shared" si="16"/>
        <v>14.290958454545448</v>
      </c>
      <c r="Q49" s="40">
        <f>COUNTIF(Vertices[PageRank],"&gt;= "&amp;P49)-COUNTIF(Vertices[PageRank],"&gt;="&amp;P50)</f>
        <v>0</v>
      </c>
      <c r="R49" s="39">
        <f t="shared" si="17"/>
        <v>0.5303030303030299</v>
      </c>
      <c r="S49" s="44">
        <f>COUNTIF(Vertices[Clustering Coefficient],"&gt;= "&amp;R49)-COUNTIF(Vertices[Clustering Coefficient],"&gt;="&amp;R50)</f>
        <v>10</v>
      </c>
      <c r="T49" s="39" t="e">
        <f ca="1" t="shared" si="18"/>
        <v>#REF!</v>
      </c>
      <c r="U49" s="40" t="e">
        <f ca="1" t="shared" si="0"/>
        <v>#REF!</v>
      </c>
    </row>
    <row r="50" spans="4:21" ht="15">
      <c r="D50" s="32">
        <f t="shared" si="10"/>
        <v>0</v>
      </c>
      <c r="E50" s="3">
        <f>COUNTIF(Vertices[Degree],"&gt;= "&amp;D50)-COUNTIF(Vertices[Degree],"&gt;="&amp;D51)</f>
        <v>0</v>
      </c>
      <c r="F50" s="37">
        <f t="shared" si="11"/>
        <v>49.09090909090913</v>
      </c>
      <c r="G50" s="38">
        <f>COUNTIF(Vertices[In-Degree],"&gt;= "&amp;F50)-COUNTIF(Vertices[In-Degree],"&gt;="&amp;F51)</f>
        <v>0</v>
      </c>
      <c r="H50" s="37">
        <f t="shared" si="12"/>
        <v>11.781818181818188</v>
      </c>
      <c r="I50" s="38">
        <f>COUNTIF(Vertices[Out-Degree],"&gt;= "&amp;H50)-COUNTIF(Vertices[Out-Degree],"&gt;="&amp;H51)</f>
        <v>0</v>
      </c>
      <c r="J50" s="37">
        <f t="shared" si="13"/>
        <v>10793.803636145452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0.05090661818181822</v>
      </c>
      <c r="O50" s="38">
        <f>COUNTIF(Vertices[Eigenvector Centrality],"&gt;= "&amp;N50)-COUNTIF(Vertices[Eigenvector Centrality],"&gt;="&amp;N51)</f>
        <v>0</v>
      </c>
      <c r="P50" s="37">
        <f t="shared" si="16"/>
        <v>14.688703781818175</v>
      </c>
      <c r="Q50" s="38">
        <f>COUNTIF(Vertices[PageRank],"&gt;= "&amp;P50)-COUNTIF(Vertices[PageRank],"&gt;="&amp;P51)</f>
        <v>0</v>
      </c>
      <c r="R50" s="37">
        <f t="shared" si="17"/>
        <v>0.5454545454545451</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50.454545454545496</v>
      </c>
      <c r="G51" s="40">
        <f>COUNTIF(Vertices[In-Degree],"&gt;= "&amp;F51)-COUNTIF(Vertices[In-Degree],"&gt;="&amp;F52)</f>
        <v>0</v>
      </c>
      <c r="H51" s="39">
        <f t="shared" si="12"/>
        <v>12.109090909090916</v>
      </c>
      <c r="I51" s="40">
        <f>COUNTIF(Vertices[Out-Degree],"&gt;= "&amp;H51)-COUNTIF(Vertices[Out-Degree],"&gt;="&amp;H52)</f>
        <v>0</v>
      </c>
      <c r="J51" s="39">
        <f t="shared" si="13"/>
        <v>11093.63151492727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0.05232069090909095</v>
      </c>
      <c r="O51" s="40">
        <f>COUNTIF(Vertices[Eigenvector Centrality],"&gt;= "&amp;N51)-COUNTIF(Vertices[Eigenvector Centrality],"&gt;="&amp;N52)</f>
        <v>0</v>
      </c>
      <c r="P51" s="39">
        <f t="shared" si="16"/>
        <v>15.086449109090902</v>
      </c>
      <c r="Q51" s="40">
        <f>COUNTIF(Vertices[PageRank],"&gt;= "&amp;P51)-COUNTIF(Vertices[PageRank],"&gt;="&amp;P52)</f>
        <v>0</v>
      </c>
      <c r="R51" s="39">
        <f t="shared" si="17"/>
        <v>0.5606060606060602</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51.81818181818186</v>
      </c>
      <c r="G52" s="38">
        <f>COUNTIF(Vertices[In-Degree],"&gt;= "&amp;F52)-COUNTIF(Vertices[In-Degree],"&gt;="&amp;F53)</f>
        <v>0</v>
      </c>
      <c r="H52" s="37">
        <f t="shared" si="12"/>
        <v>12.436363636363645</v>
      </c>
      <c r="I52" s="38">
        <f>COUNTIF(Vertices[Out-Degree],"&gt;= "&amp;H52)-COUNTIF(Vertices[Out-Degree],"&gt;="&amp;H53)</f>
        <v>0</v>
      </c>
      <c r="J52" s="37">
        <f t="shared" si="13"/>
        <v>11393.459393709089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0.05373476363636368</v>
      </c>
      <c r="O52" s="38">
        <f>COUNTIF(Vertices[Eigenvector Centrality],"&gt;= "&amp;N52)-COUNTIF(Vertices[Eigenvector Centrality],"&gt;="&amp;N53)</f>
        <v>0</v>
      </c>
      <c r="P52" s="37">
        <f t="shared" si="16"/>
        <v>15.484194436363628</v>
      </c>
      <c r="Q52" s="38">
        <f>COUNTIF(Vertices[PageRank],"&gt;= "&amp;P52)-COUNTIF(Vertices[PageRank],"&gt;="&amp;P53)</f>
        <v>0</v>
      </c>
      <c r="R52" s="37">
        <f t="shared" si="17"/>
        <v>0.5757575757575754</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53.18181818181823</v>
      </c>
      <c r="G53" s="40">
        <f>COUNTIF(Vertices[In-Degree],"&gt;= "&amp;F53)-COUNTIF(Vertices[In-Degree],"&gt;="&amp;F54)</f>
        <v>0</v>
      </c>
      <c r="H53" s="39">
        <f t="shared" si="12"/>
        <v>12.763636363636373</v>
      </c>
      <c r="I53" s="40">
        <f>COUNTIF(Vertices[Out-Degree],"&gt;= "&amp;H53)-COUNTIF(Vertices[Out-Degree],"&gt;="&amp;H54)</f>
        <v>1</v>
      </c>
      <c r="J53" s="39">
        <f t="shared" si="13"/>
        <v>11693.287272490907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0.05514883636363641</v>
      </c>
      <c r="O53" s="40">
        <f>COUNTIF(Vertices[Eigenvector Centrality],"&gt;= "&amp;N53)-COUNTIF(Vertices[Eigenvector Centrality],"&gt;="&amp;N54)</f>
        <v>0</v>
      </c>
      <c r="P53" s="39">
        <f t="shared" si="16"/>
        <v>15.881939763636355</v>
      </c>
      <c r="Q53" s="40">
        <f>COUNTIF(Vertices[PageRank],"&gt;= "&amp;P53)-COUNTIF(Vertices[PageRank],"&gt;="&amp;P54)</f>
        <v>0</v>
      </c>
      <c r="R53" s="39">
        <f t="shared" si="17"/>
        <v>0.5909090909090905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54.5454545454546</v>
      </c>
      <c r="G54" s="38">
        <f>COUNTIF(Vertices[In-Degree],"&gt;= "&amp;F54)-COUNTIF(Vertices[In-Degree],"&gt;="&amp;F55)</f>
        <v>0</v>
      </c>
      <c r="H54" s="37">
        <f t="shared" si="12"/>
        <v>13.0909090909091</v>
      </c>
      <c r="I54" s="38">
        <f>COUNTIF(Vertices[Out-Degree],"&gt;= "&amp;H54)-COUNTIF(Vertices[Out-Degree],"&gt;="&amp;H55)</f>
        <v>0</v>
      </c>
      <c r="J54" s="37">
        <f t="shared" si="13"/>
        <v>11993.115151272725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0.05656290909090914</v>
      </c>
      <c r="O54" s="38">
        <f>COUNTIF(Vertices[Eigenvector Centrality],"&gt;= "&amp;N54)-COUNTIF(Vertices[Eigenvector Centrality],"&gt;="&amp;N55)</f>
        <v>0</v>
      </c>
      <c r="P54" s="37">
        <f t="shared" si="16"/>
        <v>16.279685090909084</v>
      </c>
      <c r="Q54" s="38">
        <f>COUNTIF(Vertices[PageRank],"&gt;= "&amp;P54)-COUNTIF(Vertices[PageRank],"&gt;="&amp;P55)</f>
        <v>0</v>
      </c>
      <c r="R54" s="37">
        <f t="shared" si="17"/>
        <v>0.6060606060606056</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55.90909090909096</v>
      </c>
      <c r="G55" s="40">
        <f>COUNTIF(Vertices[In-Degree],"&gt;= "&amp;F55)-COUNTIF(Vertices[In-Degree],"&gt;="&amp;F56)</f>
        <v>0</v>
      </c>
      <c r="H55" s="39">
        <f t="shared" si="12"/>
        <v>13.418181818181829</v>
      </c>
      <c r="I55" s="40">
        <f>COUNTIF(Vertices[Out-Degree],"&gt;= "&amp;H55)-COUNTIF(Vertices[Out-Degree],"&gt;="&amp;H56)</f>
        <v>0</v>
      </c>
      <c r="J55" s="39">
        <f t="shared" si="13"/>
        <v>12292.943030054543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0.05797698181818187</v>
      </c>
      <c r="O55" s="40">
        <f>COUNTIF(Vertices[Eigenvector Centrality],"&gt;= "&amp;N55)-COUNTIF(Vertices[Eigenvector Centrality],"&gt;="&amp;N56)</f>
        <v>0</v>
      </c>
      <c r="P55" s="39">
        <f t="shared" si="16"/>
        <v>16.67743041818181</v>
      </c>
      <c r="Q55" s="40">
        <f>COUNTIF(Vertices[PageRank],"&gt;= "&amp;P55)-COUNTIF(Vertices[PageRank],"&gt;="&amp;P56)</f>
        <v>0</v>
      </c>
      <c r="R55" s="39">
        <f t="shared" si="17"/>
        <v>0.6212121212121208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57.27272727272733</v>
      </c>
      <c r="G56" s="38">
        <f>COUNTIF(Vertices[In-Degree],"&gt;= "&amp;F56)-COUNTIF(Vertices[In-Degree],"&gt;="&amp;F57)</f>
        <v>0</v>
      </c>
      <c r="H56" s="37">
        <f t="shared" si="12"/>
        <v>13.745454545454557</v>
      </c>
      <c r="I56" s="38">
        <f>COUNTIF(Vertices[Out-Degree],"&gt;= "&amp;H56)-COUNTIF(Vertices[Out-Degree],"&gt;="&amp;H57)</f>
        <v>0</v>
      </c>
      <c r="J56" s="37">
        <f t="shared" si="13"/>
        <v>12592.77090883636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0.059391054545454604</v>
      </c>
      <c r="O56" s="38">
        <f>COUNTIF(Vertices[Eigenvector Centrality],"&gt;= "&amp;N56)-COUNTIF(Vertices[Eigenvector Centrality],"&gt;="&amp;N57)</f>
        <v>0</v>
      </c>
      <c r="P56" s="37">
        <f t="shared" si="16"/>
        <v>17.075175745454537</v>
      </c>
      <c r="Q56" s="38">
        <f>COUNTIF(Vertices[PageRank],"&gt;= "&amp;P56)-COUNTIF(Vertices[PageRank],"&gt;="&amp;P57)</f>
        <v>0</v>
      </c>
      <c r="R56" s="37">
        <f t="shared" si="17"/>
        <v>0.6363636363636359</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75</v>
      </c>
      <c r="G57" s="42">
        <f>COUNTIF(Vertices[In-Degree],"&gt;= "&amp;F57)-COUNTIF(Vertices[In-Degree],"&gt;="&amp;F58)</f>
        <v>1</v>
      </c>
      <c r="H57" s="41">
        <f>MAX(Vertices[Out-Degree])</f>
        <v>18</v>
      </c>
      <c r="I57" s="42">
        <f>COUNTIF(Vertices[Out-Degree],"&gt;= "&amp;H57)-COUNTIF(Vertices[Out-Degree],"&gt;="&amp;H58)</f>
        <v>1</v>
      </c>
      <c r="J57" s="41">
        <f>MAX(Vertices[Betweenness Centrality])</f>
        <v>16490.533333</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0.077774</v>
      </c>
      <c r="O57" s="42">
        <f>COUNTIF(Vertices[Eigenvector Centrality],"&gt;= "&amp;N57)-COUNTIF(Vertices[Eigenvector Centrality],"&gt;="&amp;N58)</f>
        <v>1</v>
      </c>
      <c r="P57" s="41">
        <f>MAX(Vertices[PageRank])</f>
        <v>22.245865</v>
      </c>
      <c r="Q57" s="42">
        <f>COUNTIF(Vertices[PageRank],"&gt;= "&amp;P57)-COUNTIF(Vertices[PageRank],"&gt;="&amp;P58)</f>
        <v>1</v>
      </c>
      <c r="R57" s="41">
        <f>MAX(Vertices[Clustering Coefficient])</f>
        <v>0.8333333333333334</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75</v>
      </c>
    </row>
    <row r="71" spans="1:2" ht="15">
      <c r="A71" s="33" t="s">
        <v>90</v>
      </c>
      <c r="B71" s="47">
        <f>_xlfn.IFERROR(AVERAGE(Vertices[In-Degree]),NoMetricMessage)</f>
        <v>1.7443181818181819</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18</v>
      </c>
    </row>
    <row r="85" spans="1:2" ht="15">
      <c r="A85" s="33" t="s">
        <v>96</v>
      </c>
      <c r="B85" s="47">
        <f>_xlfn.IFERROR(AVERAGE(Vertices[Out-Degree]),NoMetricMessage)</f>
        <v>1.7443181818181819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16490.533333</v>
      </c>
    </row>
    <row r="99" spans="1:2" ht="15">
      <c r="A99" s="33" t="s">
        <v>102</v>
      </c>
      <c r="B99" s="47">
        <f>_xlfn.IFERROR(AVERAGE(Vertices[Betweenness Centrality]),NoMetricMessage)</f>
        <v>167.98863632954541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0.06470181818181821</v>
      </c>
    </row>
    <row r="114" spans="1:2" ht="15">
      <c r="A114" s="33" t="s">
        <v>109</v>
      </c>
      <c r="B114" s="47">
        <f>_xlfn.IFERROR(MEDIAN(Vertices[Closeness Centrality]),NoMetricMessage)</f>
        <v>0.003195</v>
      </c>
    </row>
    <row r="125" spans="1:2" ht="15">
      <c r="A125" s="33" t="s">
        <v>112</v>
      </c>
      <c r="B125" s="47">
        <f>IF(COUNT(Vertices[Eigenvector Centrality])&gt;0,N2,NoMetricMessage)</f>
        <v>0</v>
      </c>
    </row>
    <row r="126" spans="1:2" ht="15">
      <c r="A126" s="33" t="s">
        <v>113</v>
      </c>
      <c r="B126" s="47">
        <f>IF(COUNT(Vertices[Eigenvector Centrality])&gt;0,N57,NoMetricMessage)</f>
        <v>0.077774</v>
      </c>
    </row>
    <row r="127" spans="1:2" ht="15">
      <c r="A127" s="33" t="s">
        <v>114</v>
      </c>
      <c r="B127" s="47">
        <f>_xlfn.IFERROR(AVERAGE(Vertices[Eigenvector Centrality]),NoMetricMessage)</f>
        <v>0.005681761363636364</v>
      </c>
    </row>
    <row r="128" spans="1:2" ht="15">
      <c r="A128" s="33" t="s">
        <v>115</v>
      </c>
      <c r="B128" s="47">
        <f>_xlfn.IFERROR(MEDIAN(Vertices[Eigenvector Centrality]),NoMetricMessage)</f>
        <v>0.0023625</v>
      </c>
    </row>
    <row r="139" spans="1:2" ht="15">
      <c r="A139" s="33" t="s">
        <v>140</v>
      </c>
      <c r="B139" s="47">
        <f>IF(COUNT(Vertices[PageRank])&gt;0,P2,NoMetricMessage)</f>
        <v>0.369872</v>
      </c>
    </row>
    <row r="140" spans="1:2" ht="15">
      <c r="A140" s="33" t="s">
        <v>141</v>
      </c>
      <c r="B140" s="47">
        <f>IF(COUNT(Vertices[PageRank])&gt;0,P57,NoMetricMessage)</f>
        <v>22.245865</v>
      </c>
    </row>
    <row r="141" spans="1:2" ht="15">
      <c r="A141" s="33" t="s">
        <v>142</v>
      </c>
      <c r="B141" s="47">
        <f>_xlfn.IFERROR(AVERAGE(Vertices[PageRank]),NoMetricMessage)</f>
        <v>0.9999969602272717</v>
      </c>
    </row>
    <row r="142" spans="1:2" ht="15">
      <c r="A142" s="33" t="s">
        <v>143</v>
      </c>
      <c r="B142" s="47">
        <f>_xlfn.IFERROR(MEDIAN(Vertices[PageRank]),NoMetricMessage)</f>
        <v>0.67886</v>
      </c>
    </row>
    <row r="153" spans="1:2" ht="15">
      <c r="A153" s="33" t="s">
        <v>118</v>
      </c>
      <c r="B153" s="47">
        <f>IF(COUNT(Vertices[Clustering Coefficient])&gt;0,R2,NoMetricMessage)</f>
        <v>0</v>
      </c>
    </row>
    <row r="154" spans="1:2" ht="15">
      <c r="A154" s="33" t="s">
        <v>119</v>
      </c>
      <c r="B154" s="47">
        <f>IF(COUNT(Vertices[Clustering Coefficient])&gt;0,R57,NoMetricMessage)</f>
        <v>0.8333333333333334</v>
      </c>
    </row>
    <row r="155" spans="1:2" ht="15">
      <c r="A155" s="33" t="s">
        <v>120</v>
      </c>
      <c r="B155" s="47">
        <f>_xlfn.IFERROR(AVERAGE(Vertices[Clustering Coefficient]),NoMetricMessage)</f>
        <v>0.16190864060182245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2538</v>
      </c>
      <c r="K7" s="13" t="s">
        <v>2539</v>
      </c>
    </row>
    <row r="8" spans="1:11" ht="409.5">
      <c r="A8"/>
      <c r="B8">
        <v>2</v>
      </c>
      <c r="C8">
        <v>2</v>
      </c>
      <c r="D8" t="s">
        <v>61</v>
      </c>
      <c r="E8" t="s">
        <v>61</v>
      </c>
      <c r="H8" t="s">
        <v>73</v>
      </c>
      <c r="J8" t="s">
        <v>2540</v>
      </c>
      <c r="K8" s="13" t="s">
        <v>2541</v>
      </c>
    </row>
    <row r="9" spans="1:11" ht="409.5">
      <c r="A9"/>
      <c r="B9">
        <v>3</v>
      </c>
      <c r="C9">
        <v>4</v>
      </c>
      <c r="D9" t="s">
        <v>62</v>
      </c>
      <c r="E9" t="s">
        <v>62</v>
      </c>
      <c r="H9" t="s">
        <v>74</v>
      </c>
      <c r="J9" t="s">
        <v>2542</v>
      </c>
      <c r="K9" s="13" t="s">
        <v>2543</v>
      </c>
    </row>
    <row r="10" spans="1:11" ht="409.5">
      <c r="A10"/>
      <c r="B10">
        <v>4</v>
      </c>
      <c r="D10" t="s">
        <v>63</v>
      </c>
      <c r="E10" t="s">
        <v>63</v>
      </c>
      <c r="H10" t="s">
        <v>75</v>
      </c>
      <c r="J10" t="s">
        <v>2544</v>
      </c>
      <c r="K10" s="13" t="s">
        <v>2545</v>
      </c>
    </row>
    <row r="11" spans="1:11" ht="15">
      <c r="A11"/>
      <c r="B11">
        <v>5</v>
      </c>
      <c r="D11" t="s">
        <v>46</v>
      </c>
      <c r="E11">
        <v>1</v>
      </c>
      <c r="H11" t="s">
        <v>76</v>
      </c>
      <c r="J11" t="s">
        <v>2546</v>
      </c>
      <c r="K11" t="s">
        <v>2547</v>
      </c>
    </row>
    <row r="12" spans="1:11" ht="15">
      <c r="A12"/>
      <c r="B12"/>
      <c r="D12" t="s">
        <v>64</v>
      </c>
      <c r="E12">
        <v>2</v>
      </c>
      <c r="H12">
        <v>0</v>
      </c>
      <c r="J12" t="s">
        <v>2548</v>
      </c>
      <c r="K12" t="s">
        <v>2549</v>
      </c>
    </row>
    <row r="13" spans="1:11" ht="15">
      <c r="A13"/>
      <c r="B13"/>
      <c r="D13">
        <v>1</v>
      </c>
      <c r="E13">
        <v>3</v>
      </c>
      <c r="H13">
        <v>1</v>
      </c>
      <c r="J13" t="s">
        <v>2550</v>
      </c>
      <c r="K13" t="s">
        <v>2551</v>
      </c>
    </row>
    <row r="14" spans="4:11" ht="15">
      <c r="D14">
        <v>2</v>
      </c>
      <c r="E14">
        <v>4</v>
      </c>
      <c r="H14">
        <v>2</v>
      </c>
      <c r="J14" t="s">
        <v>2552</v>
      </c>
      <c r="K14" t="s">
        <v>2553</v>
      </c>
    </row>
    <row r="15" spans="4:11" ht="15">
      <c r="D15">
        <v>3</v>
      </c>
      <c r="E15">
        <v>5</v>
      </c>
      <c r="H15">
        <v>3</v>
      </c>
      <c r="J15" t="s">
        <v>2554</v>
      </c>
      <c r="K15" t="s">
        <v>2555</v>
      </c>
    </row>
    <row r="16" spans="4:11" ht="15">
      <c r="D16">
        <v>4</v>
      </c>
      <c r="E16">
        <v>6</v>
      </c>
      <c r="H16">
        <v>4</v>
      </c>
      <c r="J16" t="s">
        <v>2556</v>
      </c>
      <c r="K16" t="s">
        <v>2557</v>
      </c>
    </row>
    <row r="17" spans="4:11" ht="15">
      <c r="D17">
        <v>5</v>
      </c>
      <c r="E17">
        <v>7</v>
      </c>
      <c r="H17">
        <v>5</v>
      </c>
      <c r="J17" t="s">
        <v>2558</v>
      </c>
      <c r="K17" t="s">
        <v>2559</v>
      </c>
    </row>
    <row r="18" spans="4:11" ht="15">
      <c r="D18">
        <v>6</v>
      </c>
      <c r="E18">
        <v>8</v>
      </c>
      <c r="H18">
        <v>6</v>
      </c>
      <c r="J18" t="s">
        <v>2560</v>
      </c>
      <c r="K18" t="s">
        <v>2561</v>
      </c>
    </row>
    <row r="19" spans="4:11" ht="15">
      <c r="D19">
        <v>7</v>
      </c>
      <c r="E19">
        <v>9</v>
      </c>
      <c r="H19">
        <v>7</v>
      </c>
      <c r="J19" t="s">
        <v>2562</v>
      </c>
      <c r="K19" t="s">
        <v>2563</v>
      </c>
    </row>
    <row r="20" spans="4:11" ht="15">
      <c r="D20">
        <v>8</v>
      </c>
      <c r="H20">
        <v>8</v>
      </c>
      <c r="J20" t="s">
        <v>2564</v>
      </c>
      <c r="K20" t="s">
        <v>2565</v>
      </c>
    </row>
    <row r="21" spans="4:11" ht="409.5">
      <c r="D21">
        <v>9</v>
      </c>
      <c r="H21">
        <v>9</v>
      </c>
      <c r="J21" t="s">
        <v>2566</v>
      </c>
      <c r="K21" s="13" t="s">
        <v>2567</v>
      </c>
    </row>
    <row r="22" spans="4:11" ht="409.5">
      <c r="D22">
        <v>10</v>
      </c>
      <c r="J22" t="s">
        <v>2568</v>
      </c>
      <c r="K22" s="13" t="s">
        <v>2569</v>
      </c>
    </row>
    <row r="23" spans="4:11" ht="409.5">
      <c r="D23">
        <v>11</v>
      </c>
      <c r="J23" t="s">
        <v>2570</v>
      </c>
      <c r="K23" s="13" t="s">
        <v>2571</v>
      </c>
    </row>
    <row r="24" spans="10:11" ht="409.5">
      <c r="J24" t="s">
        <v>2572</v>
      </c>
      <c r="K24" s="13" t="s">
        <v>3594</v>
      </c>
    </row>
    <row r="25" spans="10:11" ht="15">
      <c r="J25" t="s">
        <v>2573</v>
      </c>
      <c r="K25" t="b">
        <v>0</v>
      </c>
    </row>
    <row r="26" spans="10:11" ht="15">
      <c r="J26" t="s">
        <v>3592</v>
      </c>
      <c r="K26" t="s">
        <v>3593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2610</v>
      </c>
      <c r="B2" s="116" t="s">
        <v>2611</v>
      </c>
      <c r="C2" s="117" t="s">
        <v>2612</v>
      </c>
    </row>
    <row r="3" spans="1:3" ht="15">
      <c r="A3" s="115" t="s">
        <v>2575</v>
      </c>
      <c r="B3" s="115" t="s">
        <v>2575</v>
      </c>
      <c r="C3" s="34">
        <v>108</v>
      </c>
    </row>
    <row r="4" spans="1:3" ht="15">
      <c r="A4" s="115" t="s">
        <v>2575</v>
      </c>
      <c r="B4" s="115" t="s">
        <v>2576</v>
      </c>
      <c r="C4" s="34">
        <v>2</v>
      </c>
    </row>
    <row r="5" spans="1:3" ht="15">
      <c r="A5" s="115" t="s">
        <v>2575</v>
      </c>
      <c r="B5" s="115" t="s">
        <v>2578</v>
      </c>
      <c r="C5" s="34">
        <v>1</v>
      </c>
    </row>
    <row r="6" spans="1:3" ht="15">
      <c r="A6" s="115" t="s">
        <v>2575</v>
      </c>
      <c r="B6" s="115" t="s">
        <v>2581</v>
      </c>
      <c r="C6" s="34">
        <v>3</v>
      </c>
    </row>
    <row r="7" spans="1:3" ht="15">
      <c r="A7" s="115" t="s">
        <v>2575</v>
      </c>
      <c r="B7" s="115" t="s">
        <v>2584</v>
      </c>
      <c r="C7" s="34">
        <v>2</v>
      </c>
    </row>
    <row r="8" spans="1:3" ht="15">
      <c r="A8" s="115" t="s">
        <v>2576</v>
      </c>
      <c r="B8" s="115" t="s">
        <v>2575</v>
      </c>
      <c r="C8" s="34">
        <v>19</v>
      </c>
    </row>
    <row r="9" spans="1:3" ht="15">
      <c r="A9" s="115" t="s">
        <v>2576</v>
      </c>
      <c r="B9" s="115" t="s">
        <v>2576</v>
      </c>
      <c r="C9" s="34">
        <v>67</v>
      </c>
    </row>
    <row r="10" spans="1:3" ht="15">
      <c r="A10" s="115" t="s">
        <v>2577</v>
      </c>
      <c r="B10" s="115" t="s">
        <v>2577</v>
      </c>
      <c r="C10" s="34">
        <v>24</v>
      </c>
    </row>
    <row r="11" spans="1:3" ht="15">
      <c r="A11" s="115" t="s">
        <v>2578</v>
      </c>
      <c r="B11" s="115" t="s">
        <v>2575</v>
      </c>
      <c r="C11" s="34">
        <v>5</v>
      </c>
    </row>
    <row r="12" spans="1:3" ht="15">
      <c r="A12" s="115" t="s">
        <v>2578</v>
      </c>
      <c r="B12" s="115" t="s">
        <v>2578</v>
      </c>
      <c r="C12" s="34">
        <v>24</v>
      </c>
    </row>
    <row r="13" spans="1:3" ht="15">
      <c r="A13" s="115" t="s">
        <v>2579</v>
      </c>
      <c r="B13" s="115" t="s">
        <v>2575</v>
      </c>
      <c r="C13" s="34">
        <v>1</v>
      </c>
    </row>
    <row r="14" spans="1:3" ht="15">
      <c r="A14" s="115" t="s">
        <v>2579</v>
      </c>
      <c r="B14" s="115" t="s">
        <v>2579</v>
      </c>
      <c r="C14" s="34">
        <v>12</v>
      </c>
    </row>
    <row r="15" spans="1:3" ht="15">
      <c r="A15" s="115" t="s">
        <v>2580</v>
      </c>
      <c r="B15" s="115" t="s">
        <v>2580</v>
      </c>
      <c r="C15" s="34">
        <v>20</v>
      </c>
    </row>
    <row r="16" spans="1:3" ht="15">
      <c r="A16" s="115" t="s">
        <v>2581</v>
      </c>
      <c r="B16" s="115" t="s">
        <v>2575</v>
      </c>
      <c r="C16" s="34">
        <v>2</v>
      </c>
    </row>
    <row r="17" spans="1:3" ht="15">
      <c r="A17" s="115" t="s">
        <v>2581</v>
      </c>
      <c r="B17" s="115" t="s">
        <v>2576</v>
      </c>
      <c r="C17" s="34">
        <v>2</v>
      </c>
    </row>
    <row r="18" spans="1:3" ht="15">
      <c r="A18" s="115" t="s">
        <v>2581</v>
      </c>
      <c r="B18" s="115" t="s">
        <v>2581</v>
      </c>
      <c r="C18" s="34">
        <v>19</v>
      </c>
    </row>
    <row r="19" spans="1:3" ht="15">
      <c r="A19" s="115" t="s">
        <v>2582</v>
      </c>
      <c r="B19" s="115" t="s">
        <v>2575</v>
      </c>
      <c r="C19" s="34">
        <v>4</v>
      </c>
    </row>
    <row r="20" spans="1:3" ht="15">
      <c r="A20" s="115" t="s">
        <v>2582</v>
      </c>
      <c r="B20" s="115" t="s">
        <v>2581</v>
      </c>
      <c r="C20" s="34">
        <v>1</v>
      </c>
    </row>
    <row r="21" spans="1:3" ht="15">
      <c r="A21" s="115" t="s">
        <v>2582</v>
      </c>
      <c r="B21" s="115" t="s">
        <v>2582</v>
      </c>
      <c r="C21" s="34">
        <v>9</v>
      </c>
    </row>
    <row r="22" spans="1:3" ht="15">
      <c r="A22" s="115" t="s">
        <v>2583</v>
      </c>
      <c r="B22" s="115" t="s">
        <v>2575</v>
      </c>
      <c r="C22" s="34">
        <v>3</v>
      </c>
    </row>
    <row r="23" spans="1:3" ht="15">
      <c r="A23" s="115" t="s">
        <v>2583</v>
      </c>
      <c r="B23" s="115" t="s">
        <v>2583</v>
      </c>
      <c r="C23" s="34">
        <v>10</v>
      </c>
    </row>
    <row r="24" spans="1:3" ht="15">
      <c r="A24" s="115" t="s">
        <v>2584</v>
      </c>
      <c r="B24" s="115" t="s">
        <v>2575</v>
      </c>
      <c r="C24" s="34">
        <v>3</v>
      </c>
    </row>
    <row r="25" spans="1:3" ht="15">
      <c r="A25" s="115" t="s">
        <v>2584</v>
      </c>
      <c r="B25" s="115" t="s">
        <v>2584</v>
      </c>
      <c r="C25" s="34">
        <v>4</v>
      </c>
    </row>
    <row r="26" spans="1:3" ht="15">
      <c r="A26" s="115" t="s">
        <v>2585</v>
      </c>
      <c r="B26" s="115" t="s">
        <v>2575</v>
      </c>
      <c r="C26" s="34">
        <v>4</v>
      </c>
    </row>
    <row r="27" spans="1:3" ht="15">
      <c r="A27" s="115" t="s">
        <v>2585</v>
      </c>
      <c r="B27" s="115" t="s">
        <v>2585</v>
      </c>
      <c r="C27" s="34">
        <v>4</v>
      </c>
    </row>
    <row r="28" spans="1:3" ht="15">
      <c r="A28" s="115" t="s">
        <v>2586</v>
      </c>
      <c r="B28" s="115" t="s">
        <v>2586</v>
      </c>
      <c r="C28" s="34">
        <v>2</v>
      </c>
    </row>
    <row r="29" spans="1:3" ht="15">
      <c r="A29" s="115" t="s">
        <v>2587</v>
      </c>
      <c r="B29" s="115" t="s">
        <v>2587</v>
      </c>
      <c r="C29" s="34">
        <v>3</v>
      </c>
    </row>
    <row r="30" spans="1:3" ht="15">
      <c r="A30" s="115" t="s">
        <v>2588</v>
      </c>
      <c r="B30" s="115" t="s">
        <v>2575</v>
      </c>
      <c r="C30" s="34">
        <v>1</v>
      </c>
    </row>
    <row r="31" spans="1:3" ht="15">
      <c r="A31" s="115" t="s">
        <v>2588</v>
      </c>
      <c r="B31" s="115" t="s">
        <v>2588</v>
      </c>
      <c r="C31" s="34">
        <v>1</v>
      </c>
    </row>
    <row r="32" spans="1:3" ht="15">
      <c r="A32" s="115" t="s">
        <v>2589</v>
      </c>
      <c r="B32" s="115" t="s">
        <v>2589</v>
      </c>
      <c r="C32" s="34">
        <v>2</v>
      </c>
    </row>
    <row r="33" spans="1:3" ht="15">
      <c r="A33" s="115" t="s">
        <v>2590</v>
      </c>
      <c r="B33" s="115" t="s">
        <v>2590</v>
      </c>
      <c r="C33" s="34">
        <v>1</v>
      </c>
    </row>
    <row r="34" spans="1:3" ht="15">
      <c r="A34" s="115" t="s">
        <v>2591</v>
      </c>
      <c r="B34" s="115" t="s">
        <v>2575</v>
      </c>
      <c r="C34" s="34">
        <v>1</v>
      </c>
    </row>
    <row r="35" spans="1:3" ht="15">
      <c r="A35" s="115" t="s">
        <v>2591</v>
      </c>
      <c r="B35" s="115" t="s">
        <v>2591</v>
      </c>
      <c r="C35" s="34">
        <v>1</v>
      </c>
    </row>
    <row r="36" spans="1:3" ht="15">
      <c r="A36" s="115" t="s">
        <v>2592</v>
      </c>
      <c r="B36" s="115" t="s">
        <v>2592</v>
      </c>
      <c r="C36" s="34">
        <v>1</v>
      </c>
    </row>
    <row r="37" spans="1:3" ht="15">
      <c r="A37" s="115" t="s">
        <v>2593</v>
      </c>
      <c r="B37" s="115" t="s">
        <v>2575</v>
      </c>
      <c r="C37" s="34">
        <v>1</v>
      </c>
    </row>
    <row r="38" spans="1:3" ht="15">
      <c r="A38" s="115" t="s">
        <v>2593</v>
      </c>
      <c r="B38" s="115" t="s">
        <v>2593</v>
      </c>
      <c r="C38" s="34">
        <v>1</v>
      </c>
    </row>
    <row r="39" spans="1:3" ht="15">
      <c r="A39" s="115" t="s">
        <v>2594</v>
      </c>
      <c r="B39" s="115" t="s">
        <v>2594</v>
      </c>
      <c r="C39"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2618</v>
      </c>
      <c r="B1" s="13" t="s">
        <v>2620</v>
      </c>
      <c r="C1" s="13" t="s">
        <v>2621</v>
      </c>
      <c r="D1" s="13" t="s">
        <v>2623</v>
      </c>
      <c r="E1" s="13" t="s">
        <v>2622</v>
      </c>
      <c r="F1" s="13" t="s">
        <v>2625</v>
      </c>
      <c r="G1" s="13" t="s">
        <v>2624</v>
      </c>
      <c r="H1" s="13" t="s">
        <v>2627</v>
      </c>
      <c r="I1" s="13" t="s">
        <v>2626</v>
      </c>
      <c r="J1" s="13" t="s">
        <v>2630</v>
      </c>
      <c r="K1" s="78" t="s">
        <v>2629</v>
      </c>
      <c r="L1" s="78" t="s">
        <v>2632</v>
      </c>
      <c r="M1" s="13" t="s">
        <v>2631</v>
      </c>
      <c r="N1" s="13" t="s">
        <v>2634</v>
      </c>
      <c r="O1" s="13" t="s">
        <v>2633</v>
      </c>
      <c r="P1" s="13" t="s">
        <v>2636</v>
      </c>
      <c r="Q1" s="13" t="s">
        <v>2635</v>
      </c>
      <c r="R1" s="13" t="s">
        <v>2638</v>
      </c>
      <c r="S1" s="13" t="s">
        <v>2637</v>
      </c>
      <c r="T1" s="13" t="s">
        <v>2640</v>
      </c>
      <c r="U1" s="13" t="s">
        <v>2639</v>
      </c>
      <c r="V1" s="13" t="s">
        <v>2641</v>
      </c>
    </row>
    <row r="2" spans="1:22" ht="15">
      <c r="A2" s="83" t="s">
        <v>546</v>
      </c>
      <c r="B2" s="78">
        <v>7</v>
      </c>
      <c r="C2" s="83" t="s">
        <v>546</v>
      </c>
      <c r="D2" s="78">
        <v>7</v>
      </c>
      <c r="E2" s="83" t="s">
        <v>550</v>
      </c>
      <c r="F2" s="78">
        <v>1</v>
      </c>
      <c r="G2" s="83" t="s">
        <v>2619</v>
      </c>
      <c r="H2" s="78">
        <v>3</v>
      </c>
      <c r="I2" s="83" t="s">
        <v>590</v>
      </c>
      <c r="J2" s="78">
        <v>2</v>
      </c>
      <c r="K2" s="78"/>
      <c r="L2" s="78"/>
      <c r="M2" s="83" t="s">
        <v>560</v>
      </c>
      <c r="N2" s="78">
        <v>1</v>
      </c>
      <c r="O2" s="83" t="s">
        <v>582</v>
      </c>
      <c r="P2" s="78">
        <v>6</v>
      </c>
      <c r="Q2" s="83" t="s">
        <v>557</v>
      </c>
      <c r="R2" s="78">
        <v>2</v>
      </c>
      <c r="S2" s="83" t="s">
        <v>570</v>
      </c>
      <c r="T2" s="78">
        <v>1</v>
      </c>
      <c r="U2" s="83" t="s">
        <v>563</v>
      </c>
      <c r="V2" s="78">
        <v>2</v>
      </c>
    </row>
    <row r="3" spans="1:22" ht="15">
      <c r="A3" s="83" t="s">
        <v>582</v>
      </c>
      <c r="B3" s="78">
        <v>7</v>
      </c>
      <c r="C3" s="83" t="s">
        <v>567</v>
      </c>
      <c r="D3" s="78">
        <v>6</v>
      </c>
      <c r="E3" s="78"/>
      <c r="F3" s="78"/>
      <c r="G3" s="83" t="s">
        <v>543</v>
      </c>
      <c r="H3" s="78">
        <v>1</v>
      </c>
      <c r="I3" s="83" t="s">
        <v>586</v>
      </c>
      <c r="J3" s="78">
        <v>2</v>
      </c>
      <c r="K3" s="78"/>
      <c r="L3" s="78"/>
      <c r="M3" s="78"/>
      <c r="N3" s="78"/>
      <c r="O3" s="83" t="s">
        <v>599</v>
      </c>
      <c r="P3" s="78">
        <v>1</v>
      </c>
      <c r="Q3" s="83" t="s">
        <v>574</v>
      </c>
      <c r="R3" s="78">
        <v>1</v>
      </c>
      <c r="S3" s="78"/>
      <c r="T3" s="78"/>
      <c r="U3" s="78"/>
      <c r="V3" s="78"/>
    </row>
    <row r="4" spans="1:22" ht="15">
      <c r="A4" s="83" t="s">
        <v>567</v>
      </c>
      <c r="B4" s="78">
        <v>6</v>
      </c>
      <c r="C4" s="83" t="s">
        <v>585</v>
      </c>
      <c r="D4" s="78">
        <v>4</v>
      </c>
      <c r="E4" s="78"/>
      <c r="F4" s="78"/>
      <c r="G4" s="83" t="s">
        <v>545</v>
      </c>
      <c r="H4" s="78">
        <v>1</v>
      </c>
      <c r="I4" s="83" t="s">
        <v>2628</v>
      </c>
      <c r="J4" s="78">
        <v>1</v>
      </c>
      <c r="K4" s="78"/>
      <c r="L4" s="78"/>
      <c r="M4" s="78"/>
      <c r="N4" s="78"/>
      <c r="O4" s="83" t="s">
        <v>598</v>
      </c>
      <c r="P4" s="78">
        <v>1</v>
      </c>
      <c r="Q4" s="78"/>
      <c r="R4" s="78"/>
      <c r="S4" s="78"/>
      <c r="T4" s="78"/>
      <c r="U4" s="78"/>
      <c r="V4" s="78"/>
    </row>
    <row r="5" spans="1:22" ht="15">
      <c r="A5" s="83" t="s">
        <v>585</v>
      </c>
      <c r="B5" s="78">
        <v>4</v>
      </c>
      <c r="C5" s="83" t="s">
        <v>550</v>
      </c>
      <c r="D5" s="78">
        <v>3</v>
      </c>
      <c r="E5" s="78"/>
      <c r="F5" s="78"/>
      <c r="G5" s="83" t="s">
        <v>544</v>
      </c>
      <c r="H5" s="78">
        <v>1</v>
      </c>
      <c r="I5" s="83" t="s">
        <v>587</v>
      </c>
      <c r="J5" s="78">
        <v>1</v>
      </c>
      <c r="K5" s="78"/>
      <c r="L5" s="78"/>
      <c r="M5" s="78"/>
      <c r="N5" s="78"/>
      <c r="O5" s="83" t="s">
        <v>565</v>
      </c>
      <c r="P5" s="78">
        <v>1</v>
      </c>
      <c r="Q5" s="78"/>
      <c r="R5" s="78"/>
      <c r="S5" s="78"/>
      <c r="T5" s="78"/>
      <c r="U5" s="78"/>
      <c r="V5" s="78"/>
    </row>
    <row r="6" spans="1:22" ht="15">
      <c r="A6" s="83" t="s">
        <v>550</v>
      </c>
      <c r="B6" s="78">
        <v>4</v>
      </c>
      <c r="C6" s="83" t="s">
        <v>568</v>
      </c>
      <c r="D6" s="78">
        <v>3</v>
      </c>
      <c r="E6" s="78"/>
      <c r="F6" s="78"/>
      <c r="G6" s="83" t="s">
        <v>548</v>
      </c>
      <c r="H6" s="78">
        <v>1</v>
      </c>
      <c r="I6" s="83" t="s">
        <v>588</v>
      </c>
      <c r="J6" s="78">
        <v>1</v>
      </c>
      <c r="K6" s="78"/>
      <c r="L6" s="78"/>
      <c r="M6" s="78"/>
      <c r="N6" s="78"/>
      <c r="O6" s="78"/>
      <c r="P6" s="78"/>
      <c r="Q6" s="78"/>
      <c r="R6" s="78"/>
      <c r="S6" s="78"/>
      <c r="T6" s="78"/>
      <c r="U6" s="78"/>
      <c r="V6" s="78"/>
    </row>
    <row r="7" spans="1:22" ht="15">
      <c r="A7" s="83" t="s">
        <v>557</v>
      </c>
      <c r="B7" s="78">
        <v>3</v>
      </c>
      <c r="C7" s="83" t="s">
        <v>562</v>
      </c>
      <c r="D7" s="78">
        <v>3</v>
      </c>
      <c r="E7" s="78"/>
      <c r="F7" s="78"/>
      <c r="G7" s="83" t="s">
        <v>551</v>
      </c>
      <c r="H7" s="78">
        <v>1</v>
      </c>
      <c r="I7" s="83" t="s">
        <v>589</v>
      </c>
      <c r="J7" s="78">
        <v>1</v>
      </c>
      <c r="K7" s="78"/>
      <c r="L7" s="78"/>
      <c r="M7" s="78"/>
      <c r="N7" s="78"/>
      <c r="O7" s="78"/>
      <c r="P7" s="78"/>
      <c r="Q7" s="78"/>
      <c r="R7" s="78"/>
      <c r="S7" s="78"/>
      <c r="T7" s="78"/>
      <c r="U7" s="78"/>
      <c r="V7" s="78"/>
    </row>
    <row r="8" spans="1:22" ht="15">
      <c r="A8" s="83" t="s">
        <v>568</v>
      </c>
      <c r="B8" s="78">
        <v>3</v>
      </c>
      <c r="C8" s="83" t="s">
        <v>595</v>
      </c>
      <c r="D8" s="78">
        <v>2</v>
      </c>
      <c r="E8" s="78"/>
      <c r="F8" s="78"/>
      <c r="G8" s="83" t="s">
        <v>553</v>
      </c>
      <c r="H8" s="78">
        <v>1</v>
      </c>
      <c r="I8" s="83" t="s">
        <v>559</v>
      </c>
      <c r="J8" s="78">
        <v>1</v>
      </c>
      <c r="K8" s="78"/>
      <c r="L8" s="78"/>
      <c r="M8" s="78"/>
      <c r="N8" s="78"/>
      <c r="O8" s="78"/>
      <c r="P8" s="78"/>
      <c r="Q8" s="78"/>
      <c r="R8" s="78"/>
      <c r="S8" s="78"/>
      <c r="T8" s="78"/>
      <c r="U8" s="78"/>
      <c r="V8" s="78"/>
    </row>
    <row r="9" spans="1:22" ht="15">
      <c r="A9" s="83" t="s">
        <v>2619</v>
      </c>
      <c r="B9" s="78">
        <v>3</v>
      </c>
      <c r="C9" s="83" t="s">
        <v>581</v>
      </c>
      <c r="D9" s="78">
        <v>2</v>
      </c>
      <c r="E9" s="78"/>
      <c r="F9" s="78"/>
      <c r="G9" s="83" t="s">
        <v>552</v>
      </c>
      <c r="H9" s="78">
        <v>1</v>
      </c>
      <c r="I9" s="83" t="s">
        <v>558</v>
      </c>
      <c r="J9" s="78">
        <v>1</v>
      </c>
      <c r="K9" s="78"/>
      <c r="L9" s="78"/>
      <c r="M9" s="78"/>
      <c r="N9" s="78"/>
      <c r="O9" s="78"/>
      <c r="P9" s="78"/>
      <c r="Q9" s="78"/>
      <c r="R9" s="78"/>
      <c r="S9" s="78"/>
      <c r="T9" s="78"/>
      <c r="U9" s="78"/>
      <c r="V9" s="78"/>
    </row>
    <row r="10" spans="1:22" ht="15">
      <c r="A10" s="83" t="s">
        <v>563</v>
      </c>
      <c r="B10" s="78">
        <v>3</v>
      </c>
      <c r="C10" s="83" t="s">
        <v>594</v>
      </c>
      <c r="D10" s="78">
        <v>2</v>
      </c>
      <c r="E10" s="78"/>
      <c r="F10" s="78"/>
      <c r="G10" s="83" t="s">
        <v>555</v>
      </c>
      <c r="H10" s="78">
        <v>1</v>
      </c>
      <c r="I10" s="78"/>
      <c r="J10" s="78"/>
      <c r="K10" s="78"/>
      <c r="L10" s="78"/>
      <c r="M10" s="78"/>
      <c r="N10" s="78"/>
      <c r="O10" s="78"/>
      <c r="P10" s="78"/>
      <c r="Q10" s="78"/>
      <c r="R10" s="78"/>
      <c r="S10" s="78"/>
      <c r="T10" s="78"/>
      <c r="U10" s="78"/>
      <c r="V10" s="78"/>
    </row>
    <row r="11" spans="1:22" ht="15">
      <c r="A11" s="83" t="s">
        <v>562</v>
      </c>
      <c r="B11" s="78">
        <v>3</v>
      </c>
      <c r="C11" s="83" t="s">
        <v>584</v>
      </c>
      <c r="D11" s="78">
        <v>2</v>
      </c>
      <c r="E11" s="78"/>
      <c r="F11" s="78"/>
      <c r="G11" s="83" t="s">
        <v>554</v>
      </c>
      <c r="H11" s="78">
        <v>1</v>
      </c>
      <c r="I11" s="78"/>
      <c r="J11" s="78"/>
      <c r="K11" s="78"/>
      <c r="L11" s="78"/>
      <c r="M11" s="78"/>
      <c r="N11" s="78"/>
      <c r="O11" s="78"/>
      <c r="P11" s="78"/>
      <c r="Q11" s="78"/>
      <c r="R11" s="78"/>
      <c r="S11" s="78"/>
      <c r="T11" s="78"/>
      <c r="U11" s="78"/>
      <c r="V11" s="78"/>
    </row>
    <row r="14" spans="1:22" ht="15" customHeight="1">
      <c r="A14" s="13" t="s">
        <v>2649</v>
      </c>
      <c r="B14" s="13" t="s">
        <v>2620</v>
      </c>
      <c r="C14" s="13" t="s">
        <v>2650</v>
      </c>
      <c r="D14" s="13" t="s">
        <v>2623</v>
      </c>
      <c r="E14" s="13" t="s">
        <v>2651</v>
      </c>
      <c r="F14" s="13" t="s">
        <v>2625</v>
      </c>
      <c r="G14" s="13" t="s">
        <v>2652</v>
      </c>
      <c r="H14" s="13" t="s">
        <v>2627</v>
      </c>
      <c r="I14" s="13" t="s">
        <v>2653</v>
      </c>
      <c r="J14" s="13" t="s">
        <v>2630</v>
      </c>
      <c r="K14" s="78" t="s">
        <v>2654</v>
      </c>
      <c r="L14" s="78" t="s">
        <v>2632</v>
      </c>
      <c r="M14" s="13" t="s">
        <v>2655</v>
      </c>
      <c r="N14" s="13" t="s">
        <v>2634</v>
      </c>
      <c r="O14" s="13" t="s">
        <v>2656</v>
      </c>
      <c r="P14" s="13" t="s">
        <v>2636</v>
      </c>
      <c r="Q14" s="13" t="s">
        <v>2657</v>
      </c>
      <c r="R14" s="13" t="s">
        <v>2638</v>
      </c>
      <c r="S14" s="13" t="s">
        <v>2658</v>
      </c>
      <c r="T14" s="13" t="s">
        <v>2640</v>
      </c>
      <c r="U14" s="13" t="s">
        <v>2659</v>
      </c>
      <c r="V14" s="13" t="s">
        <v>2641</v>
      </c>
    </row>
    <row r="15" spans="1:22" ht="15">
      <c r="A15" s="78" t="s">
        <v>615</v>
      </c>
      <c r="B15" s="78">
        <v>17</v>
      </c>
      <c r="C15" s="78" t="s">
        <v>611</v>
      </c>
      <c r="D15" s="78">
        <v>9</v>
      </c>
      <c r="E15" s="78" t="s">
        <v>614</v>
      </c>
      <c r="F15" s="78">
        <v>1</v>
      </c>
      <c r="G15" s="78" t="s">
        <v>618</v>
      </c>
      <c r="H15" s="78">
        <v>7</v>
      </c>
      <c r="I15" s="78" t="s">
        <v>632</v>
      </c>
      <c r="J15" s="78">
        <v>5</v>
      </c>
      <c r="K15" s="78"/>
      <c r="L15" s="78"/>
      <c r="M15" s="78" t="s">
        <v>606</v>
      </c>
      <c r="N15" s="78">
        <v>1</v>
      </c>
      <c r="O15" s="78" t="s">
        <v>629</v>
      </c>
      <c r="P15" s="78">
        <v>6</v>
      </c>
      <c r="Q15" s="78" t="s">
        <v>618</v>
      </c>
      <c r="R15" s="78">
        <v>3</v>
      </c>
      <c r="S15" s="78" t="s">
        <v>615</v>
      </c>
      <c r="T15" s="78">
        <v>1</v>
      </c>
      <c r="U15" s="78" t="s">
        <v>620</v>
      </c>
      <c r="V15" s="78">
        <v>2</v>
      </c>
    </row>
    <row r="16" spans="1:22" ht="15">
      <c r="A16" s="78" t="s">
        <v>618</v>
      </c>
      <c r="B16" s="78">
        <v>10</v>
      </c>
      <c r="C16" s="78" t="s">
        <v>623</v>
      </c>
      <c r="D16" s="78">
        <v>6</v>
      </c>
      <c r="E16" s="78"/>
      <c r="F16" s="78"/>
      <c r="G16" s="78" t="s">
        <v>615</v>
      </c>
      <c r="H16" s="78">
        <v>5</v>
      </c>
      <c r="I16" s="78" t="s">
        <v>615</v>
      </c>
      <c r="J16" s="78">
        <v>3</v>
      </c>
      <c r="K16" s="78"/>
      <c r="L16" s="78"/>
      <c r="M16" s="78"/>
      <c r="N16" s="78"/>
      <c r="O16" s="78" t="s">
        <v>637</v>
      </c>
      <c r="P16" s="78">
        <v>1</v>
      </c>
      <c r="Q16" s="78"/>
      <c r="R16" s="78"/>
      <c r="S16" s="78"/>
      <c r="T16" s="78"/>
      <c r="U16" s="78"/>
      <c r="V16" s="78"/>
    </row>
    <row r="17" spans="1:22" ht="15">
      <c r="A17" s="78" t="s">
        <v>611</v>
      </c>
      <c r="B17" s="78">
        <v>9</v>
      </c>
      <c r="C17" s="78" t="s">
        <v>615</v>
      </c>
      <c r="D17" s="78">
        <v>5</v>
      </c>
      <c r="E17" s="78"/>
      <c r="F17" s="78"/>
      <c r="G17" s="78" t="s">
        <v>606</v>
      </c>
      <c r="H17" s="78">
        <v>2</v>
      </c>
      <c r="I17" s="78" t="s">
        <v>606</v>
      </c>
      <c r="J17" s="78">
        <v>2</v>
      </c>
      <c r="K17" s="78"/>
      <c r="L17" s="78"/>
      <c r="M17" s="78"/>
      <c r="N17" s="78"/>
      <c r="O17" s="78" t="s">
        <v>634</v>
      </c>
      <c r="P17" s="78">
        <v>1</v>
      </c>
      <c r="Q17" s="78"/>
      <c r="R17" s="78"/>
      <c r="S17" s="78"/>
      <c r="T17" s="78"/>
      <c r="U17" s="78"/>
      <c r="V17" s="78"/>
    </row>
    <row r="18" spans="1:22" ht="15">
      <c r="A18" s="78" t="s">
        <v>606</v>
      </c>
      <c r="B18" s="78">
        <v>8</v>
      </c>
      <c r="C18" s="78" t="s">
        <v>631</v>
      </c>
      <c r="D18" s="78">
        <v>4</v>
      </c>
      <c r="E18" s="78"/>
      <c r="F18" s="78"/>
      <c r="G18" s="78" t="s">
        <v>608</v>
      </c>
      <c r="H18" s="78">
        <v>1</v>
      </c>
      <c r="I18" s="78"/>
      <c r="J18" s="78"/>
      <c r="K18" s="78"/>
      <c r="L18" s="78"/>
      <c r="M18" s="78"/>
      <c r="N18" s="78"/>
      <c r="O18" s="78" t="s">
        <v>615</v>
      </c>
      <c r="P18" s="78">
        <v>1</v>
      </c>
      <c r="Q18" s="78"/>
      <c r="R18" s="78"/>
      <c r="S18" s="78"/>
      <c r="T18" s="78"/>
      <c r="U18" s="78"/>
      <c r="V18" s="78"/>
    </row>
    <row r="19" spans="1:22" ht="15">
      <c r="A19" s="78" t="s">
        <v>629</v>
      </c>
      <c r="B19" s="78">
        <v>7</v>
      </c>
      <c r="C19" s="78" t="s">
        <v>614</v>
      </c>
      <c r="D19" s="78">
        <v>3</v>
      </c>
      <c r="E19" s="78"/>
      <c r="F19" s="78"/>
      <c r="G19" s="78" t="s">
        <v>610</v>
      </c>
      <c r="H19" s="78">
        <v>1</v>
      </c>
      <c r="I19" s="78"/>
      <c r="J19" s="78"/>
      <c r="K19" s="78"/>
      <c r="L19" s="78"/>
      <c r="M19" s="78"/>
      <c r="N19" s="78"/>
      <c r="O19" s="78"/>
      <c r="P19" s="78"/>
      <c r="Q19" s="78"/>
      <c r="R19" s="78"/>
      <c r="S19" s="78"/>
      <c r="T19" s="78"/>
      <c r="U19" s="78"/>
      <c r="V19" s="78"/>
    </row>
    <row r="20" spans="1:22" ht="15">
      <c r="A20" s="78" t="s">
        <v>623</v>
      </c>
      <c r="B20" s="78">
        <v>6</v>
      </c>
      <c r="C20" s="78" t="s">
        <v>624</v>
      </c>
      <c r="D20" s="78">
        <v>3</v>
      </c>
      <c r="E20" s="78"/>
      <c r="F20" s="78"/>
      <c r="G20" s="78" t="s">
        <v>609</v>
      </c>
      <c r="H20" s="78">
        <v>1</v>
      </c>
      <c r="I20" s="78"/>
      <c r="J20" s="78"/>
      <c r="K20" s="78"/>
      <c r="L20" s="78"/>
      <c r="M20" s="78"/>
      <c r="N20" s="78"/>
      <c r="O20" s="78"/>
      <c r="P20" s="78"/>
      <c r="Q20" s="78"/>
      <c r="R20" s="78"/>
      <c r="S20" s="78"/>
      <c r="T20" s="78"/>
      <c r="U20" s="78"/>
      <c r="V20" s="78"/>
    </row>
    <row r="21" spans="1:22" ht="15">
      <c r="A21" s="78" t="s">
        <v>632</v>
      </c>
      <c r="B21" s="78">
        <v>5</v>
      </c>
      <c r="C21" s="78" t="s">
        <v>619</v>
      </c>
      <c r="D21" s="78">
        <v>3</v>
      </c>
      <c r="E21" s="78"/>
      <c r="F21" s="78"/>
      <c r="G21" s="78" t="s">
        <v>613</v>
      </c>
      <c r="H21" s="78">
        <v>1</v>
      </c>
      <c r="I21" s="78"/>
      <c r="J21" s="78"/>
      <c r="K21" s="78"/>
      <c r="L21" s="78"/>
      <c r="M21" s="78"/>
      <c r="N21" s="78"/>
      <c r="O21" s="78"/>
      <c r="P21" s="78"/>
      <c r="Q21" s="78"/>
      <c r="R21" s="78"/>
      <c r="S21" s="78"/>
      <c r="T21" s="78"/>
      <c r="U21" s="78"/>
      <c r="V21" s="78"/>
    </row>
    <row r="22" spans="1:22" ht="15">
      <c r="A22" s="78" t="s">
        <v>631</v>
      </c>
      <c r="B22" s="78">
        <v>4</v>
      </c>
      <c r="C22" s="78" t="s">
        <v>628</v>
      </c>
      <c r="D22" s="78">
        <v>2</v>
      </c>
      <c r="E22" s="78"/>
      <c r="F22" s="78"/>
      <c r="G22" s="78" t="s">
        <v>617</v>
      </c>
      <c r="H22" s="78">
        <v>1</v>
      </c>
      <c r="I22" s="78"/>
      <c r="J22" s="78"/>
      <c r="K22" s="78"/>
      <c r="L22" s="78"/>
      <c r="M22" s="78"/>
      <c r="N22" s="78"/>
      <c r="O22" s="78"/>
      <c r="P22" s="78"/>
      <c r="Q22" s="78"/>
      <c r="R22" s="78"/>
      <c r="S22" s="78"/>
      <c r="T22" s="78"/>
      <c r="U22" s="78"/>
      <c r="V22" s="78"/>
    </row>
    <row r="23" spans="1:22" ht="15">
      <c r="A23" s="78" t="s">
        <v>614</v>
      </c>
      <c r="B23" s="78">
        <v>4</v>
      </c>
      <c r="C23" s="78" t="s">
        <v>634</v>
      </c>
      <c r="D23" s="78">
        <v>2</v>
      </c>
      <c r="E23" s="78"/>
      <c r="F23" s="78"/>
      <c r="G23" s="78" t="s">
        <v>616</v>
      </c>
      <c r="H23" s="78">
        <v>1</v>
      </c>
      <c r="I23" s="78"/>
      <c r="J23" s="78"/>
      <c r="K23" s="78"/>
      <c r="L23" s="78"/>
      <c r="M23" s="78"/>
      <c r="N23" s="78"/>
      <c r="O23" s="78"/>
      <c r="P23" s="78"/>
      <c r="Q23" s="78"/>
      <c r="R23" s="78"/>
      <c r="S23" s="78"/>
      <c r="T23" s="78"/>
      <c r="U23" s="78"/>
      <c r="V23" s="78"/>
    </row>
    <row r="24" spans="1:22" ht="15">
      <c r="A24" s="78" t="s">
        <v>634</v>
      </c>
      <c r="B24" s="78">
        <v>3</v>
      </c>
      <c r="C24" s="78" t="s">
        <v>630</v>
      </c>
      <c r="D24" s="78">
        <v>2</v>
      </c>
      <c r="E24" s="78"/>
      <c r="F24" s="78"/>
      <c r="G24" s="78" t="s">
        <v>607</v>
      </c>
      <c r="H24" s="78">
        <v>1</v>
      </c>
      <c r="I24" s="78"/>
      <c r="J24" s="78"/>
      <c r="K24" s="78"/>
      <c r="L24" s="78"/>
      <c r="M24" s="78"/>
      <c r="N24" s="78"/>
      <c r="O24" s="78"/>
      <c r="P24" s="78"/>
      <c r="Q24" s="78"/>
      <c r="R24" s="78"/>
      <c r="S24" s="78"/>
      <c r="T24" s="78"/>
      <c r="U24" s="78"/>
      <c r="V24" s="78"/>
    </row>
    <row r="27" spans="1:22" ht="15" customHeight="1">
      <c r="A27" s="13" t="s">
        <v>2666</v>
      </c>
      <c r="B27" s="13" t="s">
        <v>2620</v>
      </c>
      <c r="C27" s="13" t="s">
        <v>2673</v>
      </c>
      <c r="D27" s="13" t="s">
        <v>2623</v>
      </c>
      <c r="E27" s="13" t="s">
        <v>2678</v>
      </c>
      <c r="F27" s="13" t="s">
        <v>2625</v>
      </c>
      <c r="G27" s="13" t="s">
        <v>2679</v>
      </c>
      <c r="H27" s="13" t="s">
        <v>2627</v>
      </c>
      <c r="I27" s="13" t="s">
        <v>2685</v>
      </c>
      <c r="J27" s="13" t="s">
        <v>2630</v>
      </c>
      <c r="K27" s="13" t="s">
        <v>2691</v>
      </c>
      <c r="L27" s="13" t="s">
        <v>2632</v>
      </c>
      <c r="M27" s="13" t="s">
        <v>2694</v>
      </c>
      <c r="N27" s="13" t="s">
        <v>2634</v>
      </c>
      <c r="O27" s="13" t="s">
        <v>2698</v>
      </c>
      <c r="P27" s="13" t="s">
        <v>2636</v>
      </c>
      <c r="Q27" s="13" t="s">
        <v>2699</v>
      </c>
      <c r="R27" s="13" t="s">
        <v>2638</v>
      </c>
      <c r="S27" s="78" t="s">
        <v>2700</v>
      </c>
      <c r="T27" s="78" t="s">
        <v>2640</v>
      </c>
      <c r="U27" s="78" t="s">
        <v>2701</v>
      </c>
      <c r="V27" s="78" t="s">
        <v>2641</v>
      </c>
    </row>
    <row r="28" spans="1:22" ht="15">
      <c r="A28" s="78" t="s">
        <v>663</v>
      </c>
      <c r="B28" s="78">
        <v>32</v>
      </c>
      <c r="C28" s="78" t="s">
        <v>663</v>
      </c>
      <c r="D28" s="78">
        <v>12</v>
      </c>
      <c r="E28" s="78" t="s">
        <v>681</v>
      </c>
      <c r="F28" s="78">
        <v>1</v>
      </c>
      <c r="G28" s="78" t="s">
        <v>321</v>
      </c>
      <c r="H28" s="78">
        <v>11</v>
      </c>
      <c r="I28" s="78" t="s">
        <v>321</v>
      </c>
      <c r="J28" s="78">
        <v>8</v>
      </c>
      <c r="K28" s="78" t="s">
        <v>2692</v>
      </c>
      <c r="L28" s="78">
        <v>1</v>
      </c>
      <c r="M28" s="78" t="s">
        <v>321</v>
      </c>
      <c r="N28" s="78">
        <v>2</v>
      </c>
      <c r="O28" s="78" t="s">
        <v>682</v>
      </c>
      <c r="P28" s="78">
        <v>1</v>
      </c>
      <c r="Q28" s="78" t="s">
        <v>666</v>
      </c>
      <c r="R28" s="78">
        <v>4</v>
      </c>
      <c r="S28" s="78"/>
      <c r="T28" s="78"/>
      <c r="U28" s="78"/>
      <c r="V28" s="78"/>
    </row>
    <row r="29" spans="1:22" ht="15">
      <c r="A29" s="78" t="s">
        <v>321</v>
      </c>
      <c r="B29" s="78">
        <v>30</v>
      </c>
      <c r="C29" s="78" t="s">
        <v>2667</v>
      </c>
      <c r="D29" s="78">
        <v>2</v>
      </c>
      <c r="E29" s="78" t="s">
        <v>266</v>
      </c>
      <c r="F29" s="78">
        <v>1</v>
      </c>
      <c r="G29" s="78" t="s">
        <v>663</v>
      </c>
      <c r="H29" s="78">
        <v>7</v>
      </c>
      <c r="I29" s="78" t="s">
        <v>663</v>
      </c>
      <c r="J29" s="78">
        <v>7</v>
      </c>
      <c r="K29" s="78" t="s">
        <v>2693</v>
      </c>
      <c r="L29" s="78">
        <v>1</v>
      </c>
      <c r="M29" s="78" t="s">
        <v>2695</v>
      </c>
      <c r="N29" s="78">
        <v>1</v>
      </c>
      <c r="O29" s="78"/>
      <c r="P29" s="78"/>
      <c r="Q29" s="78"/>
      <c r="R29" s="78"/>
      <c r="S29" s="78"/>
      <c r="T29" s="78"/>
      <c r="U29" s="78"/>
      <c r="V29" s="78"/>
    </row>
    <row r="30" spans="1:22" ht="15">
      <c r="A30" s="78" t="s">
        <v>2667</v>
      </c>
      <c r="B30" s="78">
        <v>11</v>
      </c>
      <c r="C30" s="78" t="s">
        <v>660</v>
      </c>
      <c r="D30" s="78">
        <v>2</v>
      </c>
      <c r="E30" s="78"/>
      <c r="F30" s="78"/>
      <c r="G30" s="78" t="s">
        <v>2667</v>
      </c>
      <c r="H30" s="78">
        <v>6</v>
      </c>
      <c r="I30" s="78" t="s">
        <v>2670</v>
      </c>
      <c r="J30" s="78">
        <v>5</v>
      </c>
      <c r="K30" s="78"/>
      <c r="L30" s="78"/>
      <c r="M30" s="78" t="s">
        <v>2671</v>
      </c>
      <c r="N30" s="78">
        <v>1</v>
      </c>
      <c r="O30" s="78"/>
      <c r="P30" s="78"/>
      <c r="Q30" s="78"/>
      <c r="R30" s="78"/>
      <c r="S30" s="78"/>
      <c r="T30" s="78"/>
      <c r="U30" s="78"/>
      <c r="V30" s="78"/>
    </row>
    <row r="31" spans="1:22" ht="15">
      <c r="A31" s="78" t="s">
        <v>2668</v>
      </c>
      <c r="B31" s="78">
        <v>6</v>
      </c>
      <c r="C31" s="78" t="s">
        <v>2674</v>
      </c>
      <c r="D31" s="78">
        <v>2</v>
      </c>
      <c r="E31" s="78"/>
      <c r="F31" s="78"/>
      <c r="G31" s="78" t="s">
        <v>2668</v>
      </c>
      <c r="H31" s="78">
        <v>3</v>
      </c>
      <c r="I31" s="78" t="s">
        <v>2669</v>
      </c>
      <c r="J31" s="78">
        <v>3</v>
      </c>
      <c r="K31" s="78"/>
      <c r="L31" s="78"/>
      <c r="M31" s="78" t="s">
        <v>2696</v>
      </c>
      <c r="N31" s="78">
        <v>1</v>
      </c>
      <c r="O31" s="78"/>
      <c r="P31" s="78"/>
      <c r="Q31" s="78"/>
      <c r="R31" s="78"/>
      <c r="S31" s="78"/>
      <c r="T31" s="78"/>
      <c r="U31" s="78"/>
      <c r="V31" s="78"/>
    </row>
    <row r="32" spans="1:22" ht="15">
      <c r="A32" s="78" t="s">
        <v>2669</v>
      </c>
      <c r="B32" s="78">
        <v>5</v>
      </c>
      <c r="C32" s="78" t="s">
        <v>2675</v>
      </c>
      <c r="D32" s="78">
        <v>1</v>
      </c>
      <c r="E32" s="78"/>
      <c r="F32" s="78"/>
      <c r="G32" s="78" t="s">
        <v>2680</v>
      </c>
      <c r="H32" s="78">
        <v>3</v>
      </c>
      <c r="I32" s="78" t="s">
        <v>313</v>
      </c>
      <c r="J32" s="78">
        <v>2</v>
      </c>
      <c r="K32" s="78"/>
      <c r="L32" s="78"/>
      <c r="M32" s="78" t="s">
        <v>2697</v>
      </c>
      <c r="N32" s="78">
        <v>1</v>
      </c>
      <c r="O32" s="78"/>
      <c r="P32" s="78"/>
      <c r="Q32" s="78"/>
      <c r="R32" s="78"/>
      <c r="S32" s="78"/>
      <c r="T32" s="78"/>
      <c r="U32" s="78"/>
      <c r="V32" s="78"/>
    </row>
    <row r="33" spans="1:22" ht="15">
      <c r="A33" s="78" t="s">
        <v>2670</v>
      </c>
      <c r="B33" s="78">
        <v>5</v>
      </c>
      <c r="C33" s="78" t="s">
        <v>2676</v>
      </c>
      <c r="D33" s="78">
        <v>1</v>
      </c>
      <c r="E33" s="78"/>
      <c r="F33" s="78"/>
      <c r="G33" s="78" t="s">
        <v>660</v>
      </c>
      <c r="H33" s="78">
        <v>2</v>
      </c>
      <c r="I33" s="78" t="s">
        <v>2686</v>
      </c>
      <c r="J33" s="78">
        <v>1</v>
      </c>
      <c r="K33" s="78"/>
      <c r="L33" s="78"/>
      <c r="M33" s="78"/>
      <c r="N33" s="78"/>
      <c r="O33" s="78"/>
      <c r="P33" s="78"/>
      <c r="Q33" s="78"/>
      <c r="R33" s="78"/>
      <c r="S33" s="78"/>
      <c r="T33" s="78"/>
      <c r="U33" s="78"/>
      <c r="V33" s="78"/>
    </row>
    <row r="34" spans="1:22" ht="15">
      <c r="A34" s="78" t="s">
        <v>2671</v>
      </c>
      <c r="B34" s="78">
        <v>4</v>
      </c>
      <c r="C34" s="78" t="s">
        <v>681</v>
      </c>
      <c r="D34" s="78">
        <v>1</v>
      </c>
      <c r="E34" s="78"/>
      <c r="F34" s="78"/>
      <c r="G34" s="78" t="s">
        <v>2681</v>
      </c>
      <c r="H34" s="78">
        <v>2</v>
      </c>
      <c r="I34" s="78" t="s">
        <v>2687</v>
      </c>
      <c r="J34" s="78">
        <v>1</v>
      </c>
      <c r="K34" s="78"/>
      <c r="L34" s="78"/>
      <c r="M34" s="78"/>
      <c r="N34" s="78"/>
      <c r="O34" s="78"/>
      <c r="P34" s="78"/>
      <c r="Q34" s="78"/>
      <c r="R34" s="78"/>
      <c r="S34" s="78"/>
      <c r="T34" s="78"/>
      <c r="U34" s="78"/>
      <c r="V34" s="78"/>
    </row>
    <row r="35" spans="1:22" ht="15">
      <c r="A35" s="78" t="s">
        <v>666</v>
      </c>
      <c r="B35" s="78">
        <v>4</v>
      </c>
      <c r="C35" s="78" t="s">
        <v>682</v>
      </c>
      <c r="D35" s="78">
        <v>1</v>
      </c>
      <c r="E35" s="78"/>
      <c r="F35" s="78"/>
      <c r="G35" s="78" t="s">
        <v>2682</v>
      </c>
      <c r="H35" s="78">
        <v>2</v>
      </c>
      <c r="I35" s="78" t="s">
        <v>2688</v>
      </c>
      <c r="J35" s="78">
        <v>1</v>
      </c>
      <c r="K35" s="78"/>
      <c r="L35" s="78"/>
      <c r="M35" s="78"/>
      <c r="N35" s="78"/>
      <c r="O35" s="78"/>
      <c r="P35" s="78"/>
      <c r="Q35" s="78"/>
      <c r="R35" s="78"/>
      <c r="S35" s="78"/>
      <c r="T35" s="78"/>
      <c r="U35" s="78"/>
      <c r="V35" s="78"/>
    </row>
    <row r="36" spans="1:22" ht="15">
      <c r="A36" s="78" t="s">
        <v>660</v>
      </c>
      <c r="B36" s="78">
        <v>4</v>
      </c>
      <c r="C36" s="78" t="s">
        <v>2671</v>
      </c>
      <c r="D36" s="78">
        <v>1</v>
      </c>
      <c r="E36" s="78"/>
      <c r="F36" s="78"/>
      <c r="G36" s="78" t="s">
        <v>2683</v>
      </c>
      <c r="H36" s="78">
        <v>2</v>
      </c>
      <c r="I36" s="78" t="s">
        <v>2689</v>
      </c>
      <c r="J36" s="78">
        <v>1</v>
      </c>
      <c r="K36" s="78"/>
      <c r="L36" s="78"/>
      <c r="M36" s="78"/>
      <c r="N36" s="78"/>
      <c r="O36" s="78"/>
      <c r="P36" s="78"/>
      <c r="Q36" s="78"/>
      <c r="R36" s="78"/>
      <c r="S36" s="78"/>
      <c r="T36" s="78"/>
      <c r="U36" s="78"/>
      <c r="V36" s="78"/>
    </row>
    <row r="37" spans="1:22" ht="15">
      <c r="A37" s="78" t="s">
        <v>2672</v>
      </c>
      <c r="B37" s="78">
        <v>3</v>
      </c>
      <c r="C37" s="78" t="s">
        <v>2677</v>
      </c>
      <c r="D37" s="78">
        <v>1</v>
      </c>
      <c r="E37" s="78"/>
      <c r="F37" s="78"/>
      <c r="G37" s="78" t="s">
        <v>2684</v>
      </c>
      <c r="H37" s="78">
        <v>2</v>
      </c>
      <c r="I37" s="78" t="s">
        <v>2690</v>
      </c>
      <c r="J37" s="78">
        <v>1</v>
      </c>
      <c r="K37" s="78"/>
      <c r="L37" s="78"/>
      <c r="M37" s="78"/>
      <c r="N37" s="78"/>
      <c r="O37" s="78"/>
      <c r="P37" s="78"/>
      <c r="Q37" s="78"/>
      <c r="R37" s="78"/>
      <c r="S37" s="78"/>
      <c r="T37" s="78"/>
      <c r="U37" s="78"/>
      <c r="V37" s="78"/>
    </row>
    <row r="40" spans="1:22" ht="15" customHeight="1">
      <c r="A40" s="13" t="s">
        <v>2710</v>
      </c>
      <c r="B40" s="13" t="s">
        <v>2620</v>
      </c>
      <c r="C40" s="13" t="s">
        <v>2719</v>
      </c>
      <c r="D40" s="13" t="s">
        <v>2623</v>
      </c>
      <c r="E40" s="13" t="s">
        <v>2726</v>
      </c>
      <c r="F40" s="13" t="s">
        <v>2625</v>
      </c>
      <c r="G40" s="13" t="s">
        <v>2732</v>
      </c>
      <c r="H40" s="13" t="s">
        <v>2627</v>
      </c>
      <c r="I40" s="13" t="s">
        <v>2739</v>
      </c>
      <c r="J40" s="13" t="s">
        <v>2630</v>
      </c>
      <c r="K40" s="78" t="s">
        <v>2746</v>
      </c>
      <c r="L40" s="78" t="s">
        <v>2632</v>
      </c>
      <c r="M40" s="13" t="s">
        <v>2747</v>
      </c>
      <c r="N40" s="13" t="s">
        <v>2634</v>
      </c>
      <c r="O40" s="13" t="s">
        <v>2749</v>
      </c>
      <c r="P40" s="13" t="s">
        <v>2636</v>
      </c>
      <c r="Q40" s="13" t="s">
        <v>2758</v>
      </c>
      <c r="R40" s="13" t="s">
        <v>2638</v>
      </c>
      <c r="S40" s="13" t="s">
        <v>2766</v>
      </c>
      <c r="T40" s="13" t="s">
        <v>2640</v>
      </c>
      <c r="U40" s="13" t="s">
        <v>2773</v>
      </c>
      <c r="V40" s="13" t="s">
        <v>2641</v>
      </c>
    </row>
    <row r="41" spans="1:22" ht="15">
      <c r="A41" s="84" t="s">
        <v>2711</v>
      </c>
      <c r="B41" s="84">
        <v>151</v>
      </c>
      <c r="C41" s="84" t="s">
        <v>321</v>
      </c>
      <c r="D41" s="84">
        <v>61</v>
      </c>
      <c r="E41" s="84" t="s">
        <v>321</v>
      </c>
      <c r="F41" s="84">
        <v>17</v>
      </c>
      <c r="G41" s="84" t="s">
        <v>663</v>
      </c>
      <c r="H41" s="84">
        <v>17</v>
      </c>
      <c r="I41" s="84" t="s">
        <v>663</v>
      </c>
      <c r="J41" s="84">
        <v>17</v>
      </c>
      <c r="K41" s="84"/>
      <c r="L41" s="84"/>
      <c r="M41" s="84" t="s">
        <v>335</v>
      </c>
      <c r="N41" s="84">
        <v>2</v>
      </c>
      <c r="O41" s="84" t="s">
        <v>2750</v>
      </c>
      <c r="P41" s="84">
        <v>7</v>
      </c>
      <c r="Q41" s="84" t="s">
        <v>666</v>
      </c>
      <c r="R41" s="84">
        <v>4</v>
      </c>
      <c r="S41" s="84" t="s">
        <v>377</v>
      </c>
      <c r="T41" s="84">
        <v>3</v>
      </c>
      <c r="U41" s="84" t="s">
        <v>321</v>
      </c>
      <c r="V41" s="84">
        <v>3</v>
      </c>
    </row>
    <row r="42" spans="1:22" ht="15">
      <c r="A42" s="84" t="s">
        <v>2712</v>
      </c>
      <c r="B42" s="84">
        <v>31</v>
      </c>
      <c r="C42" s="84" t="s">
        <v>663</v>
      </c>
      <c r="D42" s="84">
        <v>33</v>
      </c>
      <c r="E42" s="84" t="s">
        <v>322</v>
      </c>
      <c r="F42" s="84">
        <v>15</v>
      </c>
      <c r="G42" s="84" t="s">
        <v>321</v>
      </c>
      <c r="H42" s="84">
        <v>11</v>
      </c>
      <c r="I42" s="84" t="s">
        <v>321</v>
      </c>
      <c r="J42" s="84">
        <v>13</v>
      </c>
      <c r="K42" s="84"/>
      <c r="L42" s="84"/>
      <c r="M42" s="84" t="s">
        <v>334</v>
      </c>
      <c r="N42" s="84">
        <v>2</v>
      </c>
      <c r="O42" s="84" t="s">
        <v>302</v>
      </c>
      <c r="P42" s="84">
        <v>6</v>
      </c>
      <c r="Q42" s="84" t="s">
        <v>2759</v>
      </c>
      <c r="R42" s="84">
        <v>4</v>
      </c>
      <c r="S42" s="84" t="s">
        <v>321</v>
      </c>
      <c r="T42" s="84">
        <v>3</v>
      </c>
      <c r="U42" s="84" t="s">
        <v>2774</v>
      </c>
      <c r="V42" s="84">
        <v>3</v>
      </c>
    </row>
    <row r="43" spans="1:22" ht="15">
      <c r="A43" s="84" t="s">
        <v>2713</v>
      </c>
      <c r="B43" s="84">
        <v>0</v>
      </c>
      <c r="C43" s="84" t="s">
        <v>2718</v>
      </c>
      <c r="D43" s="84">
        <v>19</v>
      </c>
      <c r="E43" s="84" t="s">
        <v>266</v>
      </c>
      <c r="F43" s="84">
        <v>13</v>
      </c>
      <c r="G43" s="84" t="s">
        <v>2667</v>
      </c>
      <c r="H43" s="84">
        <v>7</v>
      </c>
      <c r="I43" s="84" t="s">
        <v>312</v>
      </c>
      <c r="J43" s="84">
        <v>10</v>
      </c>
      <c r="K43" s="84"/>
      <c r="L43" s="84"/>
      <c r="M43" s="84" t="s">
        <v>333</v>
      </c>
      <c r="N43" s="84">
        <v>2</v>
      </c>
      <c r="O43" s="84" t="s">
        <v>2751</v>
      </c>
      <c r="P43" s="84">
        <v>6</v>
      </c>
      <c r="Q43" s="84" t="s">
        <v>2716</v>
      </c>
      <c r="R43" s="84">
        <v>4</v>
      </c>
      <c r="S43" s="84" t="s">
        <v>282</v>
      </c>
      <c r="T43" s="84">
        <v>2</v>
      </c>
      <c r="U43" s="84" t="s">
        <v>2775</v>
      </c>
      <c r="V43" s="84">
        <v>3</v>
      </c>
    </row>
    <row r="44" spans="1:22" ht="15">
      <c r="A44" s="84" t="s">
        <v>2714</v>
      </c>
      <c r="B44" s="84">
        <v>3321</v>
      </c>
      <c r="C44" s="84" t="s">
        <v>2720</v>
      </c>
      <c r="D44" s="84">
        <v>18</v>
      </c>
      <c r="E44" s="84" t="s">
        <v>2727</v>
      </c>
      <c r="F44" s="84">
        <v>13</v>
      </c>
      <c r="G44" s="84" t="s">
        <v>2733</v>
      </c>
      <c r="H44" s="84">
        <v>5</v>
      </c>
      <c r="I44" s="84" t="s">
        <v>2717</v>
      </c>
      <c r="J44" s="84">
        <v>7</v>
      </c>
      <c r="K44" s="84"/>
      <c r="L44" s="84"/>
      <c r="M44" s="84" t="s">
        <v>332</v>
      </c>
      <c r="N44" s="84">
        <v>2</v>
      </c>
      <c r="O44" s="84" t="s">
        <v>2752</v>
      </c>
      <c r="P44" s="84">
        <v>6</v>
      </c>
      <c r="Q44" s="84" t="s">
        <v>2760</v>
      </c>
      <c r="R44" s="84">
        <v>4</v>
      </c>
      <c r="S44" s="84" t="s">
        <v>276</v>
      </c>
      <c r="T44" s="84">
        <v>2</v>
      </c>
      <c r="U44" s="84" t="s">
        <v>2776</v>
      </c>
      <c r="V44" s="84">
        <v>2</v>
      </c>
    </row>
    <row r="45" spans="1:22" ht="15">
      <c r="A45" s="84" t="s">
        <v>2715</v>
      </c>
      <c r="B45" s="84">
        <v>3503</v>
      </c>
      <c r="C45" s="84" t="s">
        <v>2716</v>
      </c>
      <c r="D45" s="84">
        <v>12</v>
      </c>
      <c r="E45" s="84" t="s">
        <v>2728</v>
      </c>
      <c r="F45" s="84">
        <v>13</v>
      </c>
      <c r="G45" s="84" t="s">
        <v>2671</v>
      </c>
      <c r="H45" s="84">
        <v>4</v>
      </c>
      <c r="I45" s="84" t="s">
        <v>2740</v>
      </c>
      <c r="J45" s="84">
        <v>6</v>
      </c>
      <c r="K45" s="84"/>
      <c r="L45" s="84"/>
      <c r="M45" s="84" t="s">
        <v>331</v>
      </c>
      <c r="N45" s="84">
        <v>2</v>
      </c>
      <c r="O45" s="84" t="s">
        <v>2753</v>
      </c>
      <c r="P45" s="84">
        <v>6</v>
      </c>
      <c r="Q45" s="84" t="s">
        <v>2761</v>
      </c>
      <c r="R45" s="84">
        <v>4</v>
      </c>
      <c r="S45" s="84" t="s">
        <v>2767</v>
      </c>
      <c r="T45" s="84">
        <v>2</v>
      </c>
      <c r="U45" s="84" t="s">
        <v>2777</v>
      </c>
      <c r="V45" s="84">
        <v>2</v>
      </c>
    </row>
    <row r="46" spans="1:22" ht="15">
      <c r="A46" s="84" t="s">
        <v>321</v>
      </c>
      <c r="B46" s="84">
        <v>133</v>
      </c>
      <c r="C46" s="84" t="s">
        <v>2721</v>
      </c>
      <c r="D46" s="84">
        <v>10</v>
      </c>
      <c r="E46" s="84" t="s">
        <v>2729</v>
      </c>
      <c r="F46" s="84">
        <v>13</v>
      </c>
      <c r="G46" s="84" t="s">
        <v>2734</v>
      </c>
      <c r="H46" s="84">
        <v>4</v>
      </c>
      <c r="I46" s="84" t="s">
        <v>2741</v>
      </c>
      <c r="J46" s="84">
        <v>6</v>
      </c>
      <c r="K46" s="84"/>
      <c r="L46" s="84"/>
      <c r="M46" s="84" t="s">
        <v>330</v>
      </c>
      <c r="N46" s="84">
        <v>2</v>
      </c>
      <c r="O46" s="84" t="s">
        <v>2754</v>
      </c>
      <c r="P46" s="84">
        <v>6</v>
      </c>
      <c r="Q46" s="84" t="s">
        <v>2762</v>
      </c>
      <c r="R46" s="84">
        <v>4</v>
      </c>
      <c r="S46" s="84" t="s">
        <v>2768</v>
      </c>
      <c r="T46" s="84">
        <v>2</v>
      </c>
      <c r="U46" s="84" t="s">
        <v>2778</v>
      </c>
      <c r="V46" s="84">
        <v>2</v>
      </c>
    </row>
    <row r="47" spans="1:22" ht="15">
      <c r="A47" s="84" t="s">
        <v>663</v>
      </c>
      <c r="B47" s="84">
        <v>78</v>
      </c>
      <c r="C47" s="84" t="s">
        <v>2722</v>
      </c>
      <c r="D47" s="84">
        <v>10</v>
      </c>
      <c r="E47" s="84" t="s">
        <v>2730</v>
      </c>
      <c r="F47" s="84">
        <v>13</v>
      </c>
      <c r="G47" s="84" t="s">
        <v>2735</v>
      </c>
      <c r="H47" s="84">
        <v>4</v>
      </c>
      <c r="I47" s="84" t="s">
        <v>2742</v>
      </c>
      <c r="J47" s="84">
        <v>5</v>
      </c>
      <c r="K47" s="84"/>
      <c r="L47" s="84"/>
      <c r="M47" s="84" t="s">
        <v>329</v>
      </c>
      <c r="N47" s="84">
        <v>2</v>
      </c>
      <c r="O47" s="84" t="s">
        <v>2755</v>
      </c>
      <c r="P47" s="84">
        <v>6</v>
      </c>
      <c r="Q47" s="84" t="s">
        <v>321</v>
      </c>
      <c r="R47" s="84">
        <v>4</v>
      </c>
      <c r="S47" s="84" t="s">
        <v>2769</v>
      </c>
      <c r="T47" s="84">
        <v>2</v>
      </c>
      <c r="U47" s="84" t="s">
        <v>2779</v>
      </c>
      <c r="V47" s="84">
        <v>2</v>
      </c>
    </row>
    <row r="48" spans="1:22" ht="15">
      <c r="A48" s="84" t="s">
        <v>2716</v>
      </c>
      <c r="B48" s="84">
        <v>20</v>
      </c>
      <c r="C48" s="84" t="s">
        <v>2723</v>
      </c>
      <c r="D48" s="84">
        <v>10</v>
      </c>
      <c r="E48" s="84" t="s">
        <v>2731</v>
      </c>
      <c r="F48" s="84">
        <v>13</v>
      </c>
      <c r="G48" s="84" t="s">
        <v>2736</v>
      </c>
      <c r="H48" s="84">
        <v>4</v>
      </c>
      <c r="I48" s="84" t="s">
        <v>2743</v>
      </c>
      <c r="J48" s="84">
        <v>5</v>
      </c>
      <c r="K48" s="84"/>
      <c r="L48" s="84"/>
      <c r="M48" s="84" t="s">
        <v>328</v>
      </c>
      <c r="N48" s="84">
        <v>2</v>
      </c>
      <c r="O48" s="84" t="s">
        <v>2756</v>
      </c>
      <c r="P48" s="84">
        <v>6</v>
      </c>
      <c r="Q48" s="84" t="s">
        <v>2763</v>
      </c>
      <c r="R48" s="84">
        <v>4</v>
      </c>
      <c r="S48" s="84" t="s">
        <v>2770</v>
      </c>
      <c r="T48" s="84">
        <v>2</v>
      </c>
      <c r="U48" s="84" t="s">
        <v>369</v>
      </c>
      <c r="V48" s="84">
        <v>2</v>
      </c>
    </row>
    <row r="49" spans="1:22" ht="15">
      <c r="A49" s="84" t="s">
        <v>2717</v>
      </c>
      <c r="B49" s="84">
        <v>20</v>
      </c>
      <c r="C49" s="84" t="s">
        <v>2724</v>
      </c>
      <c r="D49" s="84">
        <v>9</v>
      </c>
      <c r="E49" s="84" t="s">
        <v>362</v>
      </c>
      <c r="F49" s="84">
        <v>13</v>
      </c>
      <c r="G49" s="84" t="s">
        <v>2737</v>
      </c>
      <c r="H49" s="84">
        <v>4</v>
      </c>
      <c r="I49" s="84" t="s">
        <v>2744</v>
      </c>
      <c r="J49" s="84">
        <v>5</v>
      </c>
      <c r="K49" s="84"/>
      <c r="L49" s="84"/>
      <c r="M49" s="84" t="s">
        <v>321</v>
      </c>
      <c r="N49" s="84">
        <v>2</v>
      </c>
      <c r="O49" s="84" t="s">
        <v>2757</v>
      </c>
      <c r="P49" s="84">
        <v>6</v>
      </c>
      <c r="Q49" s="84" t="s">
        <v>2764</v>
      </c>
      <c r="R49" s="84">
        <v>4</v>
      </c>
      <c r="S49" s="84" t="s">
        <v>2771</v>
      </c>
      <c r="T49" s="84">
        <v>2</v>
      </c>
      <c r="U49" s="84" t="s">
        <v>2780</v>
      </c>
      <c r="V49" s="84">
        <v>2</v>
      </c>
    </row>
    <row r="50" spans="1:22" ht="15">
      <c r="A50" s="84" t="s">
        <v>2718</v>
      </c>
      <c r="B50" s="84">
        <v>20</v>
      </c>
      <c r="C50" s="84" t="s">
        <v>2725</v>
      </c>
      <c r="D50" s="84">
        <v>9</v>
      </c>
      <c r="E50" s="84" t="s">
        <v>268</v>
      </c>
      <c r="F50" s="84">
        <v>13</v>
      </c>
      <c r="G50" s="84" t="s">
        <v>2738</v>
      </c>
      <c r="H50" s="84">
        <v>4</v>
      </c>
      <c r="I50" s="84" t="s">
        <v>2745</v>
      </c>
      <c r="J50" s="84">
        <v>5</v>
      </c>
      <c r="K50" s="84"/>
      <c r="L50" s="84"/>
      <c r="M50" s="84" t="s">
        <v>2748</v>
      </c>
      <c r="N50" s="84">
        <v>2</v>
      </c>
      <c r="O50" s="84" t="s">
        <v>2717</v>
      </c>
      <c r="P50" s="84">
        <v>6</v>
      </c>
      <c r="Q50" s="84" t="s">
        <v>2765</v>
      </c>
      <c r="R50" s="84">
        <v>4</v>
      </c>
      <c r="S50" s="84" t="s">
        <v>2772</v>
      </c>
      <c r="T50" s="84">
        <v>2</v>
      </c>
      <c r="U50" s="84"/>
      <c r="V50" s="84"/>
    </row>
    <row r="53" spans="1:22" ht="15" customHeight="1">
      <c r="A53" s="13" t="s">
        <v>2795</v>
      </c>
      <c r="B53" s="13" t="s">
        <v>2620</v>
      </c>
      <c r="C53" s="13" t="s">
        <v>2806</v>
      </c>
      <c r="D53" s="13" t="s">
        <v>2623</v>
      </c>
      <c r="E53" s="13" t="s">
        <v>2816</v>
      </c>
      <c r="F53" s="13" t="s">
        <v>2625</v>
      </c>
      <c r="G53" s="13" t="s">
        <v>2818</v>
      </c>
      <c r="H53" s="13" t="s">
        <v>2627</v>
      </c>
      <c r="I53" s="13" t="s">
        <v>2829</v>
      </c>
      <c r="J53" s="13" t="s">
        <v>2630</v>
      </c>
      <c r="K53" s="78" t="s">
        <v>2840</v>
      </c>
      <c r="L53" s="78" t="s">
        <v>2632</v>
      </c>
      <c r="M53" s="13" t="s">
        <v>2841</v>
      </c>
      <c r="N53" s="13" t="s">
        <v>2634</v>
      </c>
      <c r="O53" s="13" t="s">
        <v>2849</v>
      </c>
      <c r="P53" s="13" t="s">
        <v>2636</v>
      </c>
      <c r="Q53" s="13" t="s">
        <v>2860</v>
      </c>
      <c r="R53" s="13" t="s">
        <v>2638</v>
      </c>
      <c r="S53" s="13" t="s">
        <v>2871</v>
      </c>
      <c r="T53" s="13" t="s">
        <v>2640</v>
      </c>
      <c r="U53" s="13" t="s">
        <v>2880</v>
      </c>
      <c r="V53" s="13" t="s">
        <v>2641</v>
      </c>
    </row>
    <row r="54" spans="1:22" ht="15">
      <c r="A54" s="84" t="s">
        <v>2796</v>
      </c>
      <c r="B54" s="84">
        <v>18</v>
      </c>
      <c r="C54" s="84" t="s">
        <v>2796</v>
      </c>
      <c r="D54" s="84">
        <v>18</v>
      </c>
      <c r="E54" s="84" t="s">
        <v>2797</v>
      </c>
      <c r="F54" s="84">
        <v>13</v>
      </c>
      <c r="G54" s="84" t="s">
        <v>2819</v>
      </c>
      <c r="H54" s="84">
        <v>5</v>
      </c>
      <c r="I54" s="84" t="s">
        <v>2830</v>
      </c>
      <c r="J54" s="84">
        <v>5</v>
      </c>
      <c r="K54" s="84"/>
      <c r="L54" s="84"/>
      <c r="M54" s="84" t="s">
        <v>2842</v>
      </c>
      <c r="N54" s="84">
        <v>2</v>
      </c>
      <c r="O54" s="84" t="s">
        <v>2850</v>
      </c>
      <c r="P54" s="84">
        <v>6</v>
      </c>
      <c r="Q54" s="84" t="s">
        <v>2861</v>
      </c>
      <c r="R54" s="84">
        <v>4</v>
      </c>
      <c r="S54" s="84" t="s">
        <v>2872</v>
      </c>
      <c r="T54" s="84">
        <v>3</v>
      </c>
      <c r="U54" s="84" t="s">
        <v>2881</v>
      </c>
      <c r="V54" s="84">
        <v>3</v>
      </c>
    </row>
    <row r="55" spans="1:22" ht="15">
      <c r="A55" s="84" t="s">
        <v>2797</v>
      </c>
      <c r="B55" s="84">
        <v>13</v>
      </c>
      <c r="C55" s="84" t="s">
        <v>2807</v>
      </c>
      <c r="D55" s="84">
        <v>9</v>
      </c>
      <c r="E55" s="84" t="s">
        <v>2798</v>
      </c>
      <c r="F55" s="84">
        <v>13</v>
      </c>
      <c r="G55" s="84" t="s">
        <v>2820</v>
      </c>
      <c r="H55" s="84">
        <v>3</v>
      </c>
      <c r="I55" s="84" t="s">
        <v>2831</v>
      </c>
      <c r="J55" s="84">
        <v>5</v>
      </c>
      <c r="K55" s="84"/>
      <c r="L55" s="84"/>
      <c r="M55" s="84" t="s">
        <v>2843</v>
      </c>
      <c r="N55" s="84">
        <v>2</v>
      </c>
      <c r="O55" s="84" t="s">
        <v>2851</v>
      </c>
      <c r="P55" s="84">
        <v>6</v>
      </c>
      <c r="Q55" s="84" t="s">
        <v>2862</v>
      </c>
      <c r="R55" s="84">
        <v>4</v>
      </c>
      <c r="S55" s="84" t="s">
        <v>2873</v>
      </c>
      <c r="T55" s="84">
        <v>2</v>
      </c>
      <c r="U55" s="84" t="s">
        <v>2882</v>
      </c>
      <c r="V55" s="84">
        <v>2</v>
      </c>
    </row>
    <row r="56" spans="1:22" ht="15">
      <c r="A56" s="84" t="s">
        <v>2798</v>
      </c>
      <c r="B56" s="84">
        <v>13</v>
      </c>
      <c r="C56" s="84" t="s">
        <v>2808</v>
      </c>
      <c r="D56" s="84">
        <v>9</v>
      </c>
      <c r="E56" s="84" t="s">
        <v>2799</v>
      </c>
      <c r="F56" s="84">
        <v>13</v>
      </c>
      <c r="G56" s="84" t="s">
        <v>2821</v>
      </c>
      <c r="H56" s="84">
        <v>3</v>
      </c>
      <c r="I56" s="84" t="s">
        <v>2832</v>
      </c>
      <c r="J56" s="84">
        <v>5</v>
      </c>
      <c r="K56" s="84"/>
      <c r="L56" s="84"/>
      <c r="M56" s="84" t="s">
        <v>2844</v>
      </c>
      <c r="N56" s="84">
        <v>2</v>
      </c>
      <c r="O56" s="84" t="s">
        <v>2852</v>
      </c>
      <c r="P56" s="84">
        <v>6</v>
      </c>
      <c r="Q56" s="84" t="s">
        <v>2863</v>
      </c>
      <c r="R56" s="84">
        <v>4</v>
      </c>
      <c r="S56" s="84" t="s">
        <v>2874</v>
      </c>
      <c r="T56" s="84">
        <v>2</v>
      </c>
      <c r="U56" s="84" t="s">
        <v>2883</v>
      </c>
      <c r="V56" s="84">
        <v>2</v>
      </c>
    </row>
    <row r="57" spans="1:22" ht="15">
      <c r="A57" s="84" t="s">
        <v>2799</v>
      </c>
      <c r="B57" s="84">
        <v>13</v>
      </c>
      <c r="C57" s="84" t="s">
        <v>2809</v>
      </c>
      <c r="D57" s="84">
        <v>9</v>
      </c>
      <c r="E57" s="84" t="s">
        <v>2800</v>
      </c>
      <c r="F57" s="84">
        <v>13</v>
      </c>
      <c r="G57" s="84" t="s">
        <v>2822</v>
      </c>
      <c r="H57" s="84">
        <v>2</v>
      </c>
      <c r="I57" s="84" t="s">
        <v>2833</v>
      </c>
      <c r="J57" s="84">
        <v>5</v>
      </c>
      <c r="K57" s="84"/>
      <c r="L57" s="84"/>
      <c r="M57" s="84" t="s">
        <v>2845</v>
      </c>
      <c r="N57" s="84">
        <v>2</v>
      </c>
      <c r="O57" s="84" t="s">
        <v>2853</v>
      </c>
      <c r="P57" s="84">
        <v>6</v>
      </c>
      <c r="Q57" s="84" t="s">
        <v>2864</v>
      </c>
      <c r="R57" s="84">
        <v>4</v>
      </c>
      <c r="S57" s="84" t="s">
        <v>2875</v>
      </c>
      <c r="T57" s="84">
        <v>2</v>
      </c>
      <c r="U57" s="84" t="s">
        <v>2884</v>
      </c>
      <c r="V57" s="84">
        <v>2</v>
      </c>
    </row>
    <row r="58" spans="1:22" ht="15">
      <c r="A58" s="84" t="s">
        <v>2800</v>
      </c>
      <c r="B58" s="84">
        <v>13</v>
      </c>
      <c r="C58" s="84" t="s">
        <v>2810</v>
      </c>
      <c r="D58" s="84">
        <v>9</v>
      </c>
      <c r="E58" s="84" t="s">
        <v>2801</v>
      </c>
      <c r="F58" s="84">
        <v>13</v>
      </c>
      <c r="G58" s="84" t="s">
        <v>2823</v>
      </c>
      <c r="H58" s="84">
        <v>2</v>
      </c>
      <c r="I58" s="84" t="s">
        <v>2834</v>
      </c>
      <c r="J58" s="84">
        <v>5</v>
      </c>
      <c r="K58" s="84"/>
      <c r="L58" s="84"/>
      <c r="M58" s="84" t="s">
        <v>2846</v>
      </c>
      <c r="N58" s="84">
        <v>2</v>
      </c>
      <c r="O58" s="84" t="s">
        <v>2854</v>
      </c>
      <c r="P58" s="84">
        <v>6</v>
      </c>
      <c r="Q58" s="84" t="s">
        <v>2865</v>
      </c>
      <c r="R58" s="84">
        <v>4</v>
      </c>
      <c r="S58" s="84" t="s">
        <v>2876</v>
      </c>
      <c r="T58" s="84">
        <v>2</v>
      </c>
      <c r="U58" s="84" t="s">
        <v>2885</v>
      </c>
      <c r="V58" s="84">
        <v>2</v>
      </c>
    </row>
    <row r="59" spans="1:22" ht="15">
      <c r="A59" s="84" t="s">
        <v>2801</v>
      </c>
      <c r="B59" s="84">
        <v>13</v>
      </c>
      <c r="C59" s="84" t="s">
        <v>2811</v>
      </c>
      <c r="D59" s="84">
        <v>9</v>
      </c>
      <c r="E59" s="84" t="s">
        <v>2802</v>
      </c>
      <c r="F59" s="84">
        <v>13</v>
      </c>
      <c r="G59" s="84" t="s">
        <v>2824</v>
      </c>
      <c r="H59" s="84">
        <v>2</v>
      </c>
      <c r="I59" s="84" t="s">
        <v>2835</v>
      </c>
      <c r="J59" s="84">
        <v>5</v>
      </c>
      <c r="K59" s="84"/>
      <c r="L59" s="84"/>
      <c r="M59" s="84" t="s">
        <v>2847</v>
      </c>
      <c r="N59" s="84">
        <v>2</v>
      </c>
      <c r="O59" s="84" t="s">
        <v>2855</v>
      </c>
      <c r="P59" s="84">
        <v>6</v>
      </c>
      <c r="Q59" s="84" t="s">
        <v>2866</v>
      </c>
      <c r="R59" s="84">
        <v>4</v>
      </c>
      <c r="S59" s="84" t="s">
        <v>2877</v>
      </c>
      <c r="T59" s="84">
        <v>2</v>
      </c>
      <c r="U59" s="84" t="s">
        <v>2886</v>
      </c>
      <c r="V59" s="84">
        <v>2</v>
      </c>
    </row>
    <row r="60" spans="1:22" ht="15">
      <c r="A60" s="84" t="s">
        <v>2802</v>
      </c>
      <c r="B60" s="84">
        <v>13</v>
      </c>
      <c r="C60" s="84" t="s">
        <v>2812</v>
      </c>
      <c r="D60" s="84">
        <v>9</v>
      </c>
      <c r="E60" s="84" t="s">
        <v>2803</v>
      </c>
      <c r="F60" s="84">
        <v>13</v>
      </c>
      <c r="G60" s="84" t="s">
        <v>2825</v>
      </c>
      <c r="H60" s="84">
        <v>2</v>
      </c>
      <c r="I60" s="84" t="s">
        <v>2836</v>
      </c>
      <c r="J60" s="84">
        <v>5</v>
      </c>
      <c r="K60" s="84"/>
      <c r="L60" s="84"/>
      <c r="M60" s="84" t="s">
        <v>2848</v>
      </c>
      <c r="N60" s="84">
        <v>2</v>
      </c>
      <c r="O60" s="84" t="s">
        <v>2856</v>
      </c>
      <c r="P60" s="84">
        <v>6</v>
      </c>
      <c r="Q60" s="84" t="s">
        <v>2867</v>
      </c>
      <c r="R60" s="84">
        <v>4</v>
      </c>
      <c r="S60" s="84" t="s">
        <v>2878</v>
      </c>
      <c r="T60" s="84">
        <v>2</v>
      </c>
      <c r="U60" s="84" t="s">
        <v>2887</v>
      </c>
      <c r="V60" s="84">
        <v>2</v>
      </c>
    </row>
    <row r="61" spans="1:22" ht="15">
      <c r="A61" s="84" t="s">
        <v>2803</v>
      </c>
      <c r="B61" s="84">
        <v>13</v>
      </c>
      <c r="C61" s="84" t="s">
        <v>2813</v>
      </c>
      <c r="D61" s="84">
        <v>9</v>
      </c>
      <c r="E61" s="84" t="s">
        <v>2804</v>
      </c>
      <c r="F61" s="84">
        <v>13</v>
      </c>
      <c r="G61" s="84" t="s">
        <v>2826</v>
      </c>
      <c r="H61" s="84">
        <v>2</v>
      </c>
      <c r="I61" s="84" t="s">
        <v>2837</v>
      </c>
      <c r="J61" s="84">
        <v>5</v>
      </c>
      <c r="K61" s="84"/>
      <c r="L61" s="84"/>
      <c r="M61" s="84"/>
      <c r="N61" s="84"/>
      <c r="O61" s="84" t="s">
        <v>2857</v>
      </c>
      <c r="P61" s="84">
        <v>6</v>
      </c>
      <c r="Q61" s="84" t="s">
        <v>2868</v>
      </c>
      <c r="R61" s="84">
        <v>4</v>
      </c>
      <c r="S61" s="84" t="s">
        <v>2879</v>
      </c>
      <c r="T61" s="84">
        <v>2</v>
      </c>
      <c r="U61" s="84" t="s">
        <v>2888</v>
      </c>
      <c r="V61" s="84">
        <v>2</v>
      </c>
    </row>
    <row r="62" spans="1:22" ht="15">
      <c r="A62" s="84" t="s">
        <v>2804</v>
      </c>
      <c r="B62" s="84">
        <v>13</v>
      </c>
      <c r="C62" s="84" t="s">
        <v>2814</v>
      </c>
      <c r="D62" s="84">
        <v>9</v>
      </c>
      <c r="E62" s="84" t="s">
        <v>2805</v>
      </c>
      <c r="F62" s="84">
        <v>13</v>
      </c>
      <c r="G62" s="84" t="s">
        <v>2827</v>
      </c>
      <c r="H62" s="84">
        <v>2</v>
      </c>
      <c r="I62" s="84" t="s">
        <v>2838</v>
      </c>
      <c r="J62" s="84">
        <v>5</v>
      </c>
      <c r="K62" s="84"/>
      <c r="L62" s="84"/>
      <c r="M62" s="84"/>
      <c r="N62" s="84"/>
      <c r="O62" s="84" t="s">
        <v>2858</v>
      </c>
      <c r="P62" s="84">
        <v>6</v>
      </c>
      <c r="Q62" s="84" t="s">
        <v>2869</v>
      </c>
      <c r="R62" s="84">
        <v>4</v>
      </c>
      <c r="S62" s="84"/>
      <c r="T62" s="84"/>
      <c r="U62" s="84"/>
      <c r="V62" s="84"/>
    </row>
    <row r="63" spans="1:22" ht="15">
      <c r="A63" s="84" t="s">
        <v>2805</v>
      </c>
      <c r="B63" s="84">
        <v>13</v>
      </c>
      <c r="C63" s="84" t="s">
        <v>2815</v>
      </c>
      <c r="D63" s="84">
        <v>9</v>
      </c>
      <c r="E63" s="84" t="s">
        <v>2817</v>
      </c>
      <c r="F63" s="84">
        <v>12</v>
      </c>
      <c r="G63" s="84" t="s">
        <v>2828</v>
      </c>
      <c r="H63" s="84">
        <v>2</v>
      </c>
      <c r="I63" s="84" t="s">
        <v>2839</v>
      </c>
      <c r="J63" s="84">
        <v>5</v>
      </c>
      <c r="K63" s="84"/>
      <c r="L63" s="84"/>
      <c r="M63" s="84"/>
      <c r="N63" s="84"/>
      <c r="O63" s="84" t="s">
        <v>2859</v>
      </c>
      <c r="P63" s="84">
        <v>6</v>
      </c>
      <c r="Q63" s="84" t="s">
        <v>2870</v>
      </c>
      <c r="R63" s="84">
        <v>4</v>
      </c>
      <c r="S63" s="84"/>
      <c r="T63" s="84"/>
      <c r="U63" s="84"/>
      <c r="V63" s="84"/>
    </row>
    <row r="66" spans="1:22" ht="15" customHeight="1">
      <c r="A66" s="13" t="s">
        <v>2902</v>
      </c>
      <c r="B66" s="13" t="s">
        <v>2620</v>
      </c>
      <c r="C66" s="13" t="s">
        <v>2904</v>
      </c>
      <c r="D66" s="13" t="s">
        <v>2623</v>
      </c>
      <c r="E66" s="13" t="s">
        <v>2905</v>
      </c>
      <c r="F66" s="13" t="s">
        <v>2625</v>
      </c>
      <c r="G66" s="78" t="s">
        <v>2909</v>
      </c>
      <c r="H66" s="78" t="s">
        <v>2627</v>
      </c>
      <c r="I66" s="13" t="s">
        <v>2911</v>
      </c>
      <c r="J66" s="13" t="s">
        <v>2630</v>
      </c>
      <c r="K66" s="13" t="s">
        <v>2913</v>
      </c>
      <c r="L66" s="13" t="s">
        <v>2632</v>
      </c>
      <c r="M66" s="13" t="s">
        <v>2916</v>
      </c>
      <c r="N66" s="13" t="s">
        <v>2634</v>
      </c>
      <c r="O66" s="13" t="s">
        <v>2918</v>
      </c>
      <c r="P66" s="13" t="s">
        <v>2636</v>
      </c>
      <c r="Q66" s="78" t="s">
        <v>2920</v>
      </c>
      <c r="R66" s="78" t="s">
        <v>2638</v>
      </c>
      <c r="S66" s="13" t="s">
        <v>2922</v>
      </c>
      <c r="T66" s="13" t="s">
        <v>2640</v>
      </c>
      <c r="U66" s="13" t="s">
        <v>2924</v>
      </c>
      <c r="V66" s="13" t="s">
        <v>2641</v>
      </c>
    </row>
    <row r="67" spans="1:22" ht="15">
      <c r="A67" s="78" t="s">
        <v>321</v>
      </c>
      <c r="B67" s="78">
        <v>8</v>
      </c>
      <c r="C67" s="78" t="s">
        <v>321</v>
      </c>
      <c r="D67" s="78">
        <v>4</v>
      </c>
      <c r="E67" s="78" t="s">
        <v>322</v>
      </c>
      <c r="F67" s="78">
        <v>2</v>
      </c>
      <c r="G67" s="78"/>
      <c r="H67" s="78"/>
      <c r="I67" s="78" t="s">
        <v>311</v>
      </c>
      <c r="J67" s="78">
        <v>1</v>
      </c>
      <c r="K67" s="78" t="s">
        <v>353</v>
      </c>
      <c r="L67" s="78">
        <v>1</v>
      </c>
      <c r="M67" s="78" t="s">
        <v>335</v>
      </c>
      <c r="N67" s="78">
        <v>1</v>
      </c>
      <c r="O67" s="78" t="s">
        <v>302</v>
      </c>
      <c r="P67" s="78">
        <v>1</v>
      </c>
      <c r="Q67" s="78"/>
      <c r="R67" s="78"/>
      <c r="S67" s="78" t="s">
        <v>282</v>
      </c>
      <c r="T67" s="78">
        <v>1</v>
      </c>
      <c r="U67" s="78" t="s">
        <v>321</v>
      </c>
      <c r="V67" s="78">
        <v>1</v>
      </c>
    </row>
    <row r="68" spans="1:22" ht="15">
      <c r="A68" s="78" t="s">
        <v>283</v>
      </c>
      <c r="B68" s="78">
        <v>3</v>
      </c>
      <c r="C68" s="78" t="s">
        <v>283</v>
      </c>
      <c r="D68" s="78">
        <v>3</v>
      </c>
      <c r="E68" s="78" t="s">
        <v>359</v>
      </c>
      <c r="F68" s="78">
        <v>1</v>
      </c>
      <c r="G68" s="78"/>
      <c r="H68" s="78"/>
      <c r="I68" s="78" t="s">
        <v>321</v>
      </c>
      <c r="J68" s="78">
        <v>1</v>
      </c>
      <c r="K68" s="78"/>
      <c r="L68" s="78"/>
      <c r="M68" s="78"/>
      <c r="N68" s="78"/>
      <c r="O68" s="78"/>
      <c r="P68" s="78"/>
      <c r="Q68" s="78"/>
      <c r="R68" s="78"/>
      <c r="S68" s="78" t="s">
        <v>276</v>
      </c>
      <c r="T68" s="78">
        <v>1</v>
      </c>
      <c r="U68" s="78"/>
      <c r="V68" s="78"/>
    </row>
    <row r="69" spans="1:22" ht="15">
      <c r="A69" s="78" t="s">
        <v>367</v>
      </c>
      <c r="B69" s="78">
        <v>3</v>
      </c>
      <c r="C69" s="78" t="s">
        <v>341</v>
      </c>
      <c r="D69" s="78">
        <v>2</v>
      </c>
      <c r="E69" s="78" t="s">
        <v>323</v>
      </c>
      <c r="F69" s="78">
        <v>1</v>
      </c>
      <c r="G69" s="78"/>
      <c r="H69" s="78"/>
      <c r="I69" s="78" t="s">
        <v>357</v>
      </c>
      <c r="J69" s="78">
        <v>1</v>
      </c>
      <c r="K69" s="78"/>
      <c r="L69" s="78"/>
      <c r="M69" s="78"/>
      <c r="N69" s="78"/>
      <c r="O69" s="78"/>
      <c r="P69" s="78"/>
      <c r="Q69" s="78"/>
      <c r="R69" s="78"/>
      <c r="S69" s="78"/>
      <c r="T69" s="78"/>
      <c r="U69" s="78"/>
      <c r="V69" s="78"/>
    </row>
    <row r="70" spans="1:22" ht="15">
      <c r="A70" s="78" t="s">
        <v>322</v>
      </c>
      <c r="B70" s="78">
        <v>2</v>
      </c>
      <c r="C70" s="78" t="s">
        <v>385</v>
      </c>
      <c r="D70" s="78">
        <v>1</v>
      </c>
      <c r="E70" s="78"/>
      <c r="F70" s="78"/>
      <c r="G70" s="78"/>
      <c r="H70" s="78"/>
      <c r="I70" s="78"/>
      <c r="J70" s="78"/>
      <c r="K70" s="78"/>
      <c r="L70" s="78"/>
      <c r="M70" s="78"/>
      <c r="N70" s="78"/>
      <c r="O70" s="78"/>
      <c r="P70" s="78"/>
      <c r="Q70" s="78"/>
      <c r="R70" s="78"/>
      <c r="S70" s="78"/>
      <c r="T70" s="78"/>
      <c r="U70" s="78"/>
      <c r="V70" s="78"/>
    </row>
    <row r="71" spans="1:22" ht="15">
      <c r="A71" s="78" t="s">
        <v>341</v>
      </c>
      <c r="B71" s="78">
        <v>2</v>
      </c>
      <c r="C71" s="78" t="s">
        <v>315</v>
      </c>
      <c r="D71" s="78">
        <v>1</v>
      </c>
      <c r="E71" s="78"/>
      <c r="F71" s="78"/>
      <c r="G71" s="78"/>
      <c r="H71" s="78"/>
      <c r="I71" s="78"/>
      <c r="J71" s="78"/>
      <c r="K71" s="78"/>
      <c r="L71" s="78"/>
      <c r="M71" s="78"/>
      <c r="N71" s="78"/>
      <c r="O71" s="78"/>
      <c r="P71" s="78"/>
      <c r="Q71" s="78"/>
      <c r="R71" s="78"/>
      <c r="S71" s="78"/>
      <c r="T71" s="78"/>
      <c r="U71" s="78"/>
      <c r="V71" s="78"/>
    </row>
    <row r="72" spans="1:22" ht="15">
      <c r="A72" s="78" t="s">
        <v>385</v>
      </c>
      <c r="B72" s="78">
        <v>1</v>
      </c>
      <c r="C72" s="78" t="s">
        <v>316</v>
      </c>
      <c r="D72" s="78">
        <v>1</v>
      </c>
      <c r="E72" s="78"/>
      <c r="F72" s="78"/>
      <c r="G72" s="78"/>
      <c r="H72" s="78"/>
      <c r="I72" s="78"/>
      <c r="J72" s="78"/>
      <c r="K72" s="78"/>
      <c r="L72" s="78"/>
      <c r="M72" s="78"/>
      <c r="N72" s="78"/>
      <c r="O72" s="78"/>
      <c r="P72" s="78"/>
      <c r="Q72" s="78"/>
      <c r="R72" s="78"/>
      <c r="S72" s="78"/>
      <c r="T72" s="78"/>
      <c r="U72" s="78"/>
      <c r="V72" s="78"/>
    </row>
    <row r="73" spans="1:22" ht="15">
      <c r="A73" s="78" t="s">
        <v>315</v>
      </c>
      <c r="B73" s="78">
        <v>1</v>
      </c>
      <c r="C73" s="78" t="s">
        <v>382</v>
      </c>
      <c r="D73" s="78">
        <v>1</v>
      </c>
      <c r="E73" s="78"/>
      <c r="F73" s="78"/>
      <c r="G73" s="78"/>
      <c r="H73" s="78"/>
      <c r="I73" s="78"/>
      <c r="J73" s="78"/>
      <c r="K73" s="78"/>
      <c r="L73" s="78"/>
      <c r="M73" s="78"/>
      <c r="N73" s="78"/>
      <c r="O73" s="78"/>
      <c r="P73" s="78"/>
      <c r="Q73" s="78"/>
      <c r="R73" s="78"/>
      <c r="S73" s="78"/>
      <c r="T73" s="78"/>
      <c r="U73" s="78"/>
      <c r="V73" s="78"/>
    </row>
    <row r="74" spans="1:22" ht="15">
      <c r="A74" s="78" t="s">
        <v>316</v>
      </c>
      <c r="B74" s="78">
        <v>1</v>
      </c>
      <c r="C74" s="78" t="s">
        <v>284</v>
      </c>
      <c r="D74" s="78">
        <v>1</v>
      </c>
      <c r="E74" s="78"/>
      <c r="F74" s="78"/>
      <c r="G74" s="78"/>
      <c r="H74" s="78"/>
      <c r="I74" s="78"/>
      <c r="J74" s="78"/>
      <c r="K74" s="78"/>
      <c r="L74" s="78"/>
      <c r="M74" s="78"/>
      <c r="N74" s="78"/>
      <c r="O74" s="78"/>
      <c r="P74" s="78"/>
      <c r="Q74" s="78"/>
      <c r="R74" s="78"/>
      <c r="S74" s="78"/>
      <c r="T74" s="78"/>
      <c r="U74" s="78"/>
      <c r="V74" s="78"/>
    </row>
    <row r="75" spans="1:22" ht="15">
      <c r="A75" s="78" t="s">
        <v>311</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302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2903</v>
      </c>
      <c r="B79" s="13" t="s">
        <v>2620</v>
      </c>
      <c r="C79" s="13" t="s">
        <v>2906</v>
      </c>
      <c r="D79" s="13" t="s">
        <v>2623</v>
      </c>
      <c r="E79" s="13" t="s">
        <v>2908</v>
      </c>
      <c r="F79" s="13" t="s">
        <v>2625</v>
      </c>
      <c r="G79" s="78" t="s">
        <v>2910</v>
      </c>
      <c r="H79" s="78" t="s">
        <v>2627</v>
      </c>
      <c r="I79" s="13" t="s">
        <v>2912</v>
      </c>
      <c r="J79" s="13" t="s">
        <v>2630</v>
      </c>
      <c r="K79" s="13" t="s">
        <v>2915</v>
      </c>
      <c r="L79" s="13" t="s">
        <v>2632</v>
      </c>
      <c r="M79" s="13" t="s">
        <v>2917</v>
      </c>
      <c r="N79" s="13" t="s">
        <v>2634</v>
      </c>
      <c r="O79" s="13" t="s">
        <v>2919</v>
      </c>
      <c r="P79" s="13" t="s">
        <v>2636</v>
      </c>
      <c r="Q79" s="13" t="s">
        <v>2921</v>
      </c>
      <c r="R79" s="13" t="s">
        <v>2638</v>
      </c>
      <c r="S79" s="13" t="s">
        <v>2923</v>
      </c>
      <c r="T79" s="13" t="s">
        <v>2640</v>
      </c>
      <c r="U79" s="13" t="s">
        <v>2925</v>
      </c>
      <c r="V79" s="13" t="s">
        <v>2641</v>
      </c>
    </row>
    <row r="80" spans="1:22" ht="15">
      <c r="A80" s="78" t="s">
        <v>321</v>
      </c>
      <c r="B80" s="78">
        <v>95</v>
      </c>
      <c r="C80" s="78" t="s">
        <v>321</v>
      </c>
      <c r="D80" s="78">
        <v>57</v>
      </c>
      <c r="E80" s="78" t="s">
        <v>321</v>
      </c>
      <c r="F80" s="78">
        <v>17</v>
      </c>
      <c r="G80" s="78"/>
      <c r="H80" s="78"/>
      <c r="I80" s="78" t="s">
        <v>312</v>
      </c>
      <c r="J80" s="78">
        <v>10</v>
      </c>
      <c r="K80" s="78" t="s">
        <v>352</v>
      </c>
      <c r="L80" s="78">
        <v>1</v>
      </c>
      <c r="M80" s="78" t="s">
        <v>334</v>
      </c>
      <c r="N80" s="78">
        <v>2</v>
      </c>
      <c r="O80" s="78" t="s">
        <v>302</v>
      </c>
      <c r="P80" s="78">
        <v>5</v>
      </c>
      <c r="Q80" s="78" t="s">
        <v>321</v>
      </c>
      <c r="R80" s="78">
        <v>4</v>
      </c>
      <c r="S80" s="78" t="s">
        <v>377</v>
      </c>
      <c r="T80" s="78">
        <v>3</v>
      </c>
      <c r="U80" s="78" t="s">
        <v>321</v>
      </c>
      <c r="V80" s="78">
        <v>2</v>
      </c>
    </row>
    <row r="81" spans="1:22" ht="15">
      <c r="A81" s="78" t="s">
        <v>322</v>
      </c>
      <c r="B81" s="78">
        <v>16</v>
      </c>
      <c r="C81" s="78" t="s">
        <v>327</v>
      </c>
      <c r="D81" s="78">
        <v>4</v>
      </c>
      <c r="E81" s="78" t="s">
        <v>362</v>
      </c>
      <c r="F81" s="78">
        <v>13</v>
      </c>
      <c r="G81" s="78"/>
      <c r="H81" s="78"/>
      <c r="I81" s="78" t="s">
        <v>321</v>
      </c>
      <c r="J81" s="78">
        <v>4</v>
      </c>
      <c r="K81" s="78" t="s">
        <v>351</v>
      </c>
      <c r="L81" s="78">
        <v>1</v>
      </c>
      <c r="M81" s="78" t="s">
        <v>333</v>
      </c>
      <c r="N81" s="78">
        <v>2</v>
      </c>
      <c r="O81" s="78" t="s">
        <v>371</v>
      </c>
      <c r="P81" s="78">
        <v>3</v>
      </c>
      <c r="Q81" s="78" t="s">
        <v>288</v>
      </c>
      <c r="R81" s="78">
        <v>3</v>
      </c>
      <c r="S81" s="78" t="s">
        <v>321</v>
      </c>
      <c r="T81" s="78">
        <v>3</v>
      </c>
      <c r="U81" s="78" t="s">
        <v>369</v>
      </c>
      <c r="V81" s="78">
        <v>2</v>
      </c>
    </row>
    <row r="82" spans="1:22" ht="15">
      <c r="A82" s="78" t="s">
        <v>362</v>
      </c>
      <c r="B82" s="78">
        <v>13</v>
      </c>
      <c r="C82" s="78" t="s">
        <v>355</v>
      </c>
      <c r="D82" s="78">
        <v>3</v>
      </c>
      <c r="E82" s="78" t="s">
        <v>268</v>
      </c>
      <c r="F82" s="78">
        <v>13</v>
      </c>
      <c r="G82" s="78"/>
      <c r="H82" s="78"/>
      <c r="I82" s="78" t="s">
        <v>2914</v>
      </c>
      <c r="J82" s="78">
        <v>1</v>
      </c>
      <c r="K82" s="78" t="s">
        <v>350</v>
      </c>
      <c r="L82" s="78">
        <v>1</v>
      </c>
      <c r="M82" s="78" t="s">
        <v>332</v>
      </c>
      <c r="N82" s="78">
        <v>2</v>
      </c>
      <c r="O82" s="78" t="s">
        <v>321</v>
      </c>
      <c r="P82" s="78">
        <v>2</v>
      </c>
      <c r="Q82" s="78" t="s">
        <v>380</v>
      </c>
      <c r="R82" s="78">
        <v>1</v>
      </c>
      <c r="S82" s="78" t="s">
        <v>282</v>
      </c>
      <c r="T82" s="78">
        <v>1</v>
      </c>
      <c r="U82" s="78" t="s">
        <v>368</v>
      </c>
      <c r="V82" s="78">
        <v>2</v>
      </c>
    </row>
    <row r="83" spans="1:22" ht="15">
      <c r="A83" s="78" t="s">
        <v>268</v>
      </c>
      <c r="B83" s="78">
        <v>13</v>
      </c>
      <c r="C83" s="78" t="s">
        <v>358</v>
      </c>
      <c r="D83" s="78">
        <v>3</v>
      </c>
      <c r="E83" s="78" t="s">
        <v>267</v>
      </c>
      <c r="F83" s="78">
        <v>13</v>
      </c>
      <c r="G83" s="78"/>
      <c r="H83" s="78"/>
      <c r="I83" s="78" t="s">
        <v>320</v>
      </c>
      <c r="J83" s="78">
        <v>1</v>
      </c>
      <c r="K83" s="78" t="s">
        <v>321</v>
      </c>
      <c r="L83" s="78">
        <v>1</v>
      </c>
      <c r="M83" s="78" t="s">
        <v>331</v>
      </c>
      <c r="N83" s="78">
        <v>2</v>
      </c>
      <c r="O83" s="78" t="s">
        <v>380</v>
      </c>
      <c r="P83" s="78">
        <v>2</v>
      </c>
      <c r="Q83" s="78" t="s">
        <v>379</v>
      </c>
      <c r="R83" s="78">
        <v>1</v>
      </c>
      <c r="S83" s="78" t="s">
        <v>276</v>
      </c>
      <c r="T83" s="78">
        <v>1</v>
      </c>
      <c r="U83" s="78"/>
      <c r="V83" s="78"/>
    </row>
    <row r="84" spans="1:22" ht="15">
      <c r="A84" s="78" t="s">
        <v>267</v>
      </c>
      <c r="B84" s="78">
        <v>13</v>
      </c>
      <c r="C84" s="78" t="s">
        <v>375</v>
      </c>
      <c r="D84" s="78">
        <v>3</v>
      </c>
      <c r="E84" s="78" t="s">
        <v>322</v>
      </c>
      <c r="F84" s="78">
        <v>13</v>
      </c>
      <c r="G84" s="78"/>
      <c r="H84" s="78"/>
      <c r="I84" s="78" t="s">
        <v>243</v>
      </c>
      <c r="J84" s="78">
        <v>1</v>
      </c>
      <c r="K84" s="78" t="s">
        <v>349</v>
      </c>
      <c r="L84" s="78">
        <v>1</v>
      </c>
      <c r="M84" s="78" t="s">
        <v>330</v>
      </c>
      <c r="N84" s="78">
        <v>2</v>
      </c>
      <c r="O84" s="78" t="s">
        <v>322</v>
      </c>
      <c r="P84" s="78">
        <v>2</v>
      </c>
      <c r="Q84" s="78" t="s">
        <v>289</v>
      </c>
      <c r="R84" s="78">
        <v>1</v>
      </c>
      <c r="S84" s="78" t="s">
        <v>376</v>
      </c>
      <c r="T84" s="78">
        <v>1</v>
      </c>
      <c r="U84" s="78"/>
      <c r="V84" s="78"/>
    </row>
    <row r="85" spans="1:22" ht="15">
      <c r="A85" s="78" t="s">
        <v>266</v>
      </c>
      <c r="B85" s="78">
        <v>12</v>
      </c>
      <c r="C85" s="78" t="s">
        <v>340</v>
      </c>
      <c r="D85" s="78">
        <v>2</v>
      </c>
      <c r="E85" s="78" t="s">
        <v>266</v>
      </c>
      <c r="F85" s="78">
        <v>12</v>
      </c>
      <c r="G85" s="78"/>
      <c r="H85" s="78"/>
      <c r="I85" s="78" t="s">
        <v>356</v>
      </c>
      <c r="J85" s="78">
        <v>1</v>
      </c>
      <c r="K85" s="78" t="s">
        <v>348</v>
      </c>
      <c r="L85" s="78">
        <v>1</v>
      </c>
      <c r="M85" s="78" t="s">
        <v>329</v>
      </c>
      <c r="N85" s="78">
        <v>2</v>
      </c>
      <c r="O85" s="78" t="s">
        <v>384</v>
      </c>
      <c r="P85" s="78">
        <v>2</v>
      </c>
      <c r="Q85" s="78" t="s">
        <v>293</v>
      </c>
      <c r="R85" s="78">
        <v>1</v>
      </c>
      <c r="S85" s="78" t="s">
        <v>373</v>
      </c>
      <c r="T85" s="78">
        <v>1</v>
      </c>
      <c r="U85" s="78"/>
      <c r="V85" s="78"/>
    </row>
    <row r="86" spans="1:22" ht="15">
      <c r="A86" s="78" t="s">
        <v>312</v>
      </c>
      <c r="B86" s="78">
        <v>10</v>
      </c>
      <c r="C86" s="78" t="s">
        <v>323</v>
      </c>
      <c r="D86" s="78">
        <v>2</v>
      </c>
      <c r="E86" s="78" t="s">
        <v>359</v>
      </c>
      <c r="F86" s="78">
        <v>2</v>
      </c>
      <c r="G86" s="78"/>
      <c r="H86" s="78"/>
      <c r="I86" s="78"/>
      <c r="J86" s="78"/>
      <c r="K86" s="78" t="s">
        <v>347</v>
      </c>
      <c r="L86" s="78">
        <v>1</v>
      </c>
      <c r="M86" s="78" t="s">
        <v>328</v>
      </c>
      <c r="N86" s="78">
        <v>2</v>
      </c>
      <c r="O86" s="78" t="s">
        <v>326</v>
      </c>
      <c r="P86" s="78">
        <v>2</v>
      </c>
      <c r="Q86" s="78" t="s">
        <v>378</v>
      </c>
      <c r="R86" s="78">
        <v>1</v>
      </c>
      <c r="S86" s="78" t="s">
        <v>281</v>
      </c>
      <c r="T86" s="78">
        <v>1</v>
      </c>
      <c r="U86" s="78"/>
      <c r="V86" s="78"/>
    </row>
    <row r="87" spans="1:22" ht="15">
      <c r="A87" s="78" t="s">
        <v>302</v>
      </c>
      <c r="B87" s="78">
        <v>6</v>
      </c>
      <c r="C87" s="78" t="s">
        <v>326</v>
      </c>
      <c r="D87" s="78">
        <v>2</v>
      </c>
      <c r="E87" s="78" t="s">
        <v>355</v>
      </c>
      <c r="F87" s="78">
        <v>1</v>
      </c>
      <c r="G87" s="78"/>
      <c r="H87" s="78"/>
      <c r="I87" s="78"/>
      <c r="J87" s="78"/>
      <c r="K87" s="78" t="s">
        <v>346</v>
      </c>
      <c r="L87" s="78">
        <v>1</v>
      </c>
      <c r="M87" s="78" t="s">
        <v>361</v>
      </c>
      <c r="N87" s="78">
        <v>1</v>
      </c>
      <c r="O87" s="78" t="s">
        <v>383</v>
      </c>
      <c r="P87" s="78">
        <v>2</v>
      </c>
      <c r="Q87" s="78"/>
      <c r="R87" s="78"/>
      <c r="S87" s="78"/>
      <c r="T87" s="78"/>
      <c r="U87" s="78"/>
      <c r="V87" s="78"/>
    </row>
    <row r="88" spans="1:22" ht="15">
      <c r="A88" s="78" t="s">
        <v>327</v>
      </c>
      <c r="B88" s="78">
        <v>4</v>
      </c>
      <c r="C88" s="78" t="s">
        <v>324</v>
      </c>
      <c r="D88" s="78">
        <v>2</v>
      </c>
      <c r="E88" s="78"/>
      <c r="F88" s="78"/>
      <c r="G88" s="78"/>
      <c r="H88" s="78"/>
      <c r="I88" s="78"/>
      <c r="J88" s="78"/>
      <c r="K88" s="78" t="s">
        <v>345</v>
      </c>
      <c r="L88" s="78">
        <v>1</v>
      </c>
      <c r="M88" s="78" t="s">
        <v>360</v>
      </c>
      <c r="N88" s="78">
        <v>1</v>
      </c>
      <c r="O88" s="78"/>
      <c r="P88" s="78"/>
      <c r="Q88" s="78"/>
      <c r="R88" s="78"/>
      <c r="S88" s="78"/>
      <c r="T88" s="78"/>
      <c r="U88" s="78"/>
      <c r="V88" s="78"/>
    </row>
    <row r="89" spans="1:22" ht="15">
      <c r="A89" s="78" t="s">
        <v>326</v>
      </c>
      <c r="B89" s="78">
        <v>4</v>
      </c>
      <c r="C89" s="78" t="s">
        <v>2907</v>
      </c>
      <c r="D89" s="78">
        <v>2</v>
      </c>
      <c r="E89" s="78"/>
      <c r="F89" s="78"/>
      <c r="G89" s="78"/>
      <c r="H89" s="78"/>
      <c r="I89" s="78"/>
      <c r="J89" s="78"/>
      <c r="K89" s="78" t="s">
        <v>344</v>
      </c>
      <c r="L89" s="78">
        <v>1</v>
      </c>
      <c r="M89" s="78" t="s">
        <v>248</v>
      </c>
      <c r="N89" s="78">
        <v>1</v>
      </c>
      <c r="O89" s="78"/>
      <c r="P89" s="78"/>
      <c r="Q89" s="78"/>
      <c r="R89" s="78"/>
      <c r="S89" s="78"/>
      <c r="T89" s="78"/>
      <c r="U89" s="78"/>
      <c r="V89" s="78"/>
    </row>
    <row r="92" spans="1:22" ht="15" customHeight="1">
      <c r="A92" s="13" t="s">
        <v>2943</v>
      </c>
      <c r="B92" s="13" t="s">
        <v>2620</v>
      </c>
      <c r="C92" s="13" t="s">
        <v>2944</v>
      </c>
      <c r="D92" s="13" t="s">
        <v>2623</v>
      </c>
      <c r="E92" s="13" t="s">
        <v>2945</v>
      </c>
      <c r="F92" s="13" t="s">
        <v>2625</v>
      </c>
      <c r="G92" s="13" t="s">
        <v>2946</v>
      </c>
      <c r="H92" s="13" t="s">
        <v>2627</v>
      </c>
      <c r="I92" s="13" t="s">
        <v>2947</v>
      </c>
      <c r="J92" s="13" t="s">
        <v>2630</v>
      </c>
      <c r="K92" s="13" t="s">
        <v>2948</v>
      </c>
      <c r="L92" s="13" t="s">
        <v>2632</v>
      </c>
      <c r="M92" s="13" t="s">
        <v>2949</v>
      </c>
      <c r="N92" s="13" t="s">
        <v>2634</v>
      </c>
      <c r="O92" s="13" t="s">
        <v>2950</v>
      </c>
      <c r="P92" s="13" t="s">
        <v>2636</v>
      </c>
      <c r="Q92" s="13" t="s">
        <v>2951</v>
      </c>
      <c r="R92" s="13" t="s">
        <v>2638</v>
      </c>
      <c r="S92" s="13" t="s">
        <v>2952</v>
      </c>
      <c r="T92" s="13" t="s">
        <v>2640</v>
      </c>
      <c r="U92" s="13" t="s">
        <v>2953</v>
      </c>
      <c r="V92" s="13" t="s">
        <v>2641</v>
      </c>
    </row>
    <row r="93" spans="1:22" ht="15">
      <c r="A93" s="114" t="s">
        <v>318</v>
      </c>
      <c r="B93" s="78">
        <v>2475633</v>
      </c>
      <c r="C93" s="114" t="s">
        <v>318</v>
      </c>
      <c r="D93" s="78">
        <v>2475633</v>
      </c>
      <c r="E93" s="114" t="s">
        <v>267</v>
      </c>
      <c r="F93" s="78">
        <v>321089</v>
      </c>
      <c r="G93" s="114" t="s">
        <v>286</v>
      </c>
      <c r="H93" s="78">
        <v>106215</v>
      </c>
      <c r="I93" s="114" t="s">
        <v>245</v>
      </c>
      <c r="J93" s="78">
        <v>83046</v>
      </c>
      <c r="K93" s="114" t="s">
        <v>351</v>
      </c>
      <c r="L93" s="78">
        <v>24550</v>
      </c>
      <c r="M93" s="114" t="s">
        <v>212</v>
      </c>
      <c r="N93" s="78">
        <v>253109</v>
      </c>
      <c r="O93" s="114" t="s">
        <v>303</v>
      </c>
      <c r="P93" s="78">
        <v>183615</v>
      </c>
      <c r="Q93" s="114" t="s">
        <v>288</v>
      </c>
      <c r="R93" s="78">
        <v>11897</v>
      </c>
      <c r="S93" s="114" t="s">
        <v>276</v>
      </c>
      <c r="T93" s="78">
        <v>27182</v>
      </c>
      <c r="U93" s="114" t="s">
        <v>368</v>
      </c>
      <c r="V93" s="78">
        <v>82090</v>
      </c>
    </row>
    <row r="94" spans="1:22" ht="15">
      <c r="A94" s="114" t="s">
        <v>217</v>
      </c>
      <c r="B94" s="78">
        <v>964758</v>
      </c>
      <c r="C94" s="114" t="s">
        <v>354</v>
      </c>
      <c r="D94" s="78">
        <v>789899</v>
      </c>
      <c r="E94" s="114" t="s">
        <v>268</v>
      </c>
      <c r="F94" s="78">
        <v>116226</v>
      </c>
      <c r="G94" s="114" t="s">
        <v>231</v>
      </c>
      <c r="H94" s="78">
        <v>83170</v>
      </c>
      <c r="I94" s="114" t="s">
        <v>237</v>
      </c>
      <c r="J94" s="78">
        <v>42682</v>
      </c>
      <c r="K94" s="114" t="s">
        <v>227</v>
      </c>
      <c r="L94" s="78">
        <v>6839</v>
      </c>
      <c r="M94" s="114" t="s">
        <v>361</v>
      </c>
      <c r="N94" s="78">
        <v>119561</v>
      </c>
      <c r="O94" s="114" t="s">
        <v>384</v>
      </c>
      <c r="P94" s="78">
        <v>48299</v>
      </c>
      <c r="Q94" s="114" t="s">
        <v>291</v>
      </c>
      <c r="R94" s="78">
        <v>8981</v>
      </c>
      <c r="S94" s="114" t="s">
        <v>373</v>
      </c>
      <c r="T94" s="78">
        <v>13013</v>
      </c>
      <c r="U94" s="114" t="s">
        <v>369</v>
      </c>
      <c r="V94" s="78">
        <v>58606</v>
      </c>
    </row>
    <row r="95" spans="1:22" ht="15">
      <c r="A95" s="114" t="s">
        <v>354</v>
      </c>
      <c r="B95" s="78">
        <v>789899</v>
      </c>
      <c r="C95" s="114" t="s">
        <v>310</v>
      </c>
      <c r="D95" s="78">
        <v>308941</v>
      </c>
      <c r="E95" s="114" t="s">
        <v>252</v>
      </c>
      <c r="F95" s="78">
        <v>80586</v>
      </c>
      <c r="G95" s="114" t="s">
        <v>219</v>
      </c>
      <c r="H95" s="78">
        <v>33174</v>
      </c>
      <c r="I95" s="114" t="s">
        <v>320</v>
      </c>
      <c r="J95" s="78">
        <v>30923</v>
      </c>
      <c r="K95" s="114" t="s">
        <v>345</v>
      </c>
      <c r="L95" s="78">
        <v>2227</v>
      </c>
      <c r="M95" s="114" t="s">
        <v>335</v>
      </c>
      <c r="N95" s="78">
        <v>76365</v>
      </c>
      <c r="O95" s="114" t="s">
        <v>383</v>
      </c>
      <c r="P95" s="78">
        <v>7712</v>
      </c>
      <c r="Q95" s="114" t="s">
        <v>290</v>
      </c>
      <c r="R95" s="78">
        <v>8073</v>
      </c>
      <c r="S95" s="114" t="s">
        <v>377</v>
      </c>
      <c r="T95" s="78">
        <v>9759</v>
      </c>
      <c r="U95" s="114" t="s">
        <v>264</v>
      </c>
      <c r="V95" s="78">
        <v>1234</v>
      </c>
    </row>
    <row r="96" spans="1:22" ht="15">
      <c r="A96" s="114" t="s">
        <v>267</v>
      </c>
      <c r="B96" s="78">
        <v>321089</v>
      </c>
      <c r="C96" s="114" t="s">
        <v>358</v>
      </c>
      <c r="D96" s="78">
        <v>183473</v>
      </c>
      <c r="E96" s="114" t="s">
        <v>255</v>
      </c>
      <c r="F96" s="78">
        <v>49293</v>
      </c>
      <c r="G96" s="114" t="s">
        <v>242</v>
      </c>
      <c r="H96" s="78">
        <v>12485</v>
      </c>
      <c r="I96" s="114" t="s">
        <v>313</v>
      </c>
      <c r="J96" s="78">
        <v>18539</v>
      </c>
      <c r="K96" s="114" t="s">
        <v>350</v>
      </c>
      <c r="L96" s="78">
        <v>2166</v>
      </c>
      <c r="M96" s="114" t="s">
        <v>248</v>
      </c>
      <c r="N96" s="78">
        <v>45786</v>
      </c>
      <c r="O96" s="114" t="s">
        <v>308</v>
      </c>
      <c r="P96" s="78">
        <v>5352</v>
      </c>
      <c r="Q96" s="114" t="s">
        <v>293</v>
      </c>
      <c r="R96" s="78">
        <v>5222</v>
      </c>
      <c r="S96" s="114" t="s">
        <v>282</v>
      </c>
      <c r="T96" s="78">
        <v>1213</v>
      </c>
      <c r="U96" s="114" t="s">
        <v>265</v>
      </c>
      <c r="V96" s="78">
        <v>106</v>
      </c>
    </row>
    <row r="97" spans="1:22" ht="15">
      <c r="A97" s="114" t="s">
        <v>310</v>
      </c>
      <c r="B97" s="78">
        <v>308941</v>
      </c>
      <c r="C97" s="114" t="s">
        <v>280</v>
      </c>
      <c r="D97" s="78">
        <v>166872</v>
      </c>
      <c r="E97" s="114" t="s">
        <v>250</v>
      </c>
      <c r="F97" s="78">
        <v>38438</v>
      </c>
      <c r="G97" s="114" t="s">
        <v>314</v>
      </c>
      <c r="H97" s="78">
        <v>8228</v>
      </c>
      <c r="I97" s="114" t="s">
        <v>244</v>
      </c>
      <c r="J97" s="78">
        <v>15976</v>
      </c>
      <c r="K97" s="114" t="s">
        <v>346</v>
      </c>
      <c r="L97" s="78">
        <v>1174</v>
      </c>
      <c r="M97" s="114" t="s">
        <v>331</v>
      </c>
      <c r="N97" s="78">
        <v>32528</v>
      </c>
      <c r="O97" s="114" t="s">
        <v>309</v>
      </c>
      <c r="P97" s="78">
        <v>2925</v>
      </c>
      <c r="Q97" s="114" t="s">
        <v>378</v>
      </c>
      <c r="R97" s="78">
        <v>1481</v>
      </c>
      <c r="S97" s="114" t="s">
        <v>376</v>
      </c>
      <c r="T97" s="78">
        <v>301</v>
      </c>
      <c r="U97" s="114"/>
      <c r="V97" s="78"/>
    </row>
    <row r="98" spans="1:22" ht="15">
      <c r="A98" s="114" t="s">
        <v>212</v>
      </c>
      <c r="B98" s="78">
        <v>253109</v>
      </c>
      <c r="C98" s="114" t="s">
        <v>340</v>
      </c>
      <c r="D98" s="78">
        <v>138898</v>
      </c>
      <c r="E98" s="114" t="s">
        <v>251</v>
      </c>
      <c r="F98" s="78">
        <v>26514</v>
      </c>
      <c r="G98" s="114" t="s">
        <v>241</v>
      </c>
      <c r="H98" s="78">
        <v>6286</v>
      </c>
      <c r="I98" s="114" t="s">
        <v>247</v>
      </c>
      <c r="J98" s="78">
        <v>3907</v>
      </c>
      <c r="K98" s="114" t="s">
        <v>344</v>
      </c>
      <c r="L98" s="78">
        <v>1109</v>
      </c>
      <c r="M98" s="114" t="s">
        <v>329</v>
      </c>
      <c r="N98" s="78">
        <v>25207</v>
      </c>
      <c r="O98" s="114" t="s">
        <v>304</v>
      </c>
      <c r="P98" s="78">
        <v>2189</v>
      </c>
      <c r="Q98" s="114" t="s">
        <v>289</v>
      </c>
      <c r="R98" s="78">
        <v>817</v>
      </c>
      <c r="S98" s="114" t="s">
        <v>281</v>
      </c>
      <c r="T98" s="78">
        <v>290</v>
      </c>
      <c r="U98" s="114"/>
      <c r="V98" s="78"/>
    </row>
    <row r="99" spans="1:22" ht="15">
      <c r="A99" s="114" t="s">
        <v>363</v>
      </c>
      <c r="B99" s="78">
        <v>196819</v>
      </c>
      <c r="C99" s="114" t="s">
        <v>285</v>
      </c>
      <c r="D99" s="78">
        <v>129665</v>
      </c>
      <c r="E99" s="114" t="s">
        <v>266</v>
      </c>
      <c r="F99" s="78">
        <v>20588</v>
      </c>
      <c r="G99" s="114" t="s">
        <v>226</v>
      </c>
      <c r="H99" s="78">
        <v>6077</v>
      </c>
      <c r="I99" s="114" t="s">
        <v>246</v>
      </c>
      <c r="J99" s="78">
        <v>3698</v>
      </c>
      <c r="K99" s="114" t="s">
        <v>343</v>
      </c>
      <c r="L99" s="78">
        <v>929</v>
      </c>
      <c r="M99" s="114" t="s">
        <v>332</v>
      </c>
      <c r="N99" s="78">
        <v>21825</v>
      </c>
      <c r="O99" s="114" t="s">
        <v>380</v>
      </c>
      <c r="P99" s="78">
        <v>1995</v>
      </c>
      <c r="Q99" s="114" t="s">
        <v>379</v>
      </c>
      <c r="R99" s="78">
        <v>492</v>
      </c>
      <c r="S99" s="114"/>
      <c r="T99" s="78"/>
      <c r="U99" s="114"/>
      <c r="V99" s="78"/>
    </row>
    <row r="100" spans="1:22" ht="15">
      <c r="A100" s="114" t="s">
        <v>303</v>
      </c>
      <c r="B100" s="78">
        <v>183615</v>
      </c>
      <c r="C100" s="114" t="s">
        <v>229</v>
      </c>
      <c r="D100" s="78">
        <v>103899</v>
      </c>
      <c r="E100" s="114" t="s">
        <v>362</v>
      </c>
      <c r="F100" s="78">
        <v>13531</v>
      </c>
      <c r="G100" s="114" t="s">
        <v>218</v>
      </c>
      <c r="H100" s="78">
        <v>3950</v>
      </c>
      <c r="I100" s="114" t="s">
        <v>236</v>
      </c>
      <c r="J100" s="78">
        <v>3113</v>
      </c>
      <c r="K100" s="114" t="s">
        <v>349</v>
      </c>
      <c r="L100" s="78">
        <v>875</v>
      </c>
      <c r="M100" s="114" t="s">
        <v>360</v>
      </c>
      <c r="N100" s="78">
        <v>21612</v>
      </c>
      <c r="O100" s="114" t="s">
        <v>371</v>
      </c>
      <c r="P100" s="78">
        <v>1924</v>
      </c>
      <c r="Q100" s="114"/>
      <c r="R100" s="78"/>
      <c r="S100" s="114"/>
      <c r="T100" s="78"/>
      <c r="U100" s="114"/>
      <c r="V100" s="78"/>
    </row>
    <row r="101" spans="1:22" ht="15">
      <c r="A101" s="114" t="s">
        <v>358</v>
      </c>
      <c r="B101" s="78">
        <v>183473</v>
      </c>
      <c r="C101" s="114" t="s">
        <v>300</v>
      </c>
      <c r="D101" s="78">
        <v>61783</v>
      </c>
      <c r="E101" s="114" t="s">
        <v>263</v>
      </c>
      <c r="F101" s="78">
        <v>9391</v>
      </c>
      <c r="G101" s="114" t="s">
        <v>298</v>
      </c>
      <c r="H101" s="78">
        <v>2800</v>
      </c>
      <c r="I101" s="114" t="s">
        <v>356</v>
      </c>
      <c r="J101" s="78">
        <v>1962</v>
      </c>
      <c r="K101" s="114" t="s">
        <v>347</v>
      </c>
      <c r="L101" s="78">
        <v>668</v>
      </c>
      <c r="M101" s="114" t="s">
        <v>334</v>
      </c>
      <c r="N101" s="78">
        <v>17846</v>
      </c>
      <c r="O101" s="114" t="s">
        <v>326</v>
      </c>
      <c r="P101" s="78">
        <v>1199</v>
      </c>
      <c r="Q101" s="114"/>
      <c r="R101" s="78"/>
      <c r="S101" s="114"/>
      <c r="T101" s="78"/>
      <c r="U101" s="114"/>
      <c r="V101" s="78"/>
    </row>
    <row r="102" spans="1:22" ht="15">
      <c r="A102" s="114" t="s">
        <v>280</v>
      </c>
      <c r="B102" s="78">
        <v>166872</v>
      </c>
      <c r="C102" s="114" t="s">
        <v>375</v>
      </c>
      <c r="D102" s="78">
        <v>61533</v>
      </c>
      <c r="E102" s="114" t="s">
        <v>359</v>
      </c>
      <c r="F102" s="78">
        <v>8998</v>
      </c>
      <c r="G102" s="114" t="s">
        <v>279</v>
      </c>
      <c r="H102" s="78">
        <v>2381</v>
      </c>
      <c r="I102" s="114" t="s">
        <v>357</v>
      </c>
      <c r="J102" s="78">
        <v>1564</v>
      </c>
      <c r="K102" s="114" t="s">
        <v>353</v>
      </c>
      <c r="L102" s="78">
        <v>615</v>
      </c>
      <c r="M102" s="114" t="s">
        <v>330</v>
      </c>
      <c r="N102" s="78">
        <v>10079</v>
      </c>
      <c r="O102" s="114" t="s">
        <v>272</v>
      </c>
      <c r="P102" s="78">
        <v>1104</v>
      </c>
      <c r="Q102" s="114"/>
      <c r="R102" s="78"/>
      <c r="S102" s="114"/>
      <c r="T102" s="78"/>
      <c r="U102" s="114"/>
      <c r="V102" s="78"/>
    </row>
  </sheetData>
  <hyperlinks>
    <hyperlink ref="A2" r:id="rId1" display="http://www.sedonasecret7.com/"/>
    <hyperlink ref="A3" r:id="rId2" display="http://www.sedonawolfweek.org/"/>
    <hyperlink ref="A4" r:id="rId3" display="https://www.viamagazine.com/destinations/best-state-parks-west"/>
    <hyperlink ref="A5" r:id="rId4" display="https://dailyblender.com/2019/03/red-rocks-and-vortexes-visiting-sedona/"/>
    <hyperlink ref="A6" r:id="rId5" display="https://www.msn.com/en-us/travel/news/our-list-of-the-worlds-most-beautiful-places-will-surprise-you/ss-BBU7zva#image=25"/>
    <hyperlink ref="A7" r:id="rId6" display="http://www.sedonaaz.gov/Home/Components/Calendar/Event/7740/359"/>
    <hyperlink ref="A8" r:id="rId7" display="https://www.brit.co/romantic-honeymoon-destinations-in-the-usa/"/>
    <hyperlink ref="A9" r:id="rId8" display="http://sedonaaz.gov/"/>
    <hyperlink ref="A10" r:id="rId9" display="https://www.rd.com/advice/travel/spring-break-zodiac-sign/"/>
    <hyperlink ref="A11" r:id="rId10" display="https://www.tangledupinfood.com/why-sedona-stole-my-heart?platform=hootsuite"/>
    <hyperlink ref="C2" r:id="rId11" display="http://www.sedonasecret7.com/"/>
    <hyperlink ref="C3" r:id="rId12" display="https://www.viamagazine.com/destinations/best-state-parks-west"/>
    <hyperlink ref="C4" r:id="rId13" display="https://dailyblender.com/2019/03/red-rocks-and-vortexes-visiting-sedona/"/>
    <hyperlink ref="C5" r:id="rId14" display="https://www.msn.com/en-us/travel/news/our-list-of-the-worlds-most-beautiful-places-will-surprise-you/ss-BBU7zva#image=25"/>
    <hyperlink ref="C6" r:id="rId15" display="https://www.brit.co/romantic-honeymoon-destinations-in-the-usa/"/>
    <hyperlink ref="C7" r:id="rId16" display="https://www.tangledupinfood.com/why-sedona-stole-my-heart?platform=hootsuite"/>
    <hyperlink ref="C8" r:id="rId17" display="https://sedonasecret7.com/stargazing/"/>
    <hyperlink ref="C9" r:id="rId18" display="https://www.pinterest.com/pin/445574956881037692/"/>
    <hyperlink ref="C10" r:id="rId19" display="https://visitsedona.com/blog/sedona-art-source-winter/"/>
    <hyperlink ref="C11" r:id="rId20" display="https://www.dallasnews.com/life/travel/2019/02/26/hitting-trails-sedona-land-embodies-west"/>
    <hyperlink ref="E2" r:id="rId21" display="https://www.msn.com/en-us/travel/news/our-list-of-the-worlds-most-beautiful-places-will-surprise-you/ss-BBU7zva#image=25"/>
    <hyperlink ref="G2" r:id="rId22" display="http://sedonaaz.gov/"/>
    <hyperlink ref="G3" r:id="rId23" display="https://www.etsy.com/listing/495206854"/>
    <hyperlink ref="G4" r:id="rId24" display="https://wp.me/p6b5TA-1FP"/>
    <hyperlink ref="G5" r:id="rId25" display="http://ourtravelingblog.com/?p=6437"/>
    <hyperlink ref="G6" r:id="rId26" display="https://www.ilovesedonarealestate.com/property/355-indian-cliffs-rd-sedona-arizona-519009"/>
    <hyperlink ref="G7" r:id="rId27" display="https://twitter.com/SedonaAZ/status/1103365291487092736"/>
    <hyperlink ref="G8" r:id="rId28" display="https://www.instagram.com/p/BusaT6Gnwqn/?utm_source=ig_twitter_share&amp;igshid=5okg3t5v9yky"/>
    <hyperlink ref="G9" r:id="rId29" display="https://www.instagram.com/p/BunHiuYH5uf/?utm_source=ig_twitter_share&amp;igshid=rvo8ium9g89q"/>
    <hyperlink ref="G10" r:id="rId30" display="https://lnkd.in/gWE59Yw"/>
    <hyperlink ref="G11" r:id="rId31" display="http://www.jodystravel.com/the-mystical-sedona-vortex/"/>
    <hyperlink ref="I2" r:id="rId32" display="https://sedona.org/rentals/Sedona-Tranquil/"/>
    <hyperlink ref="I3" r:id="rId33" display="https://sedona.org/"/>
    <hyperlink ref="I4" r:id="rId34" display="https://twitter.com/i/web/status/1106376783941779456"/>
    <hyperlink ref="I5" r:id="rId35" display="https://sedona.org/rentals/Sedona-Dream-Estate/"/>
    <hyperlink ref="I6" r:id="rId36" display="https://twitter.com/i/web/status/1104907037232807938"/>
    <hyperlink ref="I7" r:id="rId37" display="https://twitter.com/i/web/status/1105623770927153153"/>
    <hyperlink ref="I8" r:id="rId38" display="https://www.instagram.com/p/Buj3jQZA38w/"/>
    <hyperlink ref="I9" r:id="rId39" display="https://www.instagram.com/p/Buj3jQZA38w/?utm_source=ig_twitter_share&amp;igshid=d9h342eo05o6"/>
    <hyperlink ref="M2" r:id="rId40" display="https://www.instagram.com/p/Buxc5qYlEuy/?utm_source=ig_twitter_share&amp;igshid=7lf781njbx9l"/>
    <hyperlink ref="O2" r:id="rId41" display="http://www.sedonawolfweek.org/"/>
    <hyperlink ref="O3" r:id="rId42" display="http://strawfreesedona.com/"/>
    <hyperlink ref="O4" r:id="rId43" display="https://visitsedona.com/outdoor-adventure/hiking/sedona-trail-keepers-sponsors/"/>
    <hyperlink ref="O5" r:id="rId44" display="https://twitter.com/i/web/status/1104975111528964103"/>
    <hyperlink ref="Q2" r:id="rId45" display="http://www.sedonaaz.gov/Home/Components/Calendar/Event/7740/359"/>
    <hyperlink ref="Q3" r:id="rId46" display="http://www.sedonaaz.gov/Home/Components/News/News/4763/473"/>
    <hyperlink ref="S2" r:id="rId47" display="https://twitter.com/i/web/status/1105147286235996163"/>
    <hyperlink ref="U2" r:id="rId48" display="https://www.rd.com/advice/travel/spring-break-zodiac-sign/"/>
  </hyperlinks>
  <printOptions/>
  <pageMargins left="0.7" right="0.7" top="0.75" bottom="0.75" header="0.3" footer="0.3"/>
  <pageSetup orientation="portrait" paperSize="9"/>
  <tableParts>
    <tablePart r:id="rId52"/>
    <tablePart r:id="rId53"/>
    <tablePart r:id="rId56"/>
    <tablePart r:id="rId54"/>
    <tablePart r:id="rId55"/>
    <tablePart r:id="rId49"/>
    <tablePart r:id="rId51"/>
    <tablePart r:id="rId5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2019-03-16T04:22:20Z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