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<sst xmlns="http://schemas.openxmlformats.org/spreadsheetml/2006/main" count="9878" uniqueCount="2315">
  <si>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</si>
  <si>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</si>
  <si>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</si>
  <si>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</si>
  <si>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</si>
  <si>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</si>
  <si>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</si>
  <si>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</si>
  <si>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</si>
  <si>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</si>
  <si>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</si>
  <si>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</si>
  <si>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</si>
  <si>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</si>
  <si>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</si>
  <si>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</si>
  <si>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</si>
  <si>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</si>
  <si>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</si>
  <si>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</si>
  <si>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</si>
  <si>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</si>
  <si>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</si>
  <si>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</si>
  <si>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</si>
  <si>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</si>
  <si>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</si>
  <si>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</si>
  <si>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</si>
  <si>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</si>
  <si>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</si>
  <si>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</si>
  <si>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</si>
  <si>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</si>
  <si>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</si>
  <si>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</si>
  <si>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</si>
  <si>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</si>
  <si>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</si>
  <si>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</si>
  <si>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</si>
  <si>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</si>
  <si>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</si>
  <si>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</si>
  <si>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</si>
  <si>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</si>
  <si>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</si>
  <si>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</si>
  <si>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</si>
  <si>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</si>
  <si>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</si>
  <si>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</si>
  <si>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</si>
  <si>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</si>
  <si>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</si>
  <si>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</si>
  <si>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</si>
  <si>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</si>
  <si>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</si>
  <si>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</si>
  <si>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</si>
  <si>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</si>
  <si>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</si>
  <si>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</si>
  <si>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</si>
  <si>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</si>
  <si>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</si>
  <si>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</si>
  <si>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</si>
  <si>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</si>
  <si>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</si>
  <si>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</si>
  <si>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</si>
  <si>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</si>
  <si>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</si>
  <si>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</si>
  <si>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</si>
  <si>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</si>
  <si>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</si>
  <si>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</si>
  <si>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</si>
  <si>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</si>
  <si>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</si>
  <si>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</si>
  <si>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</si>
  <si>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</si>
  <si>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</si>
  <si>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</si>
  <si>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</si>
  <si>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</si>
  <si>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</si>
  <si>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</si>
  <si>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</si>
  <si>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</si>
  <si>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</si>
  <si>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</si>
  <si>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</si>
  <si>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</si>
  <si>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</si>
  <si>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</si>
  <si>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</si>
  <si>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</si>
  <si>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</si>
  <si>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</si>
  <si>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</si>
  <si>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</si>
  <si>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</si>
  <si>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</si>
  <si>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</si>
  <si>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</si>
  <si>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</si>
  <si>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</si>
  <si>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</si>
  <si>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</si>
  <si>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</si>
  <si>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</si>
  <si>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</si>
  <si>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</si>
  <si>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</si>
  <si>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</si>
  <si>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</si>
  <si>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</si>
  <si>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</si>
  <si>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</si>
  <si>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</si>
  <si>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</si>
  <si>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</si>
  <si>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</si>
  <si>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</si>
  <si>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</si>
  <si>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</si>
  <si>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</si>
  <si>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</si>
  <si>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</si>
  <si>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</si>
  <si>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</si>
  <si>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</si>
  <si>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</si>
  <si>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</si>
  <si>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</si>
  <si>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</si>
  <si>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</si>
  <si>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</si>
  <si>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</si>
  <si>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</si>
  <si>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</si>
  <si>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</si>
  <si>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</si>
  <si>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</si>
  <si>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</si>
  <si>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</si>
  <si>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</si>
  <si>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</si>
  <si>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</si>
  <si>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</si>
  <si>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</si>
  <si>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</si>
  <si>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</si>
  <si>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</si>
  <si>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</si>
  <si>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</si>
  <si>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</si>
  <si>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</si>
  <si>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</si>
  <si>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</si>
  <si>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</si>
  <si>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</si>
  <si>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</si>
  <si>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</si>
  <si>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</si>
  <si>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</si>
  <si>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</si>
  <si>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</si>
  <si>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</si>
  <si>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</si>
  <si>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</si>
  <si>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</si>
  <si>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</si>
  <si>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</si>
  <si>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</si>
  <si>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</si>
  <si>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</si>
  <si>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</si>
  <si>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</si>
  <si>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</si>
  <si>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</si>
  <si>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</si>
  <si>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</si>
  <si>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</si>
  <si>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</si>
  <si>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</si>
  <si>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</si>
  <si>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</si>
  <si>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</si>
  <si>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</si>
  <si>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</si>
  <si>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</si>
  <si>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</si>
  <si>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</si>
  <si>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</si>
  <si>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</si>
  <si>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</si>
  <si>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</si>
  <si>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</si>
  <si>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</si>
  <si>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</si>
  <si>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</si>
  <si>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</si>
  <si>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</si>
  <si>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</si>
  <si>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</si>
  <si>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</si>
  <si>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</si>
  <si>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</si>
  <si>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</si>
  <si>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</si>
  <si>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</si>
  <si>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</si>
  <si>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</si>
  <si>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</si>
  <si>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</si>
  <si>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</si>
  <si>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</si>
  <si>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</si>
  <si>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</si>
  <si>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</si>
  <si>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</si>
  <si>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</si>
  <si>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</si>
  <si>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</si>
  <si>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</si>
  <si>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</si>
  <si>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</si>
  <si>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</si>
  <si>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</si>
  <si>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</si>
  <si>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</si>
  <si>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</si>
  <si>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</si>
  <si>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</si>
  <si>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</si>
  <si>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</si>
  <si>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</si>
  <si>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</si>
  <si>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</si>
  <si>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</si>
  <si>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</si>
  <si>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</si>
  <si>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</si>
  <si>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</si>
  <si>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</si>
  <si>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</si>
  <si>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</si>
  <si>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</si>
  <si>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</si>
  <si>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</si>
  <si>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</si>
  <si>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</si>
  <si>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</si>
  <si>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</si>
  <si>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</si>
  <si>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</si>
  <si>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</si>
  <si>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</si>
  <si>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</si>
  <si>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</si>
  <si>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</si>
  <si>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</si>
  <si>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</si>
  <si>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</si>
  <si>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</si>
  <si>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</si>
  <si>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</si>
  <si>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</si>
  <si>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</si>
  <si>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</si>
  <si>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</si>
  <si>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</si>
  <si>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</si>
  <si>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</si>
  <si>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</si>
  <si>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</si>
  <si>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</si>
  <si>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</si>
  <si>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</si>
  <si>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</si>
  <si>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</si>
  <si>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</si>
  <si>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</si>
  <si>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</si>
  <si>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</si>
  <si>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</si>
  <si>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</si>
  <si>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</si>
  <si>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</si>
  <si>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</si>
  <si>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</si>
  <si>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</si>
  <si>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</si>
  <si>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</si>
  <si>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</si>
  <si>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</si>
  <si>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</si>
  <si>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</si>
  <si>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</si>
  <si>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</si>
  <si>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</si>
  <si>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</si>
  <si>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</si>
  <si>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</si>
  <si>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</si>
  <si>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</si>
  <si>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</si>
  <si>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</si>
  <si>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</si>
  <si>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</si>
  <si>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</si>
  <si>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</si>
  <si>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</si>
  <si>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</si>
  <si>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</si>
  <si>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</si>
  <si>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</si>
  <si>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</si>
  <si>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</si>
  <si>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</si>
  <si>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</si>
  <si>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</si>
  <si>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</si>
  <si>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</si>
  <si>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</si>
  <si>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</si>
  <si>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</si>
  <si>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</si>
  <si>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</si>
  <si>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</si>
  <si>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</si>
  <si>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</si>
  <si>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</si>
  <si>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</si>
  <si>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</si>
  <si>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</si>
  <si>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</si>
  <si>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</si>
  <si>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</si>
  <si>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</si>
  <si>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</si>
  <si>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</si>
  <si>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</si>
  <si>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</si>
  <si>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</si>
  <si>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http://abs.twimg.com/images/themes/theme17/bg.gif</t>
  </si>
  <si>
    <t>city</t>
  </si>
  <si>
    <t>Twitter for Android</t>
  </si>
  <si>
    <t>Twitter for iPad</t>
  </si>
  <si>
    <t>Retweet</t>
  </si>
  <si>
    <t>United States</t>
  </si>
  <si>
    <t>http://abs.twimg.com/images/themes/theme4/bg.gif</t>
  </si>
  <si>
    <t>http://abs.twimg.com/images/themes/theme15/bg.png</t>
  </si>
  <si>
    <t>http://abs.twimg.com/images/themes/theme13/bg.gif</t>
  </si>
  <si>
    <t>G3</t>
  </si>
  <si>
    <t>G4</t>
  </si>
  <si>
    <t>0, 100, 50</t>
  </si>
  <si>
    <t>0, 176, 22</t>
  </si>
  <si>
    <t>Top URLs in Tweet in G3</t>
  </si>
  <si>
    <t>Top URLs in Tweet in G4</t>
  </si>
  <si>
    <t>G3 Count</t>
  </si>
  <si>
    <t>Top URLs in Tweet in G5</t>
  </si>
  <si>
    <t>G4 Count</t>
  </si>
  <si>
    <t>Top Domains in Tweet in G3</t>
  </si>
  <si>
    <t>Top Domains in Tweet in G4</t>
  </si>
  <si>
    <t>Top Domains in Tweet in G5</t>
  </si>
  <si>
    <t>Top Hashtags in Tweet in G3</t>
  </si>
  <si>
    <t>Top Hashtags in Tweet in G4</t>
  </si>
  <si>
    <t>Top Hashtags in Tweet in G5</t>
  </si>
  <si>
    <t>Top Words in Tweet in G3</t>
  </si>
  <si>
    <t>Top Words in Tweet in G4</t>
  </si>
  <si>
    <t>Top Words in Tweet in G5</t>
  </si>
  <si>
    <t>Top Word Pairs in Tweet in G3</t>
  </si>
  <si>
    <t>Top Word Pairs in Tweet in G4</t>
  </si>
  <si>
    <t>Top Word Pairs in Tweet in G5</t>
  </si>
  <si>
    <t>Top Replied-To in G3</t>
  </si>
  <si>
    <t>Top Mentioned in G3</t>
  </si>
  <si>
    <t>Top Replied-To in G4</t>
  </si>
  <si>
    <t>Top Mentioned in G4</t>
  </si>
  <si>
    <t>Top Replied-To in G5</t>
  </si>
  <si>
    <t>Top Mentioned in G5</t>
  </si>
  <si>
    <t>Top Tweeters in G3</t>
  </si>
  <si>
    <t>Top Tweeters in G4</t>
  </si>
  <si>
    <t>Top Tweeters in G5</t>
  </si>
  <si>
    <t>today</t>
  </si>
  <si>
    <t>more</t>
  </si>
  <si>
    <t>now</t>
  </si>
  <si>
    <t>morning</t>
  </si>
  <si>
    <t>TweetDeck</t>
  </si>
  <si>
    <t>US</t>
  </si>
  <si>
    <t>http://abs.twimg.com/images/themes/theme5/bg.gif</t>
  </si>
  <si>
    <t>G5</t>
  </si>
  <si>
    <t>G6</t>
  </si>
  <si>
    <t>G7</t>
  </si>
  <si>
    <t>191, 0, 0</t>
  </si>
  <si>
    <t>230, 120, 0</t>
  </si>
  <si>
    <t>255, 191, 0</t>
  </si>
  <si>
    <t>Top URLs in Tweet in G6</t>
  </si>
  <si>
    <t>G5 Count</t>
  </si>
  <si>
    <t>Top URLs in Tweet in G7</t>
  </si>
  <si>
    <t>G6 Count</t>
  </si>
  <si>
    <t>G7 Count</t>
  </si>
  <si>
    <t>Top Domains in Tweet in G6</t>
  </si>
  <si>
    <t>Top Domains in Tweet in G7</t>
  </si>
  <si>
    <t>Top Hashtags in Tweet in G6</t>
  </si>
  <si>
    <t>Top Hashtags in Tweet in G7</t>
  </si>
  <si>
    <t>Top Words in Tweet in G6</t>
  </si>
  <si>
    <t>Top Words in Tweet in G7</t>
  </si>
  <si>
    <t>Top Word Pairs in Tweet in G6</t>
  </si>
  <si>
    <t>Top Word Pairs in Tweet in G7</t>
  </si>
  <si>
    <t>Top Replied-To in G6</t>
  </si>
  <si>
    <t>Top Mentioned in G6</t>
  </si>
  <si>
    <t>Top Replied-To in G7</t>
  </si>
  <si>
    <t>Top Mentioned in G7</t>
  </si>
  <si>
    <t>Top Tweeters in G6</t>
  </si>
  <si>
    <t>Top Tweeters in G7</t>
  </si>
  <si>
    <t>Hootsuite Inc.</t>
  </si>
  <si>
    <t>http://abs.twimg.com/images/themes/theme2/bg.gif</t>
  </si>
  <si>
    <t>http://abs.twimg.com/images/themes/theme9/bg.gif</t>
  </si>
  <si>
    <t>http://abs.twimg.com/images/themes/theme18/bg.gif</t>
  </si>
  <si>
    <t>http://abs.twimg.com/images/themes/theme10/bg.gif</t>
  </si>
  <si>
    <t>http://abs.twimg.com/images/themes/theme16/bg.gif</t>
  </si>
  <si>
    <t>G8</t>
  </si>
  <si>
    <t>G9</t>
  </si>
  <si>
    <t>G10</t>
  </si>
  <si>
    <t>G11</t>
  </si>
  <si>
    <t>G12</t>
  </si>
  <si>
    <t>150, 200, 0</t>
  </si>
  <si>
    <t>200, 0, 120</t>
  </si>
  <si>
    <t>77, 0, 96</t>
  </si>
  <si>
    <t>91, 0, 191</t>
  </si>
  <si>
    <t>0, 98, 130</t>
  </si>
  <si>
    <t>Top URLs in Tweet in G8</t>
  </si>
  <si>
    <t>Top URLs in Tweet in G9</t>
  </si>
  <si>
    <t>G8 Count</t>
  </si>
  <si>
    <t>Top URLs in Tweet in G10</t>
  </si>
  <si>
    <t>G9 Count</t>
  </si>
  <si>
    <t>G10 Count</t>
  </si>
  <si>
    <t>Top Domains in Tweet in G8</t>
  </si>
  <si>
    <t>Top Domains in Tweet in G9</t>
  </si>
  <si>
    <t>Top Domains in Tweet in G10</t>
  </si>
  <si>
    <t>Top Hashtags in Tweet in G8</t>
  </si>
  <si>
    <t>Top Hashtags in Tweet in G9</t>
  </si>
  <si>
    <t>Top Hashtags in Tweet in G10</t>
  </si>
  <si>
    <t>Top Words in Tweet in G8</t>
  </si>
  <si>
    <t>Top Words in Tweet in G9</t>
  </si>
  <si>
    <t>Top Words in Tweet in G10</t>
  </si>
  <si>
    <t>Top Word Pairs in Tweet in G8</t>
  </si>
  <si>
    <t>Top Word Pairs in Tweet in G9</t>
  </si>
  <si>
    <t>Top Word Pairs in Tweet in G10</t>
  </si>
  <si>
    <t>Top Replied-To in G8</t>
  </si>
  <si>
    <t>Top Mentioned in G8</t>
  </si>
  <si>
    <t>Top Replied-To in G9</t>
  </si>
  <si>
    <t>Top Mentioned in G9</t>
  </si>
  <si>
    <t>Top Replied-To in G10</t>
  </si>
  <si>
    <t>Top Mentioned in G10</t>
  </si>
  <si>
    <t>Top Tweeters in G8</t>
  </si>
  <si>
    <t>Top Tweeters in G9</t>
  </si>
  <si>
    <t>Top Tweeters in G10</t>
  </si>
  <si>
    <t>people</t>
  </si>
  <si>
    <t>1</t>
  </si>
  <si>
    <t>national</t>
  </si>
  <si>
    <t>take</t>
  </si>
  <si>
    <t>Not Applicable</t>
  </si>
  <si>
    <t>levels</t>
  </si>
  <si>
    <t>pumpknot</t>
  </si>
  <si>
    <t>iembot_gid</t>
  </si>
  <si>
    <t>wqow</t>
  </si>
  <si>
    <t>simpleweatherwi</t>
  </si>
  <si>
    <t>iembot_oax</t>
  </si>
  <si>
    <t>ocsbroadcastify</t>
  </si>
  <si>
    <t>lincolnbizbuzz</t>
  </si>
  <si>
    <t>ljsrileyjohnson</t>
  </si>
  <si>
    <t>saundersares</t>
  </si>
  <si>
    <t>jkelmuhcoogs</t>
  </si>
  <si>
    <t>opdkelsey</t>
  </si>
  <si>
    <t>northbendeagle</t>
  </si>
  <si>
    <t>colfaxcountyext</t>
  </si>
  <si>
    <t>crankymomofsix</t>
  </si>
  <si>
    <t>wowtweather</t>
  </si>
  <si>
    <t>juanderful93</t>
  </si>
  <si>
    <t>551cars</t>
  </si>
  <si>
    <t>omajason</t>
  </si>
  <si>
    <t>rustylord</t>
  </si>
  <si>
    <t>isodrosotherm</t>
  </si>
  <si>
    <t>fastman85</t>
  </si>
  <si>
    <t>b_freddie25</t>
  </si>
  <si>
    <t>ntvweather</t>
  </si>
  <si>
    <t>mrnexrad</t>
  </si>
  <si>
    <t>seaneversonketv</t>
  </si>
  <si>
    <t>bkolihapd</t>
  </si>
  <si>
    <t>tylerw_unl</t>
  </si>
  <si>
    <t>nate_wildweasel</t>
  </si>
  <si>
    <t>timothyclawson</t>
  </si>
  <si>
    <t>jason_fox</t>
  </si>
  <si>
    <t>imperialautobdy</t>
  </si>
  <si>
    <t>davidearllive</t>
  </si>
  <si>
    <t>depfrankdcso</t>
  </si>
  <si>
    <t>marssaturn91</t>
  </si>
  <si>
    <t>mtobiasnet</t>
  </si>
  <si>
    <t>scottiemc33</t>
  </si>
  <si>
    <t>oasismountain</t>
  </si>
  <si>
    <t>jennyjjh</t>
  </si>
  <si>
    <t>roycesheibal</t>
  </si>
  <si>
    <t>nayat_q</t>
  </si>
  <si>
    <t>sharonchenwowt</t>
  </si>
  <si>
    <t>ipraveenpathak</t>
  </si>
  <si>
    <t>gregfreivogel</t>
  </si>
  <si>
    <t>jfegter1</t>
  </si>
  <si>
    <t>jackdaniels8022</t>
  </si>
  <si>
    <t>reginabirdwx</t>
  </si>
  <si>
    <t>chaplaingarf</t>
  </si>
  <si>
    <t>marino42</t>
  </si>
  <si>
    <t>homewiththeboys</t>
  </si>
  <si>
    <t>agdaytv</t>
  </si>
  <si>
    <t>tiremafia</t>
  </si>
  <si>
    <t>j_dbo_smith</t>
  </si>
  <si>
    <t>ellaitchh</t>
  </si>
  <si>
    <t>erinbode</t>
  </si>
  <si>
    <t>brunahild</t>
  </si>
  <si>
    <t>huskerpip</t>
  </si>
  <si>
    <t>yemartin3</t>
  </si>
  <si>
    <t>lmailander</t>
  </si>
  <si>
    <t>opdcanoe1</t>
  </si>
  <si>
    <t>thejamesfarley</t>
  </si>
  <si>
    <t>jjbecklun</t>
  </si>
  <si>
    <t>marthaevapearl</t>
  </si>
  <si>
    <t>omahawxstorms</t>
  </si>
  <si>
    <t>nebraskasower</t>
  </si>
  <si>
    <t>nebraskadashcam</t>
  </si>
  <si>
    <t>dbhaire4</t>
  </si>
  <si>
    <t>extension4hpals</t>
  </si>
  <si>
    <t>micky_backhaus</t>
  </si>
  <si>
    <t>maya_reports</t>
  </si>
  <si>
    <t>sarpy_scanner</t>
  </si>
  <si>
    <t>bailz_zeleny</t>
  </si>
  <si>
    <t>bradanderson_wx</t>
  </si>
  <si>
    <t>1011_news</t>
  </si>
  <si>
    <t>difreit</t>
  </si>
  <si>
    <t>writes_jack</t>
  </si>
  <si>
    <t>collegeandmusic</t>
  </si>
  <si>
    <t>n9xtn</t>
  </si>
  <si>
    <t>eringraceowh</t>
  </si>
  <si>
    <t>faithh_moritz</t>
  </si>
  <si>
    <t>glschardt</t>
  </si>
  <si>
    <t>auntkim2</t>
  </si>
  <si>
    <t>jjwills2</t>
  </si>
  <si>
    <t>geoffjam78</t>
  </si>
  <si>
    <t>4calhoun</t>
  </si>
  <si>
    <t>jonathangarcia</t>
  </si>
  <si>
    <t>aandersen55</t>
  </si>
  <si>
    <t>simplysaidjill</t>
  </si>
  <si>
    <t>nicolekwarner</t>
  </si>
  <si>
    <t>leftisrightinne</t>
  </si>
  <si>
    <t>chantelemilton</t>
  </si>
  <si>
    <t>aktj620</t>
  </si>
  <si>
    <t>drewendorf</t>
  </si>
  <si>
    <t>arkhusk33</t>
  </si>
  <si>
    <t>omahalyfttodd</t>
  </si>
  <si>
    <t>jmstill300</t>
  </si>
  <si>
    <t>pondimonium</t>
  </si>
  <si>
    <t>nematweets</t>
  </si>
  <si>
    <t>audramoorewx</t>
  </si>
  <si>
    <t>paprikapink</t>
  </si>
  <si>
    <t>78sondo</t>
  </si>
  <si>
    <t>gretnastiles</t>
  </si>
  <si>
    <t>amandazepanda02</t>
  </si>
  <si>
    <t>exbluejay12</t>
  </si>
  <si>
    <t>leisarogers1</t>
  </si>
  <si>
    <t>camilaortiketv</t>
  </si>
  <si>
    <t>prairiewisdom</t>
  </si>
  <si>
    <t>scochran2</t>
  </si>
  <si>
    <t>tcporter777</t>
  </si>
  <si>
    <t>tadpfeifer</t>
  </si>
  <si>
    <t>billyfitz54</t>
  </si>
  <si>
    <t>dmspinharney</t>
  </si>
  <si>
    <t>laurannrobinson</t>
  </si>
  <si>
    <t>b_dubulous</t>
  </si>
  <si>
    <t>jlpritchard11</t>
  </si>
  <si>
    <t>chadrowell13</t>
  </si>
  <si>
    <t>tomc1015</t>
  </si>
  <si>
    <t>markvarner09</t>
  </si>
  <si>
    <t>lef23ty</t>
  </si>
  <si>
    <t>ofc_wood</t>
  </si>
  <si>
    <t>sharon_rues</t>
  </si>
  <si>
    <t>ccooke6685</t>
  </si>
  <si>
    <t>dkoellerwx</t>
  </si>
  <si>
    <t>kringraham</t>
  </si>
  <si>
    <t>dodgecosone</t>
  </si>
  <si>
    <t>jannabinder</t>
  </si>
  <si>
    <t>roscoe_1984</t>
  </si>
  <si>
    <t>kforradio</t>
  </si>
  <si>
    <t>4randyj</t>
  </si>
  <si>
    <t>cinma44</t>
  </si>
  <si>
    <t>ketv</t>
  </si>
  <si>
    <t>fwdmovement_me</t>
  </si>
  <si>
    <t>platteriverlady</t>
  </si>
  <si>
    <t>allisonmollenk1</t>
  </si>
  <si>
    <t>nwsflashflood</t>
  </si>
  <si>
    <t>dixiewxgeek</t>
  </si>
  <si>
    <t>jim_phillips1</t>
  </si>
  <si>
    <t>omaha_scanner</t>
  </si>
  <si>
    <t>fox42kptm</t>
  </si>
  <si>
    <t>nicoledoesnews</t>
  </si>
  <si>
    <t>3newsnowomaha</t>
  </si>
  <si>
    <t>kfabnews</t>
  </si>
  <si>
    <t>mattserweketv</t>
  </si>
  <si>
    <t>ashlandfiredept</t>
  </si>
  <si>
    <t>nwsomaha</t>
  </si>
  <si>
    <t>ketvlincoln</t>
  </si>
  <si>
    <t>Ashland must of seen my tweet, cuz they are literally playing keep away from trinity to prevent the flood gate from opening</t>
  </si>
  <si>
    <t>OAX issues Flood Warning valid at Mar 13, 3:12 PM CDT for Salt Creek at Ashland [NE] till Mar 16, 2:24 AM CDT https://t.co/UCIsbVWykf</t>
  </si>
  <si>
    <t>Areal Flood Watch for Douglas, Bayfield, Ashland, Burnett, Washburn and Sawyer County in WI until 7:00pm CDT Thursday. https://t.co/GmoNisSWHM</t>
  </si>
  <si>
    <t>Areal Flood Watch for Douglas, Bayfield, Ashland, Burnett, Washburn and Sawyer County in WI until 7:00am CDT Friday. https://t.co/GmoNisSWHM</t>
  </si>
  <si>
    <t>NWS Alert&amp;gt; Flood Watch in effect from Wednesday afternoon in Ashland, Bayfield, Burnett, Douglas, Iron, Price, Sawyer and Washburn Counties #wiwx https://t.co/kNJ4bZrpBy</t>
  </si>
  <si>
    <t>NWS Alert&amp;gt; Updated: Flood Watch in effect from Wednesday afternoon in Ashland, Bayfield, Douglas and Iron Counties #wiwx https://t.co/W47AvJGyHa</t>
  </si>
  <si>
    <t>OAX issues Flood Warning valid at Mar 13, 3:12 PM CDT for Salt Creek at Ashland [NE] till Mar 16, 2:24 AM CDT https://t.co/Fnn9QTqPOQ</t>
  </si>
  <si>
    <t>OAX issues Flood Warning valid at Mar 13, 7:00 PM CDT for Platte River near Ashland [NE] till Mar 18, 10:00 PM CDT https://t.co/tHULEWKuiB</t>
  </si>
  <si>
    <t>Cass County EMA
Flood Evacuation 
Ashland Area 
TAC: 1</t>
  </si>
  <si>
    <t>Several eastern Nebraska rivers and creeks have hit flood-stage record levels over the past 24 hours, including the Platte River and Wahoo Creek at Ashland, the Loup River near Genoa and the Elkhorn River near Pierce:
https://t.co/iZirgYT05l</t>
  </si>
  <si>
    <t>Flash Flood Warning including Fremont NE, Ashland NE, North Bend NE until 1:45 PM CDT https://t.co/LdkBOW5uC5</t>
  </si>
  <si>
    <t>FLASH FLOOD EMERGENCY has been issued for the Platte River between Schuyler and Ashland. A surge of water traveling down the river will result in a quick 4 to 5 foot rise along the river. Residents near the river are urged to evacuate. https://t.co/nugRPR8SnG</t>
  </si>
  <si>
    <t>along the Platte River a flash flood emergency is in effect from Schuyler to Ashland until 1:45</t>
  </si>
  <si>
    <t>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</si>
  <si>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FLASH FLOOD EMERGENCY until 1:45 PM for the Platte River from Schuyler to Ashland...
Floodwaters along the Platte will rise quickly because of a recent ice jam breakup. https://t.co/5Rx6CeOmHT</t>
  </si>
  <si>
    <t>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</si>
  <si>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#breakingnews #flashflood emergency from #Schuyler to #Ashland 
https://t.co/RqYTzTlpsl</t>
  </si>
  <si>
    <t>FLASH FLOOD EMERGENCY until 1:45 PM for the Platte River from Schuyler to Ashland...
Floodwaters along the Platte will rise quickly because of a recent ice jam breakup. https://t.co/cYpxN6zkwq</t>
  </si>
  <si>
    <t>BREAKING: The National Weather Service has issued a flash flood emergency for a number of areas in eastern Nebraska, including Ashland, Yutan, and Schuyler. The NWS is advising people in these areas to seek higher ground. https://t.co/Awy0hYzhCC</t>
  </si>
  <si>
    <t>FLASH FLOOD EMERGENCY: Along Platte River from Schuyler to Ashland. There is a surge of floodwaters moving along the Platte as an ice jam has broken. Floodwaters will quickly rise 4-5 feet. Those along the river need to evacuate now! #newx @3NewsNowOmaha https://t.co/fkqsxhFkXo</t>
  </si>
  <si>
    <t>There is a Flash Flood Warning in Fremont, Ashland, and North Bend, NE. Effective until 1:45 PM. Please evacuate the area and stay safe.</t>
  </si>
  <si>
    <t>FLASH FLOOD EMERGENCY: Along the Platte River, from Schuyler to Ashland. An ice jam has broken, releasing a 4-5ft surge of water downstream. Anyone along the river needs to evacuate to higher ground! @KETV https://t.co/10A9FQmOMi</t>
  </si>
  <si>
    <t>Rescuers used airboats to reach residents left stranded by the high water in Ashland. https://t.co/o99pQL1D4d https://t.co/9a3ZgfvVob</t>
  </si>
  <si>
    <t>Flash Flood Emergency prompts evacuation along Platte River in eastern Nebraska, LFR's water rescue deployed. -KFOR News https://t.co/dd70m0vSBD</t>
  </si>
  <si>
    <t>Take a look at the north side of Ashland Thursday morning. @ketvlincoln will have more with a water rescue later today. https://t.co/ltTpmyTbxu https://t.co/5rdM4AofXT</t>
  </si>
  <si>
    <t>One Ashland resident plans to drive to Lincoln if the water gets up into her house. She and her husband are also planning to try and pump water out of their basement if it starts to flood. https://t.co/XXf8cSGWCY</t>
  </si>
  <si>
    <t>Flash Flood Warning including Fremont NE, Ashland NE, North Bend NE until 1:45 PM CDT https://t.co/J8mkqyhoK6</t>
  </si>
  <si>
    <t>Flash Flood Warning continues for Fremont NE, Ashland NE, North Bend NE until 4:45 PM CDT https://t.co/dCwTRAVgCi</t>
  </si>
  <si>
    <t>Flash Flood Warning continues for Fremont NE, Ashland NE, North Bend NE until 4:45 PM CDT https://t.co/mn9NBXF8UC</t>
  </si>
  <si>
    <t>The Flash Flood Emergency along the Platte River from Schuyler to Ashland has been extended until 4:45.  This includes Sarpy, Colfax, Dodge, Douglas, Butler and Saunders Counties.</t>
  </si>
  <si>
    <t>https://mesonet.agron.iastate.edu/vtec/f/2019-O-NEW-KOAX-FL-W-0018</t>
  </si>
  <si>
    <t>http://wqow.com/weather/interactive-radar/</t>
  </si>
  <si>
    <t>http://www.simpleweatheralert.com/cgi-bin/weatherdetail.py?l=WI125CEC612474.FloodWatch.125CEC612A50WI.DLHFFADLH.b29a8d79392d564a805dec414d823a22&amp;a=055&amp;t=1</t>
  </si>
  <si>
    <t>http://www.simpleweatheralert.com/cgi-bin/weatherdetail.py?l=WI125CEC62FE48.FloodWatch.125CEC71EEE4WI.DLHFFADLH.84be0fb6ad637c1f22af51220d41679d&amp;a=055&amp;t=1</t>
  </si>
  <si>
    <t>https://mesonet.agron.iastate.edu/vtec/f/2019-O-NEW-KOAX-FL-W-0036</t>
  </si>
  <si>
    <t>https://water.weather.gov/ahps2/index.php?wfo=OAX</t>
  </si>
  <si>
    <t>https://www.wowt.com/content/news/FLOOD-UPDATE-The-latest-on-evacuations-road-closings-around-the-region-507141131.html</t>
  </si>
  <si>
    <t>https://www.1011now.com/content/news/Flash-Flood-Emergency-issued-as-Platte-River-expected-to-rise-quickly--507146651.html</t>
  </si>
  <si>
    <t>https://www.ketv.com/article/red-cross-opens-shelter-for-flood-victims/26814523</t>
  </si>
  <si>
    <t>https://www.kfornow.com/flash-flood-emergency-residents-from-near-schuyler-to-ashland-impacted-lfrs-water-rescue-team-deployed/</t>
  </si>
  <si>
    <t>https://www.ketv.com/article/25-counties-under-flood-warnings-until-wednesday-afternoon/26810569</t>
  </si>
  <si>
    <t>iastate.edu</t>
  </si>
  <si>
    <t>wqow.com</t>
  </si>
  <si>
    <t>simpleweatheralert.com</t>
  </si>
  <si>
    <t>weather.gov</t>
  </si>
  <si>
    <t>wowt.com</t>
  </si>
  <si>
    <t>1011now.com</t>
  </si>
  <si>
    <t>ketv.com</t>
  </si>
  <si>
    <t>kfornow.com</t>
  </si>
  <si>
    <t>wiwx</t>
  </si>
  <si>
    <t>breakingnews flashflood schuyler ashland</t>
  </si>
  <si>
    <t>newx</t>
  </si>
  <si>
    <t>https://pbs.twimg.com/media/D1oXPFTWoAAQ67F.jpg</t>
  </si>
  <si>
    <t>https://pbs.twimg.com/media/D1oaBq-VYAEeDlB.jpg</t>
  </si>
  <si>
    <t>https://pbs.twimg.com/media/D1oZ5TdUkAAOZlo.jpg</t>
  </si>
  <si>
    <t>https://pbs.twimg.com/media/D1obkDtWwAAZOal.png</t>
  </si>
  <si>
    <t>https://pbs.twimg.com/media/D1ofBU3X4AEEEl9.jpg</t>
  </si>
  <si>
    <t>https://pbs.twimg.com/media/D1oY4X2WwAEB7Mh.jpg</t>
  </si>
  <si>
    <t>https://pbs.twimg.com/media/D1oEx1rXcAAO1ys.jpg</t>
  </si>
  <si>
    <t>https://pbs.twimg.com/ext_tw_video_thumb/1106238661425807360/pu/img/Hi2O0gZUG6lk06g4.jpg</t>
  </si>
  <si>
    <t>https://pbs.twimg.com/media/D1o5fKjWsAEAAC7.jpg</t>
  </si>
  <si>
    <t>https://pbs.twimg.com/media/D1oXOudWsAAwfEE.jpg</t>
  </si>
  <si>
    <t>https://pbs.twimg.com/media/D1o71APXcAYaKRD.jpg</t>
  </si>
  <si>
    <t>https://pbs.twimg.com/media/D1o71ZmWkAAS29l.jpg</t>
  </si>
  <si>
    <t>https://pbs.twimg.com/media/D1oZWELWwAA-mAy.jpg</t>
  </si>
  <si>
    <t>http://pbs.twimg.com/profile_images/1016387243320184832/rYrLgJ0s_normal.jpg</t>
  </si>
  <si>
    <t>http://pbs.twimg.com/profile_images/193353474/bender-smoking2_normal.jpg</t>
  </si>
  <si>
    <t>http://pbs.twimg.com/profile_images/1500425784/Twitter_QO_Avatar_normal.png</t>
  </si>
  <si>
    <t>http://pbs.twimg.com/profile_images/1399786033/SWA_Logo_normal.PNG</t>
  </si>
  <si>
    <t>http://pbs.twimg.com/profile_images/184720788/bender-smoking2_normal.jpg</t>
  </si>
  <si>
    <t>http://pbs.twimg.com/profile_images/899766511459385345/Dy-jSsCZ_normal.jpg</t>
  </si>
  <si>
    <t>http://pbs.twimg.com/profile_images/104985211/bizbuzzt_normal.jpg</t>
  </si>
  <si>
    <t>http://pbs.twimg.com/profile_images/689293922959552512/xTxBAMSz_normal.jpg</t>
  </si>
  <si>
    <t>http://pbs.twimg.com/profile_images/1062491090589282306/-RrUxF87_normal.jpg</t>
  </si>
  <si>
    <t>http://pbs.twimg.com/profile_images/3311800587/57402dd9a73545e6ce8c4a850dcf5d50_normal.jpeg</t>
  </si>
  <si>
    <t>http://pbs.twimg.com/profile_images/643872792249802753/4GBMPE-y_normal.jpg</t>
  </si>
  <si>
    <t>http://pbs.twimg.com/profile_images/1061005010245378048/DXWJzxI0_normal.jpg</t>
  </si>
  <si>
    <t>http://pbs.twimg.com/profile_images/766813237539024897/wjJQhRCt_normal.jpg</t>
  </si>
  <si>
    <t>http://pbs.twimg.com/profile_images/1092984337530798080/7YYyIbBo_normal.jpg</t>
  </si>
  <si>
    <t>http://pbs.twimg.com/profile_images/1063610333435187200/2XBWy30E_normal.jpg</t>
  </si>
  <si>
    <t>http://pbs.twimg.com/profile_images/889663234650783744/GwSuName_normal.jpg</t>
  </si>
  <si>
    <t>http://pbs.twimg.com/profile_images/726590000712798208/3qBpA9dk_normal.jpg</t>
  </si>
  <si>
    <t>http://pbs.twimg.com/profile_images/624736919054761984/GTGxm_ab_normal.jpg</t>
  </si>
  <si>
    <t>http://pbs.twimg.com/profile_images/877743444336226304/M9g4joBo_normal.jpg</t>
  </si>
  <si>
    <t>http://pbs.twimg.com/profile_images/1011136382968913920/YS_Bxtiy_normal.jpg</t>
  </si>
  <si>
    <t>http://pbs.twimg.com/profile_images/812133149647847424/MvnpmID-_normal.jpg</t>
  </si>
  <si>
    <t>http://pbs.twimg.com/profile_images/822190794102566912/EE61RY8n_normal.jpg</t>
  </si>
  <si>
    <t>http://pbs.twimg.com/profile_images/438383284385751040/3La_q4mf_normal.jpeg</t>
  </si>
  <si>
    <t>http://pbs.twimg.com/profile_images/1073834858336661505/GFLGOjgL_normal.jpg</t>
  </si>
  <si>
    <t>http://pbs.twimg.com/profile_images/1020071240063692805/GBr_K7D5_normal.jpg</t>
  </si>
  <si>
    <t>http://pbs.twimg.com/profile_images/579425565909913600/82mU_KU-_normal.jpg</t>
  </si>
  <si>
    <t>http://pbs.twimg.com/profile_images/1063648805382426624/XD3tU1jh_normal.jpg</t>
  </si>
  <si>
    <t>http://pbs.twimg.com/profile_images/76326181/first_national_tower_normal.JPG</t>
  </si>
  <si>
    <t>http://pbs.twimg.com/profile_images/1105215171432079360/xIuuOBUf_normal.jpg</t>
  </si>
  <si>
    <t>http://pbs.twimg.com/profile_images/1083787262582759424/M0M42jPr_normal.jpg</t>
  </si>
  <si>
    <t>http://pbs.twimg.com/profile_images/875209382526681088/HmTyV0sI_normal.jpg</t>
  </si>
  <si>
    <t>http://pbs.twimg.com/profile_images/873314982770946048/vIoC6uD8_normal.jpg</t>
  </si>
  <si>
    <t>http://pbs.twimg.com/profile_images/980766529955549184/QkZ-hjG8_normal.jpg</t>
  </si>
  <si>
    <t>http://pbs.twimg.com/profile_images/1104400454375665666/qMBmN2tq_normal.jpg</t>
  </si>
  <si>
    <t>http://pbs.twimg.com/profile_images/1075398284091539456/TIO18YLR_normal.jpg</t>
  </si>
  <si>
    <t>http://pbs.twimg.com/profile_images/912014279871692805/-SQI0mTV_normal.jpg</t>
  </si>
  <si>
    <t>http://pbs.twimg.com/profile_images/1092974402180911105/qf_5-Oht_normal.jpg</t>
  </si>
  <si>
    <t>http://pbs.twimg.com/profile_images/1086317092771491840/dsNCE72V_normal.jpg</t>
  </si>
  <si>
    <t>http://pbs.twimg.com/profile_images/616444715047620608/ssS_DYWg_normal.jpg</t>
  </si>
  <si>
    <t>http://pbs.twimg.com/profile_images/967155239437643777/38APFhDY_normal.jpg</t>
  </si>
  <si>
    <t>http://abs.twimg.com/sticky/default_profile_images/default_profile_normal.png</t>
  </si>
  <si>
    <t>http://pbs.twimg.com/profile_images/1084814742793977858/bFmS-qV0_normal.jpg</t>
  </si>
  <si>
    <t>http://pbs.twimg.com/profile_images/701663432399941632/NmUpkrPG_normal.jpg</t>
  </si>
  <si>
    <t>http://pbs.twimg.com/profile_images/923933060340396033/Lm7_-RUP_normal.jpg</t>
  </si>
  <si>
    <t>http://pbs.twimg.com/profile_images/922884395031183360/x6YCNCC2_normal.jpg</t>
  </si>
  <si>
    <t>http://pbs.twimg.com/profile_images/643460291498524672/6hc9lKM1_normal.jpg</t>
  </si>
  <si>
    <t>http://pbs.twimg.com/profile_images/1106015841643102208/OBZ2qVEw_normal.png</t>
  </si>
  <si>
    <t>http://pbs.twimg.com/profile_images/493476963290320896/CKWCrM3u_normal.jpeg</t>
  </si>
  <si>
    <t>http://pbs.twimg.com/profile_images/1040261394472394757/SiKQ3awK_normal.jpg</t>
  </si>
  <si>
    <t>http://pbs.twimg.com/profile_images/378800000540933871/3eace9ef710c81f0e2de0719ed77bc6f_normal.png</t>
  </si>
  <si>
    <t>http://pbs.twimg.com/profile_images/1058782376707440642/qV8QjvHv_normal.jpg</t>
  </si>
  <si>
    <t>http://pbs.twimg.com/profile_images/1086454102543007744/Rpx1rLc__normal.jpg</t>
  </si>
  <si>
    <t>http://pbs.twimg.com/profile_images/953291608568541184/c1GgJe3q_normal.jpg</t>
  </si>
  <si>
    <t>http://pbs.twimg.com/profile_images/1095469388470325249/kvIv4zve_normal.jpg</t>
  </si>
  <si>
    <t>http://pbs.twimg.com/profile_images/832317900732002304/U5Drg7O-_normal.jpg</t>
  </si>
  <si>
    <t>http://pbs.twimg.com/profile_images/1094031811385135106/CYGASwTN_normal.jpg</t>
  </si>
  <si>
    <t>http://pbs.twimg.com/profile_images/1096605233877315584/-rdNXkcY_normal.jpg</t>
  </si>
  <si>
    <t>http://pbs.twimg.com/profile_images/2738402785/be9f47a3ce58e9e293626fb4694ee59d_normal.jpeg</t>
  </si>
  <si>
    <t>http://pbs.twimg.com/profile_images/1094663627464949761/-r7ElD-S_normal.jpg</t>
  </si>
  <si>
    <t>http://pbs.twimg.com/profile_images/491433036735451136/H5KDTO7e_normal.jpeg</t>
  </si>
  <si>
    <t>http://pbs.twimg.com/profile_images/1088601440849936384/wL3amdWm_normal.jpg</t>
  </si>
  <si>
    <t>http://pbs.twimg.com/profile_images/1097330896397463552/zFeJK7fs_normal.jpg</t>
  </si>
  <si>
    <t>http://pbs.twimg.com/profile_images/1081434104829140992/mjH96wKD_normal.jpg</t>
  </si>
  <si>
    <t>http://pbs.twimg.com/profile_images/919027528290877442/6cylnhi6_normal.jpg</t>
  </si>
  <si>
    <t>http://pbs.twimg.com/profile_images/517137609026727936/Wx-9Xc7e_normal.jpeg</t>
  </si>
  <si>
    <t>http://pbs.twimg.com/profile_images/2655229587/0c8e1f0408d5c0653a2604c5e34fbfc2_normal.jpeg</t>
  </si>
  <si>
    <t>http://pbs.twimg.com/profile_images/726092872634626048/agguKm3c_normal.jpg</t>
  </si>
  <si>
    <t>http://pbs.twimg.com/profile_images/749578311047651328/2MqYP8wP_normal.jpg</t>
  </si>
  <si>
    <t>http://pbs.twimg.com/profile_images/765761585948352512/rTH6SK4v_normal.jpg</t>
  </si>
  <si>
    <t>http://pbs.twimg.com/profile_images/1049318823025958915/QBuDSJPW_normal.jpg</t>
  </si>
  <si>
    <t>http://pbs.twimg.com/profile_images/1042190951438012416/gX18Ncir_normal.jpg</t>
  </si>
  <si>
    <t>http://pbs.twimg.com/profile_images/749657385803800576/2GIOOU_r_normal.jpg</t>
  </si>
  <si>
    <t>http://pbs.twimg.com/profile_images/908273981572222978/r4hkwN-i_normal.jpg</t>
  </si>
  <si>
    <t>http://pbs.twimg.com/profile_images/567800242284683264/A6Wgulux_normal.jpeg</t>
  </si>
  <si>
    <t>http://pbs.twimg.com/profile_images/863112509594550273/TfPQgs3M_normal.jpg</t>
  </si>
  <si>
    <t>http://pbs.twimg.com/profile_images/972603159351832577/QaA-xCBk_normal.jpg</t>
  </si>
  <si>
    <t>http://pbs.twimg.com/profile_images/378800000677620483/d582ee891e6f90f250bb0994057f0bcb_normal.jpeg</t>
  </si>
  <si>
    <t>http://pbs.twimg.com/profile_images/436194415632060416/v2EGJAmw_normal.jpeg</t>
  </si>
  <si>
    <t>http://pbs.twimg.com/profile_images/614082723271938049/R08zqSoF_normal.jpg</t>
  </si>
  <si>
    <t>http://pbs.twimg.com/profile_images/1100616814894100485/CK1GC31W_normal.jpg</t>
  </si>
  <si>
    <t>http://pbs.twimg.com/profile_images/790402956604551168/TvPyfIMU_normal.jpg</t>
  </si>
  <si>
    <t>http://pbs.twimg.com/profile_images/1060384429431025665/DaDUUmQW_normal.jpg</t>
  </si>
  <si>
    <t>http://pbs.twimg.com/profile_images/1435641079/photo_1__normal.JPG</t>
  </si>
  <si>
    <t>http://pbs.twimg.com/profile_images/1039939032082534406/cB5Ufki-_normal.jpg</t>
  </si>
  <si>
    <t>http://pbs.twimg.com/profile_images/1097008255765762050/N-0Rq6CY_normal.jpg</t>
  </si>
  <si>
    <t>http://pbs.twimg.com/profile_images/1071152745581895682/Da48QOkI_normal.jpg</t>
  </si>
  <si>
    <t>http://pbs.twimg.com/profile_images/916834882885705728/b1FdHTD8_normal.jpg</t>
  </si>
  <si>
    <t>https://twitter.com/pumpknot/status/1104107229819686912</t>
  </si>
  <si>
    <t>https://twitter.com/iembot_gid/status/1105505065761157122</t>
  </si>
  <si>
    <t>https://twitter.com/wqow/status/1105379393034018817</t>
  </si>
  <si>
    <t>https://twitter.com/wqow/status/1105563848860303360</t>
  </si>
  <si>
    <t>https://twitter.com/simpleweatherwi/status/1105379931976945664</t>
  </si>
  <si>
    <t>https://twitter.com/simpleweatherwi/status/1105564232526032896</t>
  </si>
  <si>
    <t>https://twitter.com/iembot_oax/status/1105505065761230850</t>
  </si>
  <si>
    <t>https://twitter.com/iembot_oax/status/1105840537054134273</t>
  </si>
  <si>
    <t>https://twitter.com/ocsbroadcastify/status/1106190447712632832</t>
  </si>
  <si>
    <t>https://twitter.com/lincolnbizbuzz/status/1106207395796140032</t>
  </si>
  <si>
    <t>https://twitter.com/ljsrileyjohnson/status/1106212281715707904</t>
  </si>
  <si>
    <t>https://twitter.com/saundersares/status/1106222332786499584</t>
  </si>
  <si>
    <t>https://twitter.com/jkelmuhcoogs/status/1106222544774930432</t>
  </si>
  <si>
    <t>https://twitter.com/opdkelsey/status/1106223238701555713</t>
  </si>
  <si>
    <t>https://twitter.com/northbendeagle/status/1106223357069021185</t>
  </si>
  <si>
    <t>https://twitter.com/colfaxcountyext/status/1106223597360742401</t>
  </si>
  <si>
    <t>https://twitter.com/crankymomofsix/status/1106223787572428800</t>
  </si>
  <si>
    <t>https://twitter.com/wowtweather/status/1106224155681280002</t>
  </si>
  <si>
    <t>https://twitter.com/juanderful93/status/1106224193144844288</t>
  </si>
  <si>
    <t>https://twitter.com/551cars/status/1106224203546718208</t>
  </si>
  <si>
    <t>https://twitter.com/omajason/status/1106224396593778689</t>
  </si>
  <si>
    <t>https://twitter.com/rustylord/status/1106224584813101056</t>
  </si>
  <si>
    <t>https://twitter.com/isodrosotherm/status/1106225013773004806</t>
  </si>
  <si>
    <t>https://twitter.com/fastman85/status/1106225038896885760</t>
  </si>
  <si>
    <t>https://twitter.com/b_freddie25/status/1106225256438603776</t>
  </si>
  <si>
    <t>https://twitter.com/ntvweather/status/1106225278005592069</t>
  </si>
  <si>
    <t>https://twitter.com/mrnexrad/status/1106225323920646144</t>
  </si>
  <si>
    <t>https://twitter.com/seaneversonketv/status/1106224036047130624</t>
  </si>
  <si>
    <t>https://twitter.com/seaneversonketv/status/1106225324017229825</t>
  </si>
  <si>
    <t>https://twitter.com/bkolihapd/status/1106225474794078211</t>
  </si>
  <si>
    <t>https://twitter.com/tylerw_unl/status/1106225513230680070</t>
  </si>
  <si>
    <t>https://twitter.com/nate_wildweasel/status/1106225586568081409</t>
  </si>
  <si>
    <t>https://twitter.com/timothyclawson/status/1106225597821435904</t>
  </si>
  <si>
    <t>https://twitter.com/jason_fox/status/1106225616200843270</t>
  </si>
  <si>
    <t>https://twitter.com/imperialautobdy/status/1106225730055225344</t>
  </si>
  <si>
    <t>https://twitter.com/davidearllive/status/1106225776750403584</t>
  </si>
  <si>
    <t>https://twitter.com/depfrankdcso/status/1106225823542116352</t>
  </si>
  <si>
    <t>https://twitter.com/marssaturn91/status/1106225936913981440</t>
  </si>
  <si>
    <t>https://twitter.com/mtobiasnet/status/1106225965963902977</t>
  </si>
  <si>
    <t>https://twitter.com/scottiemc33/status/1106225995173060608</t>
  </si>
  <si>
    <t>https://twitter.com/oasismountain/status/1106226086508060673</t>
  </si>
  <si>
    <t>https://twitter.com/jennyjjh/status/1106226128451190786</t>
  </si>
  <si>
    <t>https://twitter.com/roycesheibal/status/1106226204854632449</t>
  </si>
  <si>
    <t>https://twitter.com/nayat_q/status/1106226493968003072</t>
  </si>
  <si>
    <t>https://twitter.com/sharonchenwowt/status/1106226236848787456</t>
  </si>
  <si>
    <t>https://twitter.com/ipraveenpathak/status/1106226528168431616</t>
  </si>
  <si>
    <t>https://twitter.com/gregfreivogel/status/1106226536800288768</t>
  </si>
  <si>
    <t>https://twitter.com/jfegter1/status/1106226671290642439</t>
  </si>
  <si>
    <t>https://twitter.com/jackdaniels8022/status/1106226758456668160</t>
  </si>
  <si>
    <t>https://twitter.com/reginabirdwx/status/1106225133620883457</t>
  </si>
  <si>
    <t>https://twitter.com/chaplaingarf/status/1106226777339383809</t>
  </si>
  <si>
    <t>https://twitter.com/marino42/status/1106226782234132480</t>
  </si>
  <si>
    <t>https://twitter.com/homewiththeboys/status/1106226901495021569</t>
  </si>
  <si>
    <t>https://twitter.com/agdaytv/status/1106227026648813568</t>
  </si>
  <si>
    <t>https://twitter.com/tiremafia/status/1106227054167629824</t>
  </si>
  <si>
    <t>https://twitter.com/j_dbo_smith/status/1106227161726414849</t>
  </si>
  <si>
    <t>https://twitter.com/ellaitchh/status/1106227323270057986</t>
  </si>
  <si>
    <t>https://twitter.com/erinbode/status/1106227521446649857</t>
  </si>
  <si>
    <t>https://twitter.com/brunahild/status/1106227597975928838</t>
  </si>
  <si>
    <t>https://twitter.com/huskerpip/status/1106227726086819872</t>
  </si>
  <si>
    <t>https://twitter.com/yemartin3/status/1106227837122633734</t>
  </si>
  <si>
    <t>https://twitter.com/lmailander/status/1106228077628190721</t>
  </si>
  <si>
    <t>https://twitter.com/opdcanoe1/status/1106228113271345154</t>
  </si>
  <si>
    <t>https://twitter.com/thejamesfarley/status/1106228502003625984</t>
  </si>
  <si>
    <t>https://twitter.com/jjbecklun/status/1106228509578616832</t>
  </si>
  <si>
    <t>https://twitter.com/marthaevapearl/status/1106228565819998208</t>
  </si>
  <si>
    <t>https://twitter.com/omahawxstorms/status/1106228575315726337</t>
  </si>
  <si>
    <t>https://twitter.com/nebraskasower/status/1106228576624541696</t>
  </si>
  <si>
    <t>https://twitter.com/nebraskadashcam/status/1106228592189423617</t>
  </si>
  <si>
    <t>https://twitter.com/dbhaire4/status/1106229150103285760</t>
  </si>
  <si>
    <t>https://twitter.com/extension4hpals/status/1106229209909866496</t>
  </si>
  <si>
    <t>https://twitter.com/micky_backhaus/status/1106229292751572992</t>
  </si>
  <si>
    <t>https://twitter.com/maya_reports/status/1106229292751572993</t>
  </si>
  <si>
    <t>https://twitter.com/sarpy_scanner/status/1106229345583022081</t>
  </si>
  <si>
    <t>https://twitter.com/bailz_zeleny/status/1106229463933743105</t>
  </si>
  <si>
    <t>https://twitter.com/bradanderson_wx/status/1106227731380006913</t>
  </si>
  <si>
    <t>https://twitter.com/bradanderson_wx/status/1106229520196083713</t>
  </si>
  <si>
    <t>https://twitter.com/1011_news/status/1106228033755713536</t>
  </si>
  <si>
    <t>https://twitter.com/difreit/status/1106229626865623040</t>
  </si>
  <si>
    <t>https://twitter.com/writes_jack/status/1106229638462791681</t>
  </si>
  <si>
    <t>https://twitter.com/collegeandmusic/status/1106229643693174785</t>
  </si>
  <si>
    <t>https://twitter.com/n9xtn/status/1106229910807425026</t>
  </si>
  <si>
    <t>https://twitter.com/eringraceowh/status/1106229953471881217</t>
  </si>
  <si>
    <t>https://twitter.com/faithh_moritz/status/1106230583951265792</t>
  </si>
  <si>
    <t>https://twitter.com/glschardt/status/1106230586719592449</t>
  </si>
  <si>
    <t>https://twitter.com/auntkim2/status/1106230608978759685</t>
  </si>
  <si>
    <t>https://twitter.com/jjwills2/status/1106230736435191809</t>
  </si>
  <si>
    <t>https://twitter.com/geoffjam78/status/1106231203080867840</t>
  </si>
  <si>
    <t>https://twitter.com/4calhoun/status/1106231945980248066</t>
  </si>
  <si>
    <t>https://twitter.com/jonathangarcia/status/1106232165908578304</t>
  </si>
  <si>
    <t>https://twitter.com/aandersen55/status/1106232348151107584</t>
  </si>
  <si>
    <t>https://twitter.com/simplysaidjill/status/1106232467940392963</t>
  </si>
  <si>
    <t>https://twitter.com/nicolekwarner/status/1106232530804584449</t>
  </si>
  <si>
    <t>https://twitter.com/leftisrightinne/status/1106231326888341509</t>
  </si>
  <si>
    <t>https://twitter.com/leftisrightinne/status/1106232919964696576</t>
  </si>
  <si>
    <t>https://twitter.com/chantelemilton/status/1106233174051438598</t>
  </si>
  <si>
    <t>https://twitter.com/aktj620/status/1106233456915288068</t>
  </si>
  <si>
    <t>https://twitter.com/drewendorf/status/1106234217564958720</t>
  </si>
  <si>
    <t>https://twitter.com/arkhusk33/status/1106229493302214656</t>
  </si>
  <si>
    <t>https://twitter.com/arkhusk33/status/1106230290836611079</t>
  </si>
  <si>
    <t>https://twitter.com/arkhusk33/status/1106234466190667777</t>
  </si>
  <si>
    <t>https://twitter.com/omahalyfttodd/status/1106234817245532160</t>
  </si>
  <si>
    <t>https://twitter.com/jmstill300/status/1106234910509940737</t>
  </si>
  <si>
    <t>https://twitter.com/pondimonium/status/1106235191213744129</t>
  </si>
  <si>
    <t>https://twitter.com/nematweets/status/1106235658094497792</t>
  </si>
  <si>
    <t>https://twitter.com/audramoorewx/status/1106227092356845568</t>
  </si>
  <si>
    <t>https://twitter.com/paprikapink/status/1106235864063967233</t>
  </si>
  <si>
    <t>https://twitter.com/78sondo/status/1106235224470495233</t>
  </si>
  <si>
    <t>https://twitter.com/78sondo/status/1106236347331821569</t>
  </si>
  <si>
    <t>https://twitter.com/gretnastiles/status/1106236351656194049</t>
  </si>
  <si>
    <t>https://twitter.com/amandazepanda02/status/1106236453057675265</t>
  </si>
  <si>
    <t>https://twitter.com/exbluejay12/status/1106237188222738435</t>
  </si>
  <si>
    <t>https://twitter.com/leisarogers1/status/1106237439797018625</t>
  </si>
  <si>
    <t>https://twitter.com/camilaortiketv/status/1106237867527991298</t>
  </si>
  <si>
    <t>https://twitter.com/prairiewisdom/status/1106238797849743361</t>
  </si>
  <si>
    <t>https://twitter.com/scochran2/status/1106239156924092416</t>
  </si>
  <si>
    <t>https://twitter.com/tcporter777/status/1106239721011900416</t>
  </si>
  <si>
    <t>https://twitter.com/tadpfeifer/status/1106239729358565378</t>
  </si>
  <si>
    <t>https://twitter.com/billyfitz54/status/1106240760045805568</t>
  </si>
  <si>
    <t>https://twitter.com/dmspinharney/status/1106236279522504705</t>
  </si>
  <si>
    <t>https://twitter.com/dmspinharney/status/1106241357398663170</t>
  </si>
  <si>
    <t>https://twitter.com/laurannrobinson/status/1106230768186085376</t>
  </si>
  <si>
    <t>https://twitter.com/b_dubulous/status/1106241668590772224</t>
  </si>
  <si>
    <t>https://twitter.com/jlpritchard11/status/1106241907057819648</t>
  </si>
  <si>
    <t>https://twitter.com/chadrowell13/status/1106243542383554561</t>
  </si>
  <si>
    <t>https://twitter.com/tomc1015/status/1106244237849440256</t>
  </si>
  <si>
    <t>https://twitter.com/markvarner09/status/1106244538044170240</t>
  </si>
  <si>
    <t>https://twitter.com/lef23ty/status/1106246032420147205</t>
  </si>
  <si>
    <t>https://twitter.com/ofc_wood/status/1106246355591331840</t>
  </si>
  <si>
    <t>https://twitter.com/sharon_rues/status/1106247230405656578</t>
  </si>
  <si>
    <t>https://twitter.com/ccooke6685/status/1106247735701848064</t>
  </si>
  <si>
    <t>https://twitter.com/dkoellerwx/status/1106224017848131584</t>
  </si>
  <si>
    <t>https://twitter.com/kringraham/status/1106248086693859328</t>
  </si>
  <si>
    <t>https://twitter.com/dodgecosone/status/1106248133053431812</t>
  </si>
  <si>
    <t>https://twitter.com/jannabinder/status/1106253281473560576</t>
  </si>
  <si>
    <t>https://twitter.com/roscoe_1984/status/1106255691721912321</t>
  </si>
  <si>
    <t>https://twitter.com/kforradio/status/1106254249963544577</t>
  </si>
  <si>
    <t>https://twitter.com/4randyj/status/1106256092831449088</t>
  </si>
  <si>
    <t>https://twitter.com/cinma44/status/1106257434748833792</t>
  </si>
  <si>
    <t>https://twitter.com/ketv/status/1106201951098859521</t>
  </si>
  <si>
    <t>https://twitter.com/ketv/status/1106238979240804358</t>
  </si>
  <si>
    <t>https://twitter.com/fwdmovement_me/status/1106257569457340417</t>
  </si>
  <si>
    <t>https://twitter.com/platteriverlady/status/1106257621173055492</t>
  </si>
  <si>
    <t>https://twitter.com/allisonmollenk1/status/1106259880678252545</t>
  </si>
  <si>
    <t>https://twitter.com/nwsflashflood/status/1106222201995436033</t>
  </si>
  <si>
    <t>https://twitter.com/nwsflashflood/status/1106262441879629824</t>
  </si>
  <si>
    <t>https://twitter.com/dixiewxgeek/status/1106262479741612033</t>
  </si>
  <si>
    <t>https://twitter.com/jim_phillips1/status/1106225615982788608</t>
  </si>
  <si>
    <t>https://twitter.com/omaha_scanner/status/1106226921078222848</t>
  </si>
  <si>
    <t>https://twitter.com/omaha_scanner/status/1106227203757522947</t>
  </si>
  <si>
    <t>https://twitter.com/omaha_scanner/status/1106262483541598209</t>
  </si>
  <si>
    <t>https://twitter.com/fox42kptm/status/1106229469596008449</t>
  </si>
  <si>
    <t>https://twitter.com/fox42kptm/status/1106262491724681217</t>
  </si>
  <si>
    <t>https://twitter.com/nicoledoesnews/status/1106262689045729282</t>
  </si>
  <si>
    <t>https://twitter.com/3newsnowomaha/status/1106225934405914624</t>
  </si>
  <si>
    <t>https://twitter.com/3newsnowomaha/status/1106262704480813056</t>
  </si>
  <si>
    <t>https://twitter.com/kfabnews/status/1106262921808699397</t>
  </si>
  <si>
    <t>https://twitter.com/mattserweketv/status/1106224933464653824</t>
  </si>
  <si>
    <t>https://twitter.com/ashlandfiredept/status/1106225949660639238</t>
  </si>
  <si>
    <t>https://twitter.com/nwsomaha/status/1106222207880122368</t>
  </si>
  <si>
    <t>https://twitter.com/nwsomaha/status/1106262449089638400</t>
  </si>
  <si>
    <t>https://twitter.com/ashlandfiredept/status/1106263237543317504</t>
  </si>
  <si>
    <t>1104107229819686912</t>
  </si>
  <si>
    <t>1105505065761157122</t>
  </si>
  <si>
    <t>1105379393034018817</t>
  </si>
  <si>
    <t>1105563848860303360</t>
  </si>
  <si>
    <t>1105379931976945664</t>
  </si>
  <si>
    <t>1105564232526032896</t>
  </si>
  <si>
    <t>1105505065761230850</t>
  </si>
  <si>
    <t>1105840537054134273</t>
  </si>
  <si>
    <t>1106190447712632832</t>
  </si>
  <si>
    <t>1106207395796140032</t>
  </si>
  <si>
    <t>1106212281715707904</t>
  </si>
  <si>
    <t>1106222332786499584</t>
  </si>
  <si>
    <t>1106222544774930432</t>
  </si>
  <si>
    <t>1106223238701555713</t>
  </si>
  <si>
    <t>1106223357069021185</t>
  </si>
  <si>
    <t>1106223597360742401</t>
  </si>
  <si>
    <t>1106223787572428800</t>
  </si>
  <si>
    <t>1106224155681280002</t>
  </si>
  <si>
    <t>1106224193144844288</t>
  </si>
  <si>
    <t>1106224203546718208</t>
  </si>
  <si>
    <t>1106224396593778689</t>
  </si>
  <si>
    <t>1106224584813101056</t>
  </si>
  <si>
    <t>1106225013773004806</t>
  </si>
  <si>
    <t>1106225038896885760</t>
  </si>
  <si>
    <t>1106225256438603776</t>
  </si>
  <si>
    <t>1106225278005592069</t>
  </si>
  <si>
    <t>1106225323920646144</t>
  </si>
  <si>
    <t>1106224036047130624</t>
  </si>
  <si>
    <t>1106225324017229825</t>
  </si>
  <si>
    <t>1106225474794078211</t>
  </si>
  <si>
    <t>1106225513230680070</t>
  </si>
  <si>
    <t>1106225586568081409</t>
  </si>
  <si>
    <t>1106225597821435904</t>
  </si>
  <si>
    <t>1106225616200843270</t>
  </si>
  <si>
    <t>1106225730055225344</t>
  </si>
  <si>
    <t>1106225776750403584</t>
  </si>
  <si>
    <t>1106225823542116352</t>
  </si>
  <si>
    <t>1106225936913981440</t>
  </si>
  <si>
    <t>1106225965963902977</t>
  </si>
  <si>
    <t>1106225995173060608</t>
  </si>
  <si>
    <t>1106226086508060673</t>
  </si>
  <si>
    <t>1106226128451190786</t>
  </si>
  <si>
    <t>1106226204854632449</t>
  </si>
  <si>
    <t>1106226493968003072</t>
  </si>
  <si>
    <t>1106226236848787456</t>
  </si>
  <si>
    <t>1106226528168431616</t>
  </si>
  <si>
    <t>1106226536800288768</t>
  </si>
  <si>
    <t>1106226671290642439</t>
  </si>
  <si>
    <t>1106226758456668160</t>
  </si>
  <si>
    <t>1106225133620883457</t>
  </si>
  <si>
    <t>1106226777339383809</t>
  </si>
  <si>
    <t>1106226782234132480</t>
  </si>
  <si>
    <t>1106226901495021569</t>
  </si>
  <si>
    <t>1106227026648813568</t>
  </si>
  <si>
    <t>1106227054167629824</t>
  </si>
  <si>
    <t>1106227161726414849</t>
  </si>
  <si>
    <t>1106227323270057986</t>
  </si>
  <si>
    <t>1106227521446649857</t>
  </si>
  <si>
    <t>1106227597975928838</t>
  </si>
  <si>
    <t>1106227726086819872</t>
  </si>
  <si>
    <t>1106227837122633734</t>
  </si>
  <si>
    <t>1106228077628190721</t>
  </si>
  <si>
    <t>1106228113271345154</t>
  </si>
  <si>
    <t>1106228502003625984</t>
  </si>
  <si>
    <t>1106228509578616832</t>
  </si>
  <si>
    <t>1106228565819998208</t>
  </si>
  <si>
    <t>1106228575315726337</t>
  </si>
  <si>
    <t>1106228576624541696</t>
  </si>
  <si>
    <t>1106228592189423617</t>
  </si>
  <si>
    <t>1106229150103285760</t>
  </si>
  <si>
    <t>1106229209909866496</t>
  </si>
  <si>
    <t>1106229292751572992</t>
  </si>
  <si>
    <t>1106229292751572993</t>
  </si>
  <si>
    <t>1106229345583022081</t>
  </si>
  <si>
    <t>1106229463933743105</t>
  </si>
  <si>
    <t>1106227731380006913</t>
  </si>
  <si>
    <t>1106229520196083713</t>
  </si>
  <si>
    <t>1106228033755713536</t>
  </si>
  <si>
    <t>1106229626865623040</t>
  </si>
  <si>
    <t>1106229638462791681</t>
  </si>
  <si>
    <t>1106229643693174785</t>
  </si>
  <si>
    <t>1106229910807425026</t>
  </si>
  <si>
    <t>1106229953471881217</t>
  </si>
  <si>
    <t>1106230583951265792</t>
  </si>
  <si>
    <t>1106230586719592449</t>
  </si>
  <si>
    <t>1106230608978759685</t>
  </si>
  <si>
    <t>1106230736435191809</t>
  </si>
  <si>
    <t>1106231203080867840</t>
  </si>
  <si>
    <t>1106231945980248066</t>
  </si>
  <si>
    <t>1106232165908578304</t>
  </si>
  <si>
    <t>1106232348151107584</t>
  </si>
  <si>
    <t>1106232467940392963</t>
  </si>
  <si>
    <t>1106232530804584449</t>
  </si>
  <si>
    <t>1106231326888341509</t>
  </si>
  <si>
    <t>1106232919964696576</t>
  </si>
  <si>
    <t>1106233174051438598</t>
  </si>
  <si>
    <t>1106233456915288068</t>
  </si>
  <si>
    <t>1106234217564958720</t>
  </si>
  <si>
    <t>1106229493302214656</t>
  </si>
  <si>
    <t>1106230290836611079</t>
  </si>
  <si>
    <t>1106234466190667777</t>
  </si>
  <si>
    <t>1106234817245532160</t>
  </si>
  <si>
    <t>1106234910509940737</t>
  </si>
  <si>
    <t>1106235191213744129</t>
  </si>
  <si>
    <t>1106235658094497792</t>
  </si>
  <si>
    <t>1106227092356845568</t>
  </si>
  <si>
    <t>1106235864063967233</t>
  </si>
  <si>
    <t>1106235224470495233</t>
  </si>
  <si>
    <t>1106236347331821569</t>
  </si>
  <si>
    <t>1106236351656194049</t>
  </si>
  <si>
    <t>1106236453057675265</t>
  </si>
  <si>
    <t>1106237188222738435</t>
  </si>
  <si>
    <t>1106237439797018625</t>
  </si>
  <si>
    <t>1106237867527991298</t>
  </si>
  <si>
    <t>1106238797849743361</t>
  </si>
  <si>
    <t>1106239156924092416</t>
  </si>
  <si>
    <t>1106239721011900416</t>
  </si>
  <si>
    <t>1106239729358565378</t>
  </si>
  <si>
    <t>1106240760045805568</t>
  </si>
  <si>
    <t>1106236279522504705</t>
  </si>
  <si>
    <t>1106241357398663170</t>
  </si>
  <si>
    <t>1106230768186085376</t>
  </si>
  <si>
    <t>1106241668590772224</t>
  </si>
  <si>
    <t>1106241907057819648</t>
  </si>
  <si>
    <t>1106243542383554561</t>
  </si>
  <si>
    <t>1106244237849440256</t>
  </si>
  <si>
    <t>1106244538044170240</t>
  </si>
  <si>
    <t>1106246032420147205</t>
  </si>
  <si>
    <t>1106246355591331840</t>
  </si>
  <si>
    <t>1106247230405656578</t>
  </si>
  <si>
    <t>1106247735701848064</t>
  </si>
  <si>
    <t>1106224017848131584</t>
  </si>
  <si>
    <t>1106248086693859328</t>
  </si>
  <si>
    <t>1106248133053431812</t>
  </si>
  <si>
    <t>1106253281473560576</t>
  </si>
  <si>
    <t>1106255691721912321</t>
  </si>
  <si>
    <t>1106254249963544577</t>
  </si>
  <si>
    <t>1106256092831449088</t>
  </si>
  <si>
    <t>1106257434748833792</t>
  </si>
  <si>
    <t>1106201951098859521</t>
  </si>
  <si>
    <t>1106238979240804358</t>
  </si>
  <si>
    <t>1106257569457340417</t>
  </si>
  <si>
    <t>1106257621173055492</t>
  </si>
  <si>
    <t>1106259880678252545</t>
  </si>
  <si>
    <t>1106222201995436033</t>
  </si>
  <si>
    <t>1106262441879629824</t>
  </si>
  <si>
    <t>1106262479741612033</t>
  </si>
  <si>
    <t>1106225615982788608</t>
  </si>
  <si>
    <t>1106226921078222848</t>
  </si>
  <si>
    <t>1106227203757522947</t>
  </si>
  <si>
    <t>1106262483541598209</t>
  </si>
  <si>
    <t>1106229469596008449</t>
  </si>
  <si>
    <t>1106262491724681217</t>
  </si>
  <si>
    <t>1106262689045729282</t>
  </si>
  <si>
    <t>1106225934405914624</t>
  </si>
  <si>
    <t>1106262704480813056</t>
  </si>
  <si>
    <t>1106262921808699397</t>
  </si>
  <si>
    <t>1106224933464653824</t>
  </si>
  <si>
    <t>1106225949660639238</t>
  </si>
  <si>
    <t>1106222207880122368</t>
  </si>
  <si>
    <t>1106262449089638400</t>
  </si>
  <si>
    <t>1106263237543317504</t>
  </si>
  <si>
    <t>iembot</t>
  </si>
  <si>
    <t>ReadyWarn</t>
  </si>
  <si>
    <t>SimpleWeatherAlert</t>
  </si>
  <si>
    <t>WeatherShare</t>
  </si>
  <si>
    <t>Tweetbot for Mac</t>
  </si>
  <si>
    <t>Praveenbottwitter</t>
  </si>
  <si>
    <t>Twitter Web App</t>
  </si>
  <si>
    <t>SocialNewsDesk</t>
  </si>
  <si>
    <t>NWS Flash Flood</t>
  </si>
  <si>
    <t>Svr Wx Impact Graphics - OAX</t>
  </si>
  <si>
    <t>-96.234587,41.175884 
-95.872275,41.175884 
-95.872275,41.375558 
-96.234587,41.375558</t>
  </si>
  <si>
    <t>-104.053515,39.9997506 
-95.30829,39.9997506 
-95.30829,43.001708 
-104.053515,43.001708</t>
  </si>
  <si>
    <t>Omaha, NE</t>
  </si>
  <si>
    <t>Nebraska, USA</t>
  </si>
  <si>
    <t>a84b808ce3f11719</t>
  </si>
  <si>
    <t>ac9b9070f6d17a9a</t>
  </si>
  <si>
    <t>Omaha</t>
  </si>
  <si>
    <t>Nebraska</t>
  </si>
  <si>
    <t>admin</t>
  </si>
  <si>
    <t>https://api.twitter.com/1.1/geo/id/a84b808ce3f11719.json</t>
  </si>
  <si>
    <t>https://api.twitter.com/1.1/geo/id/ac9b9070f6d17a9a.json</t>
  </si>
  <si>
    <t>Tanner _xD83D__xDC1C_</t>
  </si>
  <si>
    <t>IEMBot GID</t>
  </si>
  <si>
    <t>WQOW News 18</t>
  </si>
  <si>
    <t>⚡️ Wisconsin Weather Alerts</t>
  </si>
  <si>
    <t>IEMBot OAX</t>
  </si>
  <si>
    <t>OtoeCOBroadcastify</t>
  </si>
  <si>
    <t>Matt Olberding</t>
  </si>
  <si>
    <t>Riley Johnson</t>
  </si>
  <si>
    <t>Saunders County ARES</t>
  </si>
  <si>
    <t>NWS Omaha</t>
  </si>
  <si>
    <t>Justin Kelm</t>
  </si>
  <si>
    <t>Kelsey Murphy</t>
  </si>
  <si>
    <t>North Bend Eagle</t>
  </si>
  <si>
    <t>Aaron Nygren</t>
  </si>
  <si>
    <t>Becky</t>
  </si>
  <si>
    <t>WOWT First Alert Weather</t>
  </si>
  <si>
    <t>David Koeller</t>
  </si>
  <si>
    <t>Juan</t>
  </si>
  <si>
    <t>551CARS</t>
  </si>
  <si>
    <t>Jason</t>
  </si>
  <si>
    <t>Rusty Lord WOWT</t>
  </si>
  <si>
    <t>Judson W. Buescher</t>
  </si>
  <si>
    <t>TheDriver85</t>
  </si>
  <si>
    <t>Matt Serwe KETV</t>
  </si>
  <si>
    <t>Brooke Fredrickson</t>
  </si>
  <si>
    <t>NTV Weather</t>
  </si>
  <si>
    <t>David Weitzel</t>
  </si>
  <si>
    <t>Sean Everson</t>
  </si>
  <si>
    <t>Brooke Koliha</t>
  </si>
  <si>
    <t>Tyler Williams</t>
  </si>
  <si>
    <t>Nathan Erickson</t>
  </si>
  <si>
    <t>#dadbod</t>
  </si>
  <si>
    <t>Jason Fox</t>
  </si>
  <si>
    <t>Imperial Auto Body</t>
  </si>
  <si>
    <t>David Earl</t>
  </si>
  <si>
    <t>Dep. Frank</t>
  </si>
  <si>
    <t>Josh _xD83D__xDD2D_☘️</t>
  </si>
  <si>
    <t>Mike Tobias</t>
  </si>
  <si>
    <t>Scott McBride</t>
  </si>
  <si>
    <t>Rob Armstrong</t>
  </si>
  <si>
    <t>Jennifer Hansen</t>
  </si>
  <si>
    <t>Jim Phillips</t>
  </si>
  <si>
    <t>Royce Sheibal</t>
  </si>
  <si>
    <t>Nayat_Q⭐⭐⭐</t>
  </si>
  <si>
    <t>WOWT Sharon Chen</t>
  </si>
  <si>
    <t>Praveen Pathak _xD83C__xDDEE__xD83C__xDDF3_</t>
  </si>
  <si>
    <t>Greg Freivogel</t>
  </si>
  <si>
    <t>Julie Fegter</t>
  </si>
  <si>
    <t>Matt</t>
  </si>
  <si>
    <t>Regina Bird</t>
  </si>
  <si>
    <t>Jim Garfield</t>
  </si>
  <si>
    <t>dmarino. _xD83D__xDE4F__xD83C__xDFFB_</t>
  </si>
  <si>
    <t>Erin M.</t>
  </si>
  <si>
    <t>AgDay</t>
  </si>
  <si>
    <t>Brian D</t>
  </si>
  <si>
    <t>Mr. Smith</t>
  </si>
  <si>
    <t>Ell Aitchh☘️</t>
  </si>
  <si>
    <t>Erin Bode</t>
  </si>
  <si>
    <t>Wanda</t>
  </si>
  <si>
    <t>Phill</t>
  </si>
  <si>
    <t>YEMartin</t>
  </si>
  <si>
    <t>Nurse_Mailander</t>
  </si>
  <si>
    <t>The Canoe</t>
  </si>
  <si>
    <t>James Farley</t>
  </si>
  <si>
    <t>JB</t>
  </si>
  <si>
    <t>martha lou</t>
  </si>
  <si>
    <t>1011 NOW</t>
  </si>
  <si>
    <t>Omaha Weather</t>
  </si>
  <si>
    <t>Audra Moore</t>
  </si>
  <si>
    <t>3NewsNow</t>
  </si>
  <si>
    <t>Robert Smith</t>
  </si>
  <si>
    <t>Nebraska Dashcam</t>
  </si>
  <si>
    <t>Barry Haire</t>
  </si>
  <si>
    <t>Friends of Extension</t>
  </si>
  <si>
    <t>Micky Backhaus</t>
  </si>
  <si>
    <t>Maya Saenz - KMTV</t>
  </si>
  <si>
    <t>Sarpy Scanner</t>
  </si>
  <si>
    <t>Bailey Zeleny</t>
  </si>
  <si>
    <t>Brad Anderson</t>
  </si>
  <si>
    <t>Diane Freitas</t>
  </si>
  <si>
    <t>Jack Rainier</t>
  </si>
  <si>
    <t>Jessica White</t>
  </si>
  <si>
    <t>Mark Conner</t>
  </si>
  <si>
    <t>@ErinGraceOWH</t>
  </si>
  <si>
    <t>Faith Moritz</t>
  </si>
  <si>
    <t>Greg Schardt</t>
  </si>
  <si>
    <t>Kim Koski</t>
  </si>
  <si>
    <t>Jesse James Wilson</t>
  </si>
  <si>
    <t>Geoff Jamieson</t>
  </si>
  <si>
    <t>Tony</t>
  </si>
  <si>
    <t>JONATHAN GARCIA</t>
  </si>
  <si>
    <t>Alex Andersen</t>
  </si>
  <si>
    <t>jill kaylene</t>
  </si>
  <si>
    <t>nicole</t>
  </si>
  <si>
    <t>Lefty Lucy</t>
  </si>
  <si>
    <t>Chantele Milton</t>
  </si>
  <si>
    <t>_xD83C__xDDFA__xD83C__xDDF8_aktjmommy _xD83C__xDDFA__xD83C__xDDF8__xD83D__xDE92__xD83D__xDE94__xD83D__xDE91_</t>
  </si>
  <si>
    <t>Drew Endorf</t>
  </si>
  <si>
    <t>LaurannRobinson KETV</t>
  </si>
  <si>
    <t>KETV NewsWatch 7</t>
  </si>
  <si>
    <t>Kevin M._xD83C__xDDFA__xD83C__xDDF8_</t>
  </si>
  <si>
    <t>Todd Snover</t>
  </si>
  <si>
    <t>Jay</t>
  </si>
  <si>
    <t>PONDimonium</t>
  </si>
  <si>
    <t>NEMA</t>
  </si>
  <si>
    <t>PaprikaPink</t>
  </si>
  <si>
    <t>Dennis J Sonderman</t>
  </si>
  <si>
    <t>Karen G Stiles</t>
  </si>
  <si>
    <t>Amanda the Panda</t>
  </si>
  <si>
    <t>drue councill</t>
  </si>
  <si>
    <t>Leisa Rogers</t>
  </si>
  <si>
    <t>Camila Orti KETV</t>
  </si>
  <si>
    <t>K.Alex B.</t>
  </si>
  <si>
    <t>Soni Cochran</t>
  </si>
  <si>
    <t>Teresa Porter</t>
  </si>
  <si>
    <t>Tad Pfeifer</t>
  </si>
  <si>
    <t>WPF - CMAA</t>
  </si>
  <si>
    <t>DM Spinharney</t>
  </si>
  <si>
    <t>Dadditude</t>
  </si>
  <si>
    <t>jamie pritchard</t>
  </si>
  <si>
    <t>Chad Rowell</t>
  </si>
  <si>
    <t>Tom Christensen</t>
  </si>
  <si>
    <t>Mark Varner</t>
  </si>
  <si>
    <t>Tyler Brungardt</t>
  </si>
  <si>
    <t>Officer Brad Wood</t>
  </si>
  <si>
    <t>Sharon Rues</t>
  </si>
  <si>
    <t>Christopher Cooke</t>
  </si>
  <si>
    <t>K Ingraham</t>
  </si>
  <si>
    <t>Dodge County SO NE</t>
  </si>
  <si>
    <t>Ross Denison</t>
  </si>
  <si>
    <t>KFOR Radio</t>
  </si>
  <si>
    <t>Randy J</t>
  </si>
  <si>
    <t>Cindy Marx</t>
  </si>
  <si>
    <t>Andrew Ozaki KETV</t>
  </si>
  <si>
    <t>Judy Gelber, DPT</t>
  </si>
  <si>
    <t>Wanda F</t>
  </si>
  <si>
    <t>Allison Mollenkamp</t>
  </si>
  <si>
    <t>@NWSFlashFlood</t>
  </si>
  <si>
    <t>Ryan Rhino Nguyen</t>
  </si>
  <si>
    <t>Omaha Scanner</t>
  </si>
  <si>
    <t>FOX 42 KPTM</t>
  </si>
  <si>
    <t>Nicole Ebat</t>
  </si>
  <si>
    <t>NewsRadio 1110 KFAB</t>
  </si>
  <si>
    <t>Ashland Fire Dept.</t>
  </si>
  <si>
    <t>“I wish that there was a way to know that you’re in the good ole days, before you left them, someone should write a song about that.” Sammi Cotton is #1. _xD83D__xDC95_</t>
  </si>
  <si>
    <t>Syndication of National Weather Service Office Hastings, NE. Unmonitored, contact @akrherz who developed this.</t>
  </si>
  <si>
    <t>Eau Claire's Own: Digging Deeper into issues that affect the Chippewa Valley; tracking storms day &amp; night; covering local sports like no one else.</t>
  </si>
  <si>
    <t>Provide a valuable service. Get more page views. Attract Twitter followers. Add real-time weather alerts to your social media. See our home page for details.</t>
  </si>
  <si>
    <t>Syndication of National Weather Service Office Omaha / Valley, NE. Unmonitored, contact @akrherz who developed this.</t>
  </si>
  <si>
    <t>Account is 3rd Party not connected with Departments /// Not monitored 24/7, Call 911 in an emergency  /// Contact Owner for Questions or Concerns (Kyle Johnson)</t>
  </si>
  <si>
    <t>Lincoln Journal Star business reporter Matt Olberding will tweet the latest news from Lincoln, Nebraska's business scene.</t>
  </si>
  <si>
    <t>@JournalStarNews reporter covering breaking news and crime in #LNK. News tips welcome. Wisconsinite, #UNL grad. Opinions = Mine. RTs≠ Endorsements.</t>
  </si>
  <si>
    <t>The Saunders County Amateur Radio Emergency Service serves Saunders County with emergency Amateur Radio communications. #WhenAllElseFails Tweets by @WJ0TX, EC</t>
  </si>
  <si>
    <t>Official Twitter account for the National Weather Service in Omaha/Valley Nebraska. Details:  http://t.co/siJKp1n9xc</t>
  </si>
  <si>
    <t>Proud third generation University of Houston alum. Inclusion Teacher. Proud member of the @HoustonDucks</t>
  </si>
  <si>
    <t>OPD Media Relations Manager. Message me with what you want to see on our social media! #Omahapolice #Supportblue</t>
  </si>
  <si>
    <t>Updates from the North Bend Eagle</t>
  </si>
  <si>
    <t>Nebraska Extension Educator working to improve irrigation and crop production</t>
  </si>
  <si>
    <t>Mom of 6, sister of 2, his wife. Sports Husker and Cubs. #FireWife</t>
  </si>
  <si>
    <t>Your Home for Severe Weather.  Follow @rustylord, @dkoellerwx, @psheerwood, &amp; @mschnellWOWT for local weather updates from the 6 News First Alert Weather team</t>
  </si>
  <si>
    <t>WOWT Channel 6 News Meteorologist.  Cyclist, swimmer, and outdoor enthusiast. Occasional storm chaser, but winter is my favorite time of year.</t>
  </si>
  <si>
    <t>Lincoln, NE  ||  Young Life College ||  "If I do not stop to help this man, what will happen to him?"</t>
  </si>
  <si>
    <t>Lucy Chapman and Mary Roth keep you updated on all of the current traffic conditions in the Omaha Metro Area.</t>
  </si>
  <si>
    <t>Lover of craft beer and Las Vegas. Tweets are my own. Retweets do not equal endorsements.</t>
  </si>
  <si>
    <t>Chief Meteorologist stayin' up super late to tell you about the weather. I point at a big green wall! Pet peeves: ATM fees and the phrase 'Is it gonna tornado?'</t>
  </si>
  <si>
    <t>Meteorologist at Meteorological Connections • Born at 358.91 ppm • Love GIS, meteorology, Great Plains, pop culture, snow, and scientific coding</t>
  </si>
  <si>
    <t>Morning meteorologist @ketv. Weather/sports/music/dog. Opinions are mine.</t>
  </si>
  <si>
    <t>North Bend Central 18' || Midland U_xD83C__xDFD0_ 22’</t>
  </si>
  <si>
    <t>When severe weather threatens Central Nebraska and Northern Kansas, count on NTV's First Alert Weather Team for updates. We take credit for nice days too!</t>
  </si>
  <si>
    <t>Husband and Extreme Weather Geek! Also known as MrNexrad. I would love to storm chase!!</t>
  </si>
  <si>
    <t>KETV Meteorologist/Reporter, SLU grad (B.S. Meteorology '14), Omaha native, weather lover, sports junkie! RTs are not endorsements. Tweets are my own.</t>
  </si>
  <si>
    <t>Professional development coordinator at ESU 7</t>
  </si>
  <si>
    <t>I work for Nebraska Extension providing weather and climate information for agriculture.</t>
  </si>
  <si>
    <t>Avid baseball player and fan, volunteer firefighter, and Head Groundskeeper for Central City Baseball/Softball Fields. Central City High School alum.</t>
  </si>
  <si>
    <t>Navy vet,Cornhusker,and corrections officer!! SMALL BUSINESS OWNER/ CPR &amp; FIRST AID INSTRUCTOR</t>
  </si>
  <si>
    <t>Servant of Christ. Beard of Clow (@leeclowsbeard). Waiting to mount up with wings as the eagles or at least smallish hawks. ~ https://t.co/vZONnjSfoK</t>
  </si>
  <si>
    <t>Imperial Auto Body has been in business since 1986. We are a high quality shop who strives for excellence in all repairs. We treat your vehicle as our own.</t>
  </si>
  <si>
    <t>Seek first to understand. Your 5 o’clock friend @KETV. A #MizzouMade #millennial probably making #travel plans. RTs ≠ support. News/life tips: dearl@hearst.com</t>
  </si>
  <si>
    <t>Dodge County, Nebraska Deputy, Account not monitored 24/7, Emergency Dial 911</t>
  </si>
  <si>
    <t>Salesforce developer ☁️, hobbyist programmer _xD83D__xDC68_‍_xD83D__xDCBB_, unashamed Midwestern liberal _xD83C__xDF0A_, gamer _xD83C__xDFAE_, and a lover of science _xD83D__xDD2D_
#Resistance</t>
  </si>
  <si>
    <t>Senior Producer, NET Television. Storyteller. Alum of @Unl_CoJMC, @TbirdEMPIRE, @1011_News, @NEWesleyan PR. Grew up in IN, AR, NE, Okinawa.</t>
  </si>
  <si>
    <t>All Late Models... Most of the time. Equal Opportunity Offender.  Trying to be a sim racer</t>
  </si>
  <si>
    <t>self employed ...spending time outdoors/hiking/gym etc</t>
  </si>
  <si>
    <t>I'm just here to watch celebrity trainwrecks.  And to bitch a little.</t>
  </si>
  <si>
    <t>Meteorologist and @techomaha organizer. Kansas alum. From Chicago. #Jayhawks #Cubs #Bears</t>
  </si>
  <si>
    <t>https://t.co/c8eMoaJbro A.biDing CitiZeN
#QAnon WWG1WGA</t>
  </si>
  <si>
    <t>@wowt6news Anchor, Emmy winning journalist. Fmr @Fox5sandiego Reporter/Anchor.  Wifey &amp; proud momma of #MyBug #CaptainKirk &amp; Mr. Spock _xD83D__xDC36__xD83D__xDC36_</t>
  </si>
  <si>
    <t>National Vice President- नमो ग्रामीण विकास ,Process Head of IT Company, #IAmNewIndia BJP, Fitness Freak, National Basketball Player, MCA, mail@praveenpathak.com</t>
  </si>
  <si>
    <t>Husker fan, Cubs fan, food enthusiast, lover of hugs, fan of buffalo plaid.</t>
  </si>
  <si>
    <t>Born and live in Nebraska huge Oklahoma State Fan of the school and all sports!
#GoCowboys  #GoPokes!   Storm spotter/chaser, tattoos, PS4</t>
  </si>
  <si>
    <t>Meteorologist at NTV &amp; KFXL in Nebraska. ☀️ University of Kansas alum (Views are my own)</t>
  </si>
  <si>
    <t>Talmage, NE. native.  Retired pastor. Class C announcer state Wrestling.  Chaplain Hastings College football, 2011-2014.  Missouri Auction School, Jan. 2018.</t>
  </si>
  <si>
    <t>An imperfect Christian. Learning &amp; Growing closer to GOD.</t>
  </si>
  <si>
    <t>Jesus-lover, wife, #boymom, #runner @TheMOBSociety co-founder @PROCompression, @nuunhydration, @raw_threads, @honeystinger, @aventuraclothing, @avia_official</t>
  </si>
  <si>
    <t>America’s nationally syndicated daily Agricultural news program. Hosted by @agdayanchor Clinton Griffiths. National reporting provided by @betsyjibben.</t>
  </si>
  <si>
    <t>Huskers and Patriots fan | former hitman for non payers in tire industry | Socal ✈️ Lincoln, NE #NCIU</t>
  </si>
  <si>
    <t>Treat others the way you want to be treated and don't be an a$$hole. Life has a way of making you humble.</t>
  </si>
  <si>
    <t>RTs, discussions, tweets, head smacks, comments, blasts, follows, eye rolls, blocks, mutes, unfollows, and DMs are my own and in no way, reflect you or employer</t>
  </si>
  <si>
    <t>Taken by @TexasCole2. #Wine drinker. #Zombie fan. #Supernatural. #Whovian. #amwriting. Dog mom. Bookworm. Gamer. Karaoke junkie. #Leo. #Ravenclaw. #Hashtagger</t>
  </si>
  <si>
    <t>Here for authentic dialogue and information.</t>
  </si>
  <si>
    <t>#AllSportsMatter ... Huskers, Cubs, Vikings</t>
  </si>
  <si>
    <t>Ambassador for Christ. Master Teacher. Music Maker. Opinions are my own.</t>
  </si>
  <si>
    <t>RN-passion to help and educate! Aim to please! _xD83D__xDE1C_</t>
  </si>
  <si>
    <t>Bad boys, bad boys, what cha gonna do when we bring the Canoe? 
#LetsGetWetOmaha #CanoeWithAttitude
(Parody / no affiliation with Omaha Police)</t>
  </si>
  <si>
    <t>Sometimes I'll start a sentence, and I don't even know where it's going. I just hope I find it along the way. Like an improv conversation. An improversation.</t>
  </si>
  <si>
    <t>grew up in Texas-live n Nebraska w long stops in Oklahoma &amp; Alaska</t>
  </si>
  <si>
    <t>Official Twitter account for KOLN-TV 10/11 News. We cover what's happening now live in #LNK. Also follow @1011Sports @1011NOWweather. Download our 1011 NOW app.</t>
  </si>
  <si>
    <t>Tracking Eastern Nebraska weather, consolidating videos, photos and reports and sharing pertinent weather reports. Retweets are not endorsements</t>
  </si>
  <si>
    <t>Meteorologist at KMTV. Opinions are my own.</t>
  </si>
  <si>
    <t>3 News Now is #Omaha, Nebraska's source for local news and severe weather. KMTV is the CBS affiliate for western Iowa, eastern Nebraska.</t>
  </si>
  <si>
    <t>The Salvation of the State is Watchfulness in the Citizen. ~ Hartley Burr Alexander's words chiseled on the Nebraska State Capitol. Register/Vote on Apr 9, 2019</t>
  </si>
  <si>
    <t>Filming and documenting the bad drivers of Nebraska. But when I'm not doing that I'm tweeting about local events/news. • #BDofNE • Admin-Liberty Gaming Roleplay</t>
  </si>
  <si>
    <t>America's Movie Network - the connector between brands and movie audiences.</t>
  </si>
  <si>
    <t>The Friends of Extension &amp; 4-H in Douglas | Sarpy County Foundation supports UNL Extension &amp; 4-H in the Douglas &amp; Sarpy Counties of Nebraska.</t>
  </si>
  <si>
    <t>Morning Anchor for KMTV in Omahaaa! (P. Manning voice) | Denver native | Go Broncos! | _xD83C__xDDFA__xD83C__xDDF8__xD83C__xDDF2__xD83C__xDDFD_ | Story ideas: Maya.Saenz@3newsnow.com | Tweets ≠ endorsements.</t>
  </si>
  <si>
    <t>Live tweets of what's going on in Sarpy County, Nebraska. Not affiliated with any Sarpy County law enforcement or fire departments. Info- https://t.co/jO6raOYIS8</t>
  </si>
  <si>
    <t>Hastings College '19 | ΑΦΣ | sociology major &amp; psychology minor | bowler | goat lover</t>
  </si>
  <si>
    <t>Meteorologist for the 10/11 NOW weather team in #LNK. Watch me M-F from 5-7 a.m., 9 a.m. Pure Nebraska and at Noon.</t>
  </si>
  <si>
    <t>The Whisky Sage. Guitarist and writer.</t>
  </si>
  <si>
    <t>I have 2 degrees. Still young &amp; overachiever. I'm violinist &amp; soprano choir singer 4 My Catholic Church. Prolife Supporter. I love weather. I'm also an Avon Rep</t>
  </si>
  <si>
    <t>Meteorologist, amateur radio high altitude ballooning hobbyist.  Happily married to @YayNarwhals.</t>
  </si>
  <si>
    <t>Omaha born and raised. World-Herald columnist. Addicted to good stories. Want to hear yours.</t>
  </si>
  <si>
    <t>I’m just here for the dog pics | UNO EMGT 21’</t>
  </si>
  <si>
    <t>Dad of 3 boys, married to an amazing woman, Husker fan, Pharmacist, perpetual student, Director of Operations/Specialty Pharmacy for CHI</t>
  </si>
  <si>
    <t>Parks &amp; Recreation Director-City of Fremont Em &amp; Ry are my "Why" ❤️</t>
  </si>
  <si>
    <t>a private citizen of texas 
#keepTexasgreat</t>
  </si>
  <si>
    <t>stay at home dad, beer drinker, grill master, mini van driver...no seriously, but it does have a VHS player in it!</t>
  </si>
  <si>
    <t>full time movie watcher, part time male model (plus size)</t>
  </si>
  <si>
    <t>I call my own shots, largely based on an accumulation of data, and everyone knows it.</t>
  </si>
  <si>
    <t>A UNL student and photographer. Interests include weather, photography, and trains. And some tech theatre on the side still. Supporter of #lnk public safety.</t>
  </si>
  <si>
    <t>_xD83C__xDF34_ Enjoying Life! _xD83C__xDF3A_</t>
  </si>
  <si>
    <t>https://t.co/ZsemyY1Msp.friends</t>
  </si>
  <si>
    <t>Black clouds and bright sunshine. Part social justice warrior, part fangirl. follow at your own risk. profile credit @robhayter</t>
  </si>
  <si>
    <t>ALWAYS THINK TWICE BEFORE YOU TURN THAT KEY, ALWAYS!!! Your life is no more valuable than anyone else’s get a DD! 05/09/2018 &amp; 11/07/2018 Bill W is my friend!!</t>
  </si>
  <si>
    <t>Love 2 hate me or Hate 2 love me...bi-lateral #menieres 2003 #deaf #thinblueline _xD83D__xDE94_ #FFD _xD83D__xDE92_ #embraceblue _xD83D__xDE81_ #2NDAmendment</t>
  </si>
  <si>
    <t>Traffic Anchor/Weather Anchor for KETV, Omaha's ABC affiliate station. Univ. of Arizona Alumn _xD83D__xDC3B_⬇️ Fueled by bad food &amp; good laughs.</t>
  </si>
  <si>
    <t>Omaha’s favorite source for local news, weather and sports: https://t.co/oqO2MTVonE.</t>
  </si>
  <si>
    <t>Living in the heartland with the Mrs’! American War History Buff. Local Craft Beer &amp; Black Rifle Coffee Drinker! Arkansas Baseball #Hogs #Huskers #RedSox #brcc</t>
  </si>
  <si>
    <t>Husband, father, photographer, driver for Lyft &amp; Uber.</t>
  </si>
  <si>
    <t>Nebraska Cornhusker (all sports) and Carolina Panther football fan.  Father, left-handed bowler, etc.  GO BIG RED! and Keep Pounding!  Snapchat: jaydogg300</t>
  </si>
  <si>
    <t>Husband, Father, auto enthusiast, amateur photographer #Veteran #USAF #PentaStars #TeamEloKitty #Mopar #AlteredGarage #Photography #WeatherGeek</t>
  </si>
  <si>
    <t>Nebraska Emergency Management Agency works to reduce risk to the citizens and communities of Nebraska from natural, technological and man-made disasters.</t>
  </si>
  <si>
    <t>Inscrutable melange of deep compassion and resolute laziness.</t>
  </si>
  <si>
    <t>I love life to the fullest. SpN addict, mom, wife, and damn good cook.</t>
  </si>
  <si>
    <t>PE/Health teacher, student Ambassador sponser</t>
  </si>
  <si>
    <t>General assignment reporter for @KETV. University of Nebraska alum, triathlon newbie &amp; proud dog mom. Opinions are my own. _xD83C__xDDFA__xD83C__xDDF8__xD83C__xDDE6__xD83C__xDDF7_</t>
  </si>
  <si>
    <t>“The soul of America is sick.” - Bernice King #SaveDemocracy _xD83C__xDDFA__xD83C__xDDF8_ don’t be exploited by #Disinformation .End #GunViolence . #environmentaljustice</t>
  </si>
  <si>
    <t>Opinions mine | Wife, Blue Star Mom, Grandma, Teacher, NE Extension Professional, Civil Air Patrol &amp; PHWFF Volunteer, UNL Grad Student | https://t.co/9IxYGrdOQl</t>
  </si>
  <si>
    <t>StrengthsFinder Strength:  Connectedness</t>
  </si>
  <si>
    <t>Retired FHS Activities Director, Husband, Father, Grandfather - Fan of FHS Tigers, LHS Lions, Huskers, CWS, Chiefs, and the ORIOLES!</t>
  </si>
  <si>
    <t>Father, employee, 90's punk rocker. I was totally wrong about Mahomes. What in the actual fuck are they doing to these NASCAR engines?!?!?! Fuck Trump.</t>
  </si>
  <si>
    <t>I am passionate, down to earth, caring and fun loving. I love sports watching or playing and spending time with family and friends.</t>
  </si>
  <si>
    <t>Eastern Nebraska storm chaser. Self-proclaimed weather and history GEEK!</t>
  </si>
  <si>
    <t>Fire Captain / Paramedic (Personal Account)</t>
  </si>
  <si>
    <t>Love all things #Huskers, Twins &amp; Vikings. Seven states done on my way to running the fifty states.</t>
  </si>
  <si>
    <t>I am who I am! I wear my heart on my sleeve and speak my mind! Family and friends will always be before myself!</t>
  </si>
  <si>
    <t>Uniform Patrol Officer, Motor Officer &amp; certified Remote sUAS Pilot for the La Vista Police Department This account is not monitored 24/7 - 402-331-1582</t>
  </si>
  <si>
    <t>Mom • Author • Realist</t>
  </si>
  <si>
    <t>Lifelong student of spirituality and space exploration. Web designer, jazz host and fan.  Married. RT's not endorsements.</t>
  </si>
  <si>
    <t>Computer Science Teacher at Gretna High 
Former Music Teacher at Bryan High</t>
  </si>
  <si>
    <t>Marketing &amp; advertising professional, wife, mom, runner, Husker &amp; scuba instructor.</t>
  </si>
  <si>
    <t>Professional cleaner by day, sports enthusiast on the side and an occasional dropper of F_xD83D__xDCA3_’s. @whitesox @huskers @packers #GBR #GoPackGo #gysot #frostadvisory</t>
  </si>
  <si>
    <t>Stay Connected with FM 103.3/1240 AM. Carol, Schmidt, and Mick in the morning along with award-winning coverage of local and late-breaking stories and sports.</t>
  </si>
  <si>
    <t>Husband, father of 3, volunteer youth soccer and basketball coach.  A level F soccer coach with US Soccer.  Coach kids to become better people not just players.</t>
  </si>
  <si>
    <t>Forward Movement Analysis &amp; Rehab. Board-Cert Ortho, L-1 CrossFit. Athlete.</t>
  </si>
  <si>
    <t>Born and raised here, but have lived in AZ and LA (second marriage, 3 kids, 2 of his kids) love photos, music and soulwork</t>
  </si>
  <si>
    <t>Multimedia Journalist for @NETNebraska. She/her.</t>
  </si>
  <si>
    <t>Official Twitter National Weather Service account used to distribute experimental flash flood impact graphics. Read more at: https://t.co/31nTZ2mo9o</t>
  </si>
  <si>
    <t>Weather geek and tweeter. Gamer.  Aviation and Military buff. Arts and Sports Lover. FL Native.  #KCCO</t>
  </si>
  <si>
    <t>Tweeting the Omaha Scanners. Not associated with any organizations. DM's are open for tips and crappy phone pics.</t>
  </si>
  <si>
    <t>Keep up with FOX 42 KPTM for online news, and weather, as well as FOX sports and entertainment programming.</t>
  </si>
  <si>
    <t>News Manager for Fox 42 News in Omaha. Telling stories around the community with that sense of whimsy and humor many in the News biz are known for.</t>
  </si>
  <si>
    <t>Omaha's News, Weather, and Traffic</t>
  </si>
  <si>
    <t>The official Twitter of the Ashland Fire Department. CALL 911 FOR EMERGENCIES! This account is NOT monitored 24/7. Be sure to LIKE us on Facebook too!</t>
  </si>
  <si>
    <t>Shawnee State University</t>
  </si>
  <si>
    <t>Hastings, NE</t>
  </si>
  <si>
    <t>Eau Claire, Wisconsin</t>
  </si>
  <si>
    <t>Wisconsin</t>
  </si>
  <si>
    <t>Omaha / Valley, NE</t>
  </si>
  <si>
    <t>Lincoln, Nebraska</t>
  </si>
  <si>
    <t>Ashland, NE</t>
  </si>
  <si>
    <t>Valley, NE</t>
  </si>
  <si>
    <t>Beaumont, TX</t>
  </si>
  <si>
    <t>North Bend, Nebraska</t>
  </si>
  <si>
    <t>Colfax County, Nebraska</t>
  </si>
  <si>
    <t>Omaha Nebraska</t>
  </si>
  <si>
    <t>WOWT NBC Omaha</t>
  </si>
  <si>
    <t>Lincoln, Nebraska, USA</t>
  </si>
  <si>
    <t>Central Nebraska</t>
  </si>
  <si>
    <t>Henderson, Nevada</t>
  </si>
  <si>
    <t>Lincoln, NE</t>
  </si>
  <si>
    <t>Central City, Nebraska</t>
  </si>
  <si>
    <t>omaha, nebraska</t>
  </si>
  <si>
    <t>USA | Midwest | Isaiah 40:31</t>
  </si>
  <si>
    <t>Omaha, Nebraska</t>
  </si>
  <si>
    <t>The Good Life</t>
  </si>
  <si>
    <t>Calgary, Alberta</t>
  </si>
  <si>
    <t>Omaha, NE.</t>
  </si>
  <si>
    <t>Ghaziabad, India</t>
  </si>
  <si>
    <t>Fremont, NE</t>
  </si>
  <si>
    <t>South Bend, IN</t>
  </si>
  <si>
    <t>The Great Papio Ditch &amp;The Bob</t>
  </si>
  <si>
    <t>A Badger in Nebraska</t>
  </si>
  <si>
    <t>Papillion, NE</t>
  </si>
  <si>
    <t xml:space="preserve">Hastings College </t>
  </si>
  <si>
    <t>Midwest</t>
  </si>
  <si>
    <t>Iowa, USA</t>
  </si>
  <si>
    <t>texas</t>
  </si>
  <si>
    <t>ÜT: 41.193663,-96.173534</t>
  </si>
  <si>
    <t>Orlando, FL</t>
  </si>
  <si>
    <t>Nebraska, mostly</t>
  </si>
  <si>
    <t>Omaha, Ne.</t>
  </si>
  <si>
    <t>State of Nebraska</t>
  </si>
  <si>
    <t>Las Vegas, NV</t>
  </si>
  <si>
    <t>Gretna Nebraska</t>
  </si>
  <si>
    <t>Wilber, Nebraska</t>
  </si>
  <si>
    <t>Fremont, Nebraska</t>
  </si>
  <si>
    <t>LaVista, NE</t>
  </si>
  <si>
    <t xml:space="preserve">428 N. Broad, Fremont, NE  </t>
  </si>
  <si>
    <t>Fremont, Ne</t>
  </si>
  <si>
    <t>Waverly, NE</t>
  </si>
  <si>
    <t>South Central Nebraska</t>
  </si>
  <si>
    <t>Ashland Nebraska, U.S.A.</t>
  </si>
  <si>
    <t>https://t.co/s4749LS5Pm</t>
  </si>
  <si>
    <t>https://t.co/3gsQ1wfMiK</t>
  </si>
  <si>
    <t>https://t.co/3wDNjsynWP</t>
  </si>
  <si>
    <t>http://t.co/Y8pxdbXq</t>
  </si>
  <si>
    <t>https://t.co/3gsQ1wxnHk</t>
  </si>
  <si>
    <t>https://t.co/92YldsQOmn</t>
  </si>
  <si>
    <t>http://t.co/q9v9VIXZW5</t>
  </si>
  <si>
    <t>http://t.co/FGUiKSyPJM</t>
  </si>
  <si>
    <t>https://t.co/CB3LOd21gs</t>
  </si>
  <si>
    <t>http://t.co/n5TZGOWhwu</t>
  </si>
  <si>
    <t>https://t.co/VVpeTjpkkG</t>
  </si>
  <si>
    <t>http://t.co/1xtODHzfIU</t>
  </si>
  <si>
    <t>http://t.co/9tQ3JhsmdQ</t>
  </si>
  <si>
    <t>https://t.co/5vtobjQNT8</t>
  </si>
  <si>
    <t>https://t.co/QMN3sfK81X</t>
  </si>
  <si>
    <t>https://t.co/fDdYObWdc1</t>
  </si>
  <si>
    <t>https://t.co/D8Bz3O4XQ8</t>
  </si>
  <si>
    <t>https://t.co/3KA1TzH11I</t>
  </si>
  <si>
    <t>https://t.co/3XZpf0o8Z2</t>
  </si>
  <si>
    <t>https://t.co/3KA1TzYBTg</t>
  </si>
  <si>
    <t>https://t.co/q3yoKOXfSh</t>
  </si>
  <si>
    <t>https://t.co/S9QBp9qhkv</t>
  </si>
  <si>
    <t>https://t.co/owBTLRnSgV</t>
  </si>
  <si>
    <t>https://t.co/hnXfsIv4b0</t>
  </si>
  <si>
    <t>https://t.co/eyEu9opTrd</t>
  </si>
  <si>
    <t>https://t.co/wKDzAvxjUb</t>
  </si>
  <si>
    <t>https://t.co/vylYgyyHe8</t>
  </si>
  <si>
    <t>https://t.co/1nyCrnGqaa</t>
  </si>
  <si>
    <t>http://t.co/EWh3PaA0uw</t>
  </si>
  <si>
    <t>https://t.co/VYXbsZvr0E</t>
  </si>
  <si>
    <t>https://t.co/8tdgzgzcYv</t>
  </si>
  <si>
    <t>https://t.co/5Z8Ew5FSTs</t>
  </si>
  <si>
    <t>https://t.co/hXNhJNNtKG</t>
  </si>
  <si>
    <t>https://t.co/ZXTnpaKbGN</t>
  </si>
  <si>
    <t>https://t.co/Q5ZqqykaCS</t>
  </si>
  <si>
    <t>https://t.co/uqkKPM5W3e</t>
  </si>
  <si>
    <t>https://t.co/F1izPGy8b5</t>
  </si>
  <si>
    <t>https://t.co/ZU7hChgOo9</t>
  </si>
  <si>
    <t>https://t.co/tn8QxoMcCq</t>
  </si>
  <si>
    <t>http://t.co/YwdB1iUH1y</t>
  </si>
  <si>
    <t>https://t.co/JY7MnB3W2o</t>
  </si>
  <si>
    <t>https://t.co/OiDFCzz9pl</t>
  </si>
  <si>
    <t>https://t.co/bbADmhH62g</t>
  </si>
  <si>
    <t>http://t.co/R11YJxOGHN</t>
  </si>
  <si>
    <t>http://t.co/vhSPsXm8ix</t>
  </si>
  <si>
    <t>https://t.co/UTKCo4Nfmg</t>
  </si>
  <si>
    <t>https://t.co/rOG4V5ZSwG</t>
  </si>
  <si>
    <t>https://t.co/F7gYsgh0do</t>
  </si>
  <si>
    <t>https://t.co/HUnc0oM1If</t>
  </si>
  <si>
    <t>http://t.co/TGRUTfw5Hh</t>
  </si>
  <si>
    <t>https://t.co/3DOFxjGqKz</t>
  </si>
  <si>
    <t>https://t.co/lWVv1EV5DF</t>
  </si>
  <si>
    <t>https://t.co/wc3ibUY4jB</t>
  </si>
  <si>
    <t>https://t.co/h93JMCYVzA</t>
  </si>
  <si>
    <t>https://t.co/ydBJRGQL0S</t>
  </si>
  <si>
    <t>https://t.co/vBeYd4GF2e</t>
  </si>
  <si>
    <t>http://t.co/ceDR7b8Igu</t>
  </si>
  <si>
    <t>https://t.co/XaDRWalfVP</t>
  </si>
  <si>
    <t>https://pbs.twimg.com/profile_banners/471253770/1538676123</t>
  </si>
  <si>
    <t>https://pbs.twimg.com/profile_banners/16473779/1521562404</t>
  </si>
  <si>
    <t>https://pbs.twimg.com/profile_banners/318894833/1355622396</t>
  </si>
  <si>
    <t>https://pbs.twimg.com/profile_banners/1076261572002148353/1545435978</t>
  </si>
  <si>
    <t>https://pbs.twimg.com/profile_banners/620189409/1544110980</t>
  </si>
  <si>
    <t>https://pbs.twimg.com/profile_banners/1382841594/1475588526</t>
  </si>
  <si>
    <t>https://pbs.twimg.com/profile_banners/920684044848910336/1538406494</t>
  </si>
  <si>
    <t>https://pbs.twimg.com/profile_banners/65742008/1377037307</t>
  </si>
  <si>
    <t>https://pbs.twimg.com/profile_banners/607539796/1547576778</t>
  </si>
  <si>
    <t>https://pbs.twimg.com/profile_banners/40894238/1542152979</t>
  </si>
  <si>
    <t>https://pbs.twimg.com/profile_banners/151804158/1550016789</t>
  </si>
  <si>
    <t>https://pbs.twimg.com/profile_banners/201897309/1536958507</t>
  </si>
  <si>
    <t>https://pbs.twimg.com/profile_banners/4004327112/1548004587</t>
  </si>
  <si>
    <t>https://pbs.twimg.com/profile_banners/15821702/1524697408</t>
  </si>
  <si>
    <t>https://pbs.twimg.com/profile_banners/154409428/1465073986</t>
  </si>
  <si>
    <t>https://pbs.twimg.com/profile_banners/1019317450138095617/1547559433</t>
  </si>
  <si>
    <t>https://pbs.twimg.com/profile_banners/2277988314/1407085558</t>
  </si>
  <si>
    <t>https://pbs.twimg.com/profile_banners/1855535821/1535989662</t>
  </si>
  <si>
    <t>https://pbs.twimg.com/profile_banners/301696528/1483912084</t>
  </si>
  <si>
    <t>https://pbs.twimg.com/profile_banners/363908005/1504635970</t>
  </si>
  <si>
    <t>https://pbs.twimg.com/profile_banners/723315727822807040/1470431472</t>
  </si>
  <si>
    <t>https://pbs.twimg.com/profile_banners/887309156/1471999974</t>
  </si>
  <si>
    <t>https://pbs.twimg.com/profile_banners/329879792/1534887956</t>
  </si>
  <si>
    <t>https://pbs.twimg.com/profile_banners/1556651334/1372960593</t>
  </si>
  <si>
    <t>https://pbs.twimg.com/profile_banners/8028342/1398264674</t>
  </si>
  <si>
    <t>https://pbs.twimg.com/profile_banners/806523554200219650/1481206327</t>
  </si>
  <si>
    <t>https://pbs.twimg.com/profile_banners/140980387/1403058067</t>
  </si>
  <si>
    <t>https://pbs.twimg.com/profile_banners/1358483334/1510764144</t>
  </si>
  <si>
    <t>https://pbs.twimg.com/profile_banners/263895214/1502570818</t>
  </si>
  <si>
    <t>https://pbs.twimg.com/profile_banners/208043428/1518059744</t>
  </si>
  <si>
    <t>https://pbs.twimg.com/profile_banners/455268999/1550681726</t>
  </si>
  <si>
    <t>https://pbs.twimg.com/profile_banners/768574541798834176/1474375342</t>
  </si>
  <si>
    <t>https://pbs.twimg.com/profile_banners/28484087/1432524707</t>
  </si>
  <si>
    <t>https://pbs.twimg.com/profile_banners/194643555/1462065309</t>
  </si>
  <si>
    <t>https://pbs.twimg.com/profile_banners/2874072415/1498105392</t>
  </si>
  <si>
    <t>https://pbs.twimg.com/profile_banners/432174251/1531064516</t>
  </si>
  <si>
    <t>https://pbs.twimg.com/profile_banners/196978149/1531941473</t>
  </si>
  <si>
    <t>https://pbs.twimg.com/profile_banners/2269047445/1421771811</t>
  </si>
  <si>
    <t>https://pbs.twimg.com/profile_banners/275032748/1440297948</t>
  </si>
  <si>
    <t>https://pbs.twimg.com/profile_banners/2588618071/1530141899</t>
  </si>
  <si>
    <t>https://pbs.twimg.com/profile_banners/2501945227/1435094474</t>
  </si>
  <si>
    <t>https://pbs.twimg.com/profile_banners/33696794/1426980882</t>
  </si>
  <si>
    <t>https://pbs.twimg.com/profile_banners/42882235/1530932983</t>
  </si>
  <si>
    <t>https://pbs.twimg.com/profile_banners/65634311/1530535758</t>
  </si>
  <si>
    <t>https://pbs.twimg.com/profile_banners/68888272/1494519385</t>
  </si>
  <si>
    <t>https://pbs.twimg.com/profile_banners/2345059392/1552110938</t>
  </si>
  <si>
    <t>https://pbs.twimg.com/profile_banners/123615190/1491526002</t>
  </si>
  <si>
    <t>https://pbs.twimg.com/profile_banners/344336958/1545960423</t>
  </si>
  <si>
    <t>https://pbs.twimg.com/profile_banners/30275578/1438138340</t>
  </si>
  <si>
    <t>https://pbs.twimg.com/profile_banners/721153107959283712/1525141605</t>
  </si>
  <si>
    <t>https://pbs.twimg.com/profile_banners/503660135/1473347386</t>
  </si>
  <si>
    <t>https://pbs.twimg.com/profile_banners/3123975920/1522667937</t>
  </si>
  <si>
    <t>https://pbs.twimg.com/profile_banners/756251318/1533844972</t>
  </si>
  <si>
    <t>https://pbs.twimg.com/profile_banners/3727684152/1511718989</t>
  </si>
  <si>
    <t>https://pbs.twimg.com/profile_banners/18650417/1546552311</t>
  </si>
  <si>
    <t>https://pbs.twimg.com/profile_banners/838914962370269184/1549419967</t>
  </si>
  <si>
    <t>https://pbs.twimg.com/profile_banners/3021787891/1489028995</t>
  </si>
  <si>
    <t>https://pbs.twimg.com/profile_banners/18908973/1550382832</t>
  </si>
  <si>
    <t>https://pbs.twimg.com/profile_banners/69136365/1401391661</t>
  </si>
  <si>
    <t>https://pbs.twimg.com/profile_banners/752727649236115460/1541283912</t>
  </si>
  <si>
    <t>https://pbs.twimg.com/profile_banners/185247143/1551623370</t>
  </si>
  <si>
    <t>https://pbs.twimg.com/profile_banners/2336164562/1436736560</t>
  </si>
  <si>
    <t>https://pbs.twimg.com/profile_banners/479973907/1515202909</t>
  </si>
  <si>
    <t>https://pbs.twimg.com/profile_banners/4442367093/1464069214</t>
  </si>
  <si>
    <t>https://pbs.twimg.com/profile_banners/517945906/1539555738</t>
  </si>
  <si>
    <t>https://pbs.twimg.com/profile_banners/46437166/1509117758</t>
  </si>
  <si>
    <t>https://pbs.twimg.com/profile_banners/1002693003805413376/1552529804</t>
  </si>
  <si>
    <t>https://pbs.twimg.com/profile_banners/78981267/1482723881</t>
  </si>
  <si>
    <t>https://pbs.twimg.com/profile_banners/142139412/1463777966</t>
  </si>
  <si>
    <t>https://pbs.twimg.com/profile_banners/973267522798735360/1536852604</t>
  </si>
  <si>
    <t>https://pbs.twimg.com/profile_banners/1072468238/1552350025</t>
  </si>
  <si>
    <t>https://pbs.twimg.com/profile_banners/508872049/1365312326</t>
  </si>
  <si>
    <t>https://pbs.twimg.com/profile_banners/2557998152/1532485096</t>
  </si>
  <si>
    <t>https://pbs.twimg.com/profile_banners/1918161866/1530668438</t>
  </si>
  <si>
    <t>https://pbs.twimg.com/profile_banners/26307814/1526689963</t>
  </si>
  <si>
    <t>https://pbs.twimg.com/profile_banners/1166887110/1541215097</t>
  </si>
  <si>
    <t>https://pbs.twimg.com/profile_banners/16462318/1546635617</t>
  </si>
  <si>
    <t>https://pbs.twimg.com/profile_banners/868785714/1537191384</t>
  </si>
  <si>
    <t>https://pbs.twimg.com/profile_banners/432711828/1533184234</t>
  </si>
  <si>
    <t>https://pbs.twimg.com/profile_banners/2612047957/1487275027</t>
  </si>
  <si>
    <t>https://pbs.twimg.com/profile_banners/29094252/1544856173</t>
  </si>
  <si>
    <t>https://pbs.twimg.com/profile_banners/842426525597208578/1512657937</t>
  </si>
  <si>
    <t>https://pbs.twimg.com/profile_banners/749223212316135425/1486115405</t>
  </si>
  <si>
    <t>https://pbs.twimg.com/profile_banners/506549356/1488847857</t>
  </si>
  <si>
    <t>https://pbs.twimg.com/profile_banners/19098792/1497472685</t>
  </si>
  <si>
    <t>https://pbs.twimg.com/profile_banners/239725442/1552393798</t>
  </si>
  <si>
    <t>https://pbs.twimg.com/profile_banners/2668294830/1406001739</t>
  </si>
  <si>
    <t>https://pbs.twimg.com/profile_banners/105657732/1441721639</t>
  </si>
  <si>
    <t>https://pbs.twimg.com/profile_banners/702083461/1552440717</t>
  </si>
  <si>
    <t>https://pbs.twimg.com/profile_banners/314670099/1528144740</t>
  </si>
  <si>
    <t>https://pbs.twimg.com/profile_banners/15765108/1551463428</t>
  </si>
  <si>
    <t>https://pbs.twimg.com/profile_banners/874476858498326528/1507948154</t>
  </si>
  <si>
    <t>https://pbs.twimg.com/profile_banners/326377745/1370747645</t>
  </si>
  <si>
    <t>https://pbs.twimg.com/profile_banners/2463366696/1549946630</t>
  </si>
  <si>
    <t>https://pbs.twimg.com/profile_banners/87486955/1466467740</t>
  </si>
  <si>
    <t>https://pbs.twimg.com/profile_banners/726564627815915520/1462067800</t>
  </si>
  <si>
    <t>https://pbs.twimg.com/profile_banners/4597145593/1551724786</t>
  </si>
  <si>
    <t>https://pbs.twimg.com/profile_banners/239130975/1532125671</t>
  </si>
  <si>
    <t>https://pbs.twimg.com/profile_banners/408975223/1537312662</t>
  </si>
  <si>
    <t>https://pbs.twimg.com/profile_banners/739532653204889600/1465263310</t>
  </si>
  <si>
    <t>https://pbs.twimg.com/profile_banners/572141604/1505384368</t>
  </si>
  <si>
    <t>https://pbs.twimg.com/profile_banners/24312199/1366844117</t>
  </si>
  <si>
    <t>https://pbs.twimg.com/profile_banners/366182821/1501738425</t>
  </si>
  <si>
    <t>https://pbs.twimg.com/profile_banners/796334856/1547124547</t>
  </si>
  <si>
    <t>https://pbs.twimg.com/profile_banners/50743931/1550460336</t>
  </si>
  <si>
    <t>https://pbs.twimg.com/profile_banners/17035423/1551245625</t>
  </si>
  <si>
    <t>https://pbs.twimg.com/profile_banners/42638966/1383304653</t>
  </si>
  <si>
    <t>https://pbs.twimg.com/profile_banners/225107266/1434627196</t>
  </si>
  <si>
    <t>https://pbs.twimg.com/profile_banners/135578613/1549253940</t>
  </si>
  <si>
    <t>https://pbs.twimg.com/profile_banners/46372446/1366123138</t>
  </si>
  <si>
    <t>https://pbs.twimg.com/profile_banners/441104939/1466991399</t>
  </si>
  <si>
    <t>https://pbs.twimg.com/profile_banners/882325551167533056/1504149401</t>
  </si>
  <si>
    <t>https://pbs.twimg.com/profile_banners/503493243/1404089039</t>
  </si>
  <si>
    <t>https://pbs.twimg.com/profile_banners/742351395152637953/1465825744</t>
  </si>
  <si>
    <t>https://pbs.twimg.com/profile_banners/80994991/1551908570</t>
  </si>
  <si>
    <t>https://pbs.twimg.com/profile_banners/1039931087416221696/1537247970</t>
  </si>
  <si>
    <t>https://pbs.twimg.com/profile_banners/49666825/1535057666</t>
  </si>
  <si>
    <t>https://pbs.twimg.com/profile_banners/858958222396235776/1505495146</t>
  </si>
  <si>
    <t>https://pbs.twimg.com/profile_banners/16405564/1544217741</t>
  </si>
  <si>
    <t>https://pbs.twimg.com/profile_banners/325286008/1543165165</t>
  </si>
  <si>
    <t>http://abs.twimg.com/images/themes/theme11/bg.gif</t>
  </si>
  <si>
    <t>http://abs.twimg.com/images/themes/theme19/bg.gif</t>
  </si>
  <si>
    <t>http://pbs.twimg.com/profile_images/1076261735173160960/F2VNEovY_normal.jpg</t>
  </si>
  <si>
    <t>http://pbs.twimg.com/profile_images/876556265757036545/ZtfhAeIJ_normal.jpg</t>
  </si>
  <si>
    <t>http://pbs.twimg.com/profile_images/1105651503610552320/9WW72wcn_normal.png</t>
  </si>
  <si>
    <t>http://pbs.twimg.com/profile_images/920685651900514304/RtMwC1IX_normal.jpg</t>
  </si>
  <si>
    <t>http://pbs.twimg.com/profile_images/362932536/oldeagle_face_normal.jpg</t>
  </si>
  <si>
    <t>http://pbs.twimg.com/profile_images/1352068494/_1_ME_normal.jpg</t>
  </si>
  <si>
    <t>http://pbs.twimg.com/profile_images/1098244195540758534/g4lX4tlG_normal.jpg</t>
  </si>
  <si>
    <t>http://pbs.twimg.com/profile_images/1047389030545944576/lkD82NbK_normal.jpg</t>
  </si>
  <si>
    <t>http://pbs.twimg.com/profile_images/1040705516228501504/hGnNH014_normal.jpg</t>
  </si>
  <si>
    <t>http://pbs.twimg.com/profile_images/1102402282153488384/_wQgdVlp_normal.jpg</t>
  </si>
  <si>
    <t>http://pbs.twimg.com/profile_images/1018178613982576640/qLPZwnJ2_normal.jpg</t>
  </si>
  <si>
    <t>http://pbs.twimg.com/profile_images/732558827351085056/yRr4JaLd_normal.jpg</t>
  </si>
  <si>
    <t>http://pbs.twimg.com/profile_images/1103663253207633922/91KxyTjB_normal.jpg</t>
  </si>
  <si>
    <t>http://pbs.twimg.com/profile_images/818275735056093184/MUoAUKg7_normal.jpg</t>
  </si>
  <si>
    <t>http://pbs.twimg.com/profile_images/761671909327052800/OTn55o3l_normal.jpg</t>
  </si>
  <si>
    <t>http://pbs.twimg.com/profile_images/862396715541909504/j3Vc5jE-_normal.jpg</t>
  </si>
  <si>
    <t>http://pbs.twimg.com/profile_images/1032020998835658752/tQER-b6j_normal.jpg</t>
  </si>
  <si>
    <t>http://pbs.twimg.com/profile_images/807251408705597441/gL6xR9uF_normal.jpg</t>
  </si>
  <si>
    <t>http://pbs.twimg.com/profile_images/1084441571007844353/0-wYOEvY_normal.jpg</t>
  </si>
  <si>
    <t>http://pbs.twimg.com/profile_images/2493850502/sz281cawpveung0bs5ic_normal.jpeg</t>
  </si>
  <si>
    <t>http://pbs.twimg.com/profile_images/967453062829936640/YUyPudif_normal.jpg</t>
  </si>
  <si>
    <t>http://pbs.twimg.com/profile_images/1099776164556488710/aiqexR1s_normal.jpg</t>
  </si>
  <si>
    <t>http://pbs.twimg.com/profile_images/1043644559773917188/ubbLiLsP_normal.jpg</t>
  </si>
  <si>
    <t>http://pbs.twimg.com/profile_images/1046538051298762753/yOQfGBlm_normal.jpg</t>
  </si>
  <si>
    <t>http://pbs.twimg.com/profile_images/819581945424162816/zmvbaRUH_normal.jpg</t>
  </si>
  <si>
    <t>http://pbs.twimg.com/profile_images/488827098866266112/7p-TGBIZ_normal.jpeg</t>
  </si>
  <si>
    <t>http://pbs.twimg.com/profile_images/1093286712137170946/FmESJ_X3_normal.jpg</t>
  </si>
  <si>
    <t>http://pbs.twimg.com/profile_images/884101099623518208/3zPCvEob_normal.jpg</t>
  </si>
  <si>
    <t>http://pbs.twimg.com/profile_images/1082325970508529664/9Gl2eZP7_normal.jpg</t>
  </si>
  <si>
    <t>http://pbs.twimg.com/profile_images/943167209479819264/NzUPkf7w_normal.jpg</t>
  </si>
  <si>
    <t>http://pbs.twimg.com/profile_images/1077363097860476928/5w0L1mXO_normal.jpg</t>
  </si>
  <si>
    <t>http://pbs.twimg.com/profile_images/813229016253681664/OaobO3QE_normal.jpg</t>
  </si>
  <si>
    <t>http://pbs.twimg.com/profile_images/1095943731944087553/ATwu_tTX_normal.jpg</t>
  </si>
  <si>
    <t>http://pbs.twimg.com/profile_images/1862471616/gregleah_normal.jpg</t>
  </si>
  <si>
    <t>http://pbs.twimg.com/profile_images/1096059673428541440/cIPNwuI__normal.jpg</t>
  </si>
  <si>
    <t>http://pbs.twimg.com/profile_images/915637502475751425/wVaDEoMG_normal.jpg</t>
  </si>
  <si>
    <t>http://pbs.twimg.com/profile_images/938781538149310464/YkRk4LN8_normal.jpg</t>
  </si>
  <si>
    <t>http://pbs.twimg.com/profile_images/730010582015827968/XBuH_JbQ_normal.jpg</t>
  </si>
  <si>
    <t>http://pbs.twimg.com/profile_images/875442270924832770/ZNJxEiEh_normal.jpg</t>
  </si>
  <si>
    <t>http://pbs.twimg.com/profile_images/804466045675151365/jjlfYiXy_normal.jpg</t>
  </si>
  <si>
    <t>http://pbs.twimg.com/profile_images/1231795716/johnnyquest_normal.jpg</t>
  </si>
  <si>
    <t>http://pbs.twimg.com/profile_images/1088133507191357440/TDkVvFC4_normal.jpg</t>
  </si>
  <si>
    <t>http://pbs.twimg.com/profile_images/726591142628757504/ud_lzaN1_normal.jpg</t>
  </si>
  <si>
    <t>http://pbs.twimg.com/profile_images/1104029874073858049/ZS4wyI1K_normal.jpg</t>
  </si>
  <si>
    <t>http://pbs.twimg.com/profile_images/1083344139645788160/1jzecOr8_normal.jpg</t>
  </si>
  <si>
    <t>http://pbs.twimg.com/profile_images/1085776914285903873/D2BnQ3vv_normal.jpg</t>
  </si>
  <si>
    <t>http://pbs.twimg.com/profile_images/1233966201/star3_normal.jpg</t>
  </si>
  <si>
    <t>http://pbs.twimg.com/profile_images/1104912795806638080/4G_w2ySv_normal.jpg</t>
  </si>
  <si>
    <t>http://pbs.twimg.com/profile_images/760120995000614912/VSWkEBPN_normal.jpg</t>
  </si>
  <si>
    <t>http://pbs.twimg.com/profile_images/2663567631/ab1a263a16cd803f49cd481bb2a53fb6_normal.png</t>
  </si>
  <si>
    <t>http://pbs.twimg.com/profile_images/1050426567556501504/QvA7U4D5_normal.jpg</t>
  </si>
  <si>
    <t>http://pbs.twimg.com/profile_images/742351637205950464/7TnKmzHP_normal.jpg</t>
  </si>
  <si>
    <t>http://pbs.twimg.com/profile_images/1103410629568794624/YjD31KTb_normal.jpg</t>
  </si>
  <si>
    <t>http://pbs.twimg.com/profile_images/1032731250677542912/oLRNb5k-_normal.jpg</t>
  </si>
  <si>
    <t>http://pbs.twimg.com/profile_images/1006369708847849473/NTmRVxko_normal.jpg</t>
  </si>
  <si>
    <t>https://twitter.com/pumpknot</t>
  </si>
  <si>
    <t>https://twitter.com/iembot_gid</t>
  </si>
  <si>
    <t>https://twitter.com/wqow</t>
  </si>
  <si>
    <t>https://twitter.com/simpleweatherwi</t>
  </si>
  <si>
    <t>https://twitter.com/iembot_oax</t>
  </si>
  <si>
    <t>https://twitter.com/ocsbroadcastify</t>
  </si>
  <si>
    <t>https://twitter.com/lincolnbizbuzz</t>
  </si>
  <si>
    <t>https://twitter.com/ljsrileyjohnson</t>
  </si>
  <si>
    <t>https://twitter.com/saundersares</t>
  </si>
  <si>
    <t>https://twitter.com/nwsomaha</t>
  </si>
  <si>
    <t>https://twitter.com/jkelmuhcoogs</t>
  </si>
  <si>
    <t>https://twitter.com/opdkelsey</t>
  </si>
  <si>
    <t>https://twitter.com/northbendeagle</t>
  </si>
  <si>
    <t>https://twitter.com/colfaxcountyext</t>
  </si>
  <si>
    <t>https://twitter.com/crankymomofsix</t>
  </si>
  <si>
    <t>https://twitter.com/wowtweather</t>
  </si>
  <si>
    <t>https://twitter.com/dkoellerwx</t>
  </si>
  <si>
    <t>https://twitter.com/juanderful93</t>
  </si>
  <si>
    <t>https://twitter.com/551cars</t>
  </si>
  <si>
    <t>https://twitter.com/omajason</t>
  </si>
  <si>
    <t>https://twitter.com/rustylord</t>
  </si>
  <si>
    <t>https://twitter.com/isodrosotherm</t>
  </si>
  <si>
    <t>https://twitter.com/fastman85</t>
  </si>
  <si>
    <t>https://twitter.com/mattserweketv</t>
  </si>
  <si>
    <t>https://twitter.com/b_freddie25</t>
  </si>
  <si>
    <t>https://twitter.com/ntvweather</t>
  </si>
  <si>
    <t>https://twitter.com/mrnexrad</t>
  </si>
  <si>
    <t>https://twitter.com/seaneversonketv</t>
  </si>
  <si>
    <t>https://twitter.com/bkolihapd</t>
  </si>
  <si>
    <t>https://twitter.com/tylerw_unl</t>
  </si>
  <si>
    <t>https://twitter.com/nate_wildweasel</t>
  </si>
  <si>
    <t>https://twitter.com/timothyclawson</t>
  </si>
  <si>
    <t>https://twitter.com/jason_fox</t>
  </si>
  <si>
    <t>https://twitter.com/imperialautobdy</t>
  </si>
  <si>
    <t>https://twitter.com/davidearllive</t>
  </si>
  <si>
    <t>https://twitter.com/depfrankdcso</t>
  </si>
  <si>
    <t>https://twitter.com/marssaturn91</t>
  </si>
  <si>
    <t>https://twitter.com/mtobiasnet</t>
  </si>
  <si>
    <t>https://twitter.com/scottiemc33</t>
  </si>
  <si>
    <t>https://twitter.com/oasismountain</t>
  </si>
  <si>
    <t>https://twitter.com/jennyjjh</t>
  </si>
  <si>
    <t>https://twitter.com/jim_phillips1</t>
  </si>
  <si>
    <t>https://twitter.com/roycesheibal</t>
  </si>
  <si>
    <t>https://twitter.com/nayat_q</t>
  </si>
  <si>
    <t>https://twitter.com/sharonchenwowt</t>
  </si>
  <si>
    <t>https://twitter.com/ipraveenpathak</t>
  </si>
  <si>
    <t>https://twitter.com/gregfreivogel</t>
  </si>
  <si>
    <t>https://twitter.com/jfegter1</t>
  </si>
  <si>
    <t>https://twitter.com/jackdaniels8022</t>
  </si>
  <si>
    <t>https://twitter.com/reginabirdwx</t>
  </si>
  <si>
    <t>https://twitter.com/chaplaingarf</t>
  </si>
  <si>
    <t>https://twitter.com/marino42</t>
  </si>
  <si>
    <t>https://twitter.com/homewiththeboys</t>
  </si>
  <si>
    <t>https://twitter.com/agdaytv</t>
  </si>
  <si>
    <t>https://twitter.com/tiremafia</t>
  </si>
  <si>
    <t>https://twitter.com/j_dbo_smith</t>
  </si>
  <si>
    <t>https://twitter.com/ellaitchh</t>
  </si>
  <si>
    <t>https://twitter.com/erinbode</t>
  </si>
  <si>
    <t>https://twitter.com/brunahild</t>
  </si>
  <si>
    <t>https://twitter.com/huskerpip</t>
  </si>
  <si>
    <t>https://twitter.com/yemartin3</t>
  </si>
  <si>
    <t>https://twitter.com/lmailander</t>
  </si>
  <si>
    <t>https://twitter.com/opdcanoe1</t>
  </si>
  <si>
    <t>https://twitter.com/thejamesfarley</t>
  </si>
  <si>
    <t>https://twitter.com/jjbecklun</t>
  </si>
  <si>
    <t>https://twitter.com/marthaevapearl</t>
  </si>
  <si>
    <t>https://twitter.com/1011_news</t>
  </si>
  <si>
    <t>https://twitter.com/omahawxstorms</t>
  </si>
  <si>
    <t>https://twitter.com/audramoorewx</t>
  </si>
  <si>
    <t>https://twitter.com/3newsnowomaha</t>
  </si>
  <si>
    <t>https://twitter.com/nebraskasower</t>
  </si>
  <si>
    <t>https://twitter.com/nebraskadashcam</t>
  </si>
  <si>
    <t>https://twitter.com/dbhaire4</t>
  </si>
  <si>
    <t>https://twitter.com/extension4hpals</t>
  </si>
  <si>
    <t>https://twitter.com/micky_backhaus</t>
  </si>
  <si>
    <t>https://twitter.com/maya_reports</t>
  </si>
  <si>
    <t>https://twitter.com/sarpy_scanner</t>
  </si>
  <si>
    <t>https://twitter.com/bailz_zeleny</t>
  </si>
  <si>
    <t>https://twitter.com/bradanderson_wx</t>
  </si>
  <si>
    <t>https://twitter.com/difreit</t>
  </si>
  <si>
    <t>https://twitter.com/writes_jack</t>
  </si>
  <si>
    <t>https://twitter.com/collegeandmusic</t>
  </si>
  <si>
    <t>https://twitter.com/n9xtn</t>
  </si>
  <si>
    <t>https://twitter.com/eringraceowh</t>
  </si>
  <si>
    <t>https://twitter.com/faithh_moritz</t>
  </si>
  <si>
    <t>https://twitter.com/glschardt</t>
  </si>
  <si>
    <t>https://twitter.com/auntkim2</t>
  </si>
  <si>
    <t>https://twitter.com/jjwills2</t>
  </si>
  <si>
    <t>https://twitter.com/geoffjam78</t>
  </si>
  <si>
    <t>https://twitter.com/4calhoun</t>
  </si>
  <si>
    <t>https://twitter.com/jonathangarcia</t>
  </si>
  <si>
    <t>https://twitter.com/aandersen55</t>
  </si>
  <si>
    <t>https://twitter.com/simplysaidjill</t>
  </si>
  <si>
    <t>https://twitter.com/nicolekwarner</t>
  </si>
  <si>
    <t>https://twitter.com/leftisrightinne</t>
  </si>
  <si>
    <t>https://twitter.com/chantelemilton</t>
  </si>
  <si>
    <t>https://twitter.com/aktj620</t>
  </si>
  <si>
    <t>https://twitter.com/drewendorf</t>
  </si>
  <si>
    <t>https://twitter.com/laurannrobinson</t>
  </si>
  <si>
    <t>https://twitter.com/ketv</t>
  </si>
  <si>
    <t>https://twitter.com/arkhusk33</t>
  </si>
  <si>
    <t>https://twitter.com/omahalyfttodd</t>
  </si>
  <si>
    <t>https://twitter.com/jmstill300</t>
  </si>
  <si>
    <t>https://twitter.com/pondimonium</t>
  </si>
  <si>
    <t>https://twitter.com/nematweets</t>
  </si>
  <si>
    <t>https://twitter.com/paprikapink</t>
  </si>
  <si>
    <t>https://twitter.com/78sondo</t>
  </si>
  <si>
    <t>https://twitter.com/gretnastiles</t>
  </si>
  <si>
    <t>https://twitter.com/amandazepanda02</t>
  </si>
  <si>
    <t>https://twitter.com/exbluejay12</t>
  </si>
  <si>
    <t>https://twitter.com/leisarogers1</t>
  </si>
  <si>
    <t>https://twitter.com/camilaortiketv</t>
  </si>
  <si>
    <t>https://twitter.com/prairiewisdom</t>
  </si>
  <si>
    <t>https://twitter.com/scochran2</t>
  </si>
  <si>
    <t>https://twitter.com/tcporter777</t>
  </si>
  <si>
    <t>https://twitter.com/tadpfeifer</t>
  </si>
  <si>
    <t>https://twitter.com/billyfitz54</t>
  </si>
  <si>
    <t>https://twitter.com/dmspinharney</t>
  </si>
  <si>
    <t>https://twitter.com/b_dubulous</t>
  </si>
  <si>
    <t>https://twitter.com/jlpritchard11</t>
  </si>
  <si>
    <t>https://twitter.com/chadrowell13</t>
  </si>
  <si>
    <t>https://twitter.com/tomc1015</t>
  </si>
  <si>
    <t>https://twitter.com/markvarner09</t>
  </si>
  <si>
    <t>https://twitter.com/lef23ty</t>
  </si>
  <si>
    <t>https://twitter.com/ofc_wood</t>
  </si>
  <si>
    <t>https://twitter.com/sharon_rues</t>
  </si>
  <si>
    <t>https://twitter.com/ccooke6685</t>
  </si>
  <si>
    <t>https://twitter.com/kringraham</t>
  </si>
  <si>
    <t>https://twitter.com/dodgecosone</t>
  </si>
  <si>
    <t>https://twitter.com/jannabinder</t>
  </si>
  <si>
    <t>https://twitter.com/roscoe_1984</t>
  </si>
  <si>
    <t>https://twitter.com/kforradio</t>
  </si>
  <si>
    <t>https://twitter.com/4randyj</t>
  </si>
  <si>
    <t>https://twitter.com/cinma44</t>
  </si>
  <si>
    <t>https://twitter.com/ketvlincoln</t>
  </si>
  <si>
    <t>https://twitter.com/fwdmovement_me</t>
  </si>
  <si>
    <t>https://twitter.com/platteriverlady</t>
  </si>
  <si>
    <t>https://twitter.com/allisonmollenk1</t>
  </si>
  <si>
    <t>https://twitter.com/nwsflashflood</t>
  </si>
  <si>
    <t>https://twitter.com/dixiewxgeek</t>
  </si>
  <si>
    <t>https://twitter.com/omaha_scanner</t>
  </si>
  <si>
    <t>https://twitter.com/fox42kptm</t>
  </si>
  <si>
    <t>https://twitter.com/nicoledoesnews</t>
  </si>
  <si>
    <t>https://twitter.com/kfabnews</t>
  </si>
  <si>
    <t>https://twitter.com/ashlandfiredept</t>
  </si>
  <si>
    <t>pumpknot
Ashland must of seen my tweet,
cuz they are literally playing
keep away from trinity to prevent
the flood gate from opening</t>
  </si>
  <si>
    <t>iembot_gid
OAX issues Flood Warning valid
at Mar 13, 3:12 PM CDT for Salt
Creek at Ashland [NE] till Mar
16, 2:24 AM CDT https://t.co/UCIsbVWykf</t>
  </si>
  <si>
    <t>wqow
Areal Flood Watch for Douglas,
Bayfield, Ashland, Burnett, Washburn
and Sawyer County in WI until 7:00am
CDT Friday. https://t.co/GmoNisSWHM</t>
  </si>
  <si>
    <t>simpleweatherwi
NWS Alert&amp;gt; Updated: Flood Watch
in effect from Wednesday afternoon
in Ashland, Bayfield, Douglas and
Iron Counties #wiwx https://t.co/W47AvJGyHa</t>
  </si>
  <si>
    <t>iembot_oax
OAX issues Flood Warning valid
at Mar 13, 7:00 PM CDT for Platte
River near Ashland [NE] till Mar
18, 10:00 PM CDT https://t.co/tHULEWKuiB</t>
  </si>
  <si>
    <t>ocsbroadcastify
Cass County EMA Flood Evacuation
Ashland Area TAC: 1</t>
  </si>
  <si>
    <t>lincolnbizbuzz
Several eastern Nebraska rivers
and creeks have hit flood-stage
record levels over the past 24
hours, including the Platte River
and Wahoo Creek at Ashland, the
Loup River near Genoa and the Elkhorn
River near Pierce: https://t.co/iZirgYT05l</t>
  </si>
  <si>
    <t>ljsrileyjohnson
Several eastern Nebraska rivers
and creeks have hit flood-stage
record levels over the past 24
hours, including the Platte River
and Wahoo Creek at Ashland, the
Loup River near Genoa and the Elkhorn
River near Pierce: https://t.co/iZirgYT05l</t>
  </si>
  <si>
    <t>saundersares
Flash Flood Warning including Fremont
NE, Ashland NE, North Bend NE until
1:45 PM CDT https://t.co/LdkBOW5uC5</t>
  </si>
  <si>
    <t>nwsomaha
Flash Flood Warning continues for
Fremont NE, Ashland NE, North Bend
NE until 4:45 PM CDT https://t.co/mn9NBXF8UC</t>
  </si>
  <si>
    <t>jkelmuhcoogs
Flash Flood Warning including Fremont
NE, Ashland NE, North Bend NE until
1:45 PM CDT https://t.co/LdkBOW5uC5</t>
  </si>
  <si>
    <t>opdkelsey
Flash Flood Warning including Fremont
NE, Ashland NE, North Bend NE until
1:45 PM CDT https://t.co/LdkBOW5uC5</t>
  </si>
  <si>
    <t>northbendeagle
Flash Flood Warning including Fremont
NE, Ashland NE, North Bend NE until
1:45 PM CDT https://t.co/LdkBOW5uC5</t>
  </si>
  <si>
    <t>colfaxcountyext
Flash Flood Warning including Fremont
NE, Ashland NE, North Bend NE until
1:45 PM CDT https://t.co/LdkBOW5uC5</t>
  </si>
  <si>
    <t>crankymomofsix
Flash Flood Warning including Fremont
NE, Ashland NE, North Bend NE until
1:45 PM CDT https://t.co/LdkBOW5uC5</t>
  </si>
  <si>
    <t>wowtweather
FLASH FLOOD EMERGENCY has been
issued for the Platte River between
Schuyler and Ashland. A surge of
water traveling down the river
will result in a quick 4 to 5 foot
rise along the river. Residents
near the river are urged to evacuate.
https://t.co/nugRPR8SnG</t>
  </si>
  <si>
    <t>dkoellerwx
FLASH FLOOD EMERGENCY has been
issued for the Platte River between
Schuyler and Ashland. A surge of
water traveling down the river
will result in a quick 4 to 5 foot
rise along the river. Residents
near the river are urged to evacuate.
https://t.co/nugRPR8SnG</t>
  </si>
  <si>
    <t>juanderful93
Flash Flood Warning including Fremont
NE, Ashland NE, North Bend NE until
1:45 PM CDT https://t.co/LdkBOW5uC5</t>
  </si>
  <si>
    <t>551cars
along the Platte River a flash
flood emergency is in effect from
Schuyler to Ashland until 1:45</t>
  </si>
  <si>
    <t>omajason
Flash Flood Warning including Fremont
NE, Ashland NE, North Bend NE until
1:45 PM CDT https://t.co/LdkBOW5uC5</t>
  </si>
  <si>
    <t>rustylord
FLASH FLOOD EMERGENCY has been
issued for the Platte River between
Schuyler and Ashland. A surge of
water traveling down the river
will result in a quick 4 to 5 foot
rise along the river. Residents
near the river are urged to evacuate.
https://t.co/nugRPR8SnG</t>
  </si>
  <si>
    <t>isodrosotherm
Flash Flood Warning including Fremont
NE, Ashland NE, North Bend NE until
1:45 PM CDT https://t.co/LdkBOW5uC5</t>
  </si>
  <si>
    <t>fastman85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</si>
  <si>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mattserweketv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</si>
  <si>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b_freddie25
Flash Flood Warning including Fremont
NE, Ashland NE, North Bend NE until
1:45 PM CDT https://t.co/LdkBOW5uC5</t>
  </si>
  <si>
    <t>ntvweather
FLASH FLOOD EMERGENCY until 1:45
PM for the Platte River from Schuyler
to Ashland... Floodwaters along
the Platte will rise quickly because
of a recent ice jam breakup. https://t.co/5Rx6CeOmHT</t>
  </si>
  <si>
    <t>mrnexrad
Flash Flood Warning including Fremont
NE, Ashland NE, North Bend NE until
1:45 PM CDT https://t.co/LdkBOW5uC5</t>
  </si>
  <si>
    <t>seaneversonketv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</si>
  <si>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bkolihapd
Flash Flood Warning including Fremont
NE, Ashland NE, North Bend NE until
1:45 PM CDT https://t.co/LdkBOW5uC5</t>
  </si>
  <si>
    <t>tylerw_unl
Flash Flood Warning including Fremont
NE, Ashland NE, North Bend NE until
1:45 PM CDT https://t.co/LdkBOW5uC5</t>
  </si>
  <si>
    <t>nate_wildweasel
Flash Flood Warning including Fremont
NE, Ashland NE, North Bend NE until
1:45 PM CDT https://t.co/LdkBOW5uC5</t>
  </si>
  <si>
    <t>timothyclawson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</si>
  <si>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jason_fox
FLASH FLOOD EMERGENCY has been
issued for the Platte River between
Schuyler and Ashland. A surge of
water traveling down the river
will result in a quick 4 to 5 foot
rise along the river. Residents
near the river are urged to evacuate.
https://t.co/nugRPR8SnG</t>
  </si>
  <si>
    <t>imperialautobdy
Flash Flood Warning including Fremont
NE, Ashland NE, North Bend NE until
1:45 PM CDT https://t.co/LdkBOW5uC5</t>
  </si>
  <si>
    <t>davidearllive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</si>
  <si>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depfrankdcso
Flash Flood Warning including Fremont
NE, Ashland NE, North Bend NE until
1:45 PM CDT https://t.co/LdkBOW5uC5</t>
  </si>
  <si>
    <t>marssaturn91
Flash Flood Warning including Fremont
NE, Ashland NE, North Bend NE until
1:45 PM CDT https://t.co/LdkBOW5uC5</t>
  </si>
  <si>
    <t>mtobiasnet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</si>
  <si>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scottiemc33
Flash Flood Warning including Fremont
NE, Ashland NE, North Bend NE until
1:45 PM CDT https://t.co/LdkBOW5uC5</t>
  </si>
  <si>
    <t>oasismountain
Flash Flood Warning including Fremont
NE, Ashland NE, North Bend NE until
1:45 PM CDT https://t.co/LdkBOW5uC5</t>
  </si>
  <si>
    <t>jennyjjh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</si>
  <si>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jim_phillips1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</si>
  <si>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roycesheibal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</si>
  <si>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nayat_q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</si>
  <si>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sharonchenwowt
#breakingnews #flashflood emergency
from #Schuyler to #Ashland https://t.co/RqYTzTlpsl</t>
  </si>
  <si>
    <t>ipraveenpathak
#breakingnews #flashflood emergency
from #Schuyler to #Ashland https://t.co/RqYTzTlpsl</t>
  </si>
  <si>
    <t>gregfreivogel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</si>
  <si>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jfegter1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</si>
  <si>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jackdaniels8022
Flash Flood Warning including Fremont
NE, Ashland NE, North Bend NE until
1:45 PM CDT https://t.co/LdkBOW5uC5</t>
  </si>
  <si>
    <t>reginabirdwx
FLASH FLOOD EMERGENCY until 1:45
PM for the Platte River from Schuyler
to Ashland... Floodwaters along
the Platte will rise quickly because
of a recent ice jam breakup. https://t.co/cYpxN6zkwq</t>
  </si>
  <si>
    <t>chaplaingarf
FLASH FLOOD EMERGENCY until 1:45
PM for the Platte River from Schuyler
to Ashland... Floodwaters along
the Platte will rise quickly because
of a recent ice jam breakup. https://t.co/cYpxN6zkwq</t>
  </si>
  <si>
    <t>marino42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</si>
  <si>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homewiththeboys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</si>
  <si>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agdaytv
Flash Flood Warning including Fremont
NE, Ashland NE, North Bend NE until
1:45 PM CDT https://t.co/LdkBOW5uC5</t>
  </si>
  <si>
    <t>tiremafia
Flash Flood Warning including Fremont
NE, Ashland NE, North Bend NE until
1:45 PM CDT https://t.co/LdkBOW5uC5</t>
  </si>
  <si>
    <t>j_dbo_smith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</si>
  <si>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ellaitchh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</si>
  <si>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erinbode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</si>
  <si>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brunahild
Flash Flood Warning including Fremont
NE, Ashland NE, North Bend NE until
1:45 PM CDT https://t.co/LdkBOW5uC5</t>
  </si>
  <si>
    <t>huskerpip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</si>
  <si>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yemartin3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</si>
  <si>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lmailander
Flash Flood Warning including Fremont
NE, Ashland NE, North Bend NE until
1:45 PM CDT https://t.co/LdkBOW5uC5</t>
  </si>
  <si>
    <t>opdcanoe1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</si>
  <si>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thejamesfarley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</si>
  <si>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jjbecklun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</si>
  <si>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marthaevapearl
BREAKING: The National Weather
Service has issued a flash flood
emergency for a number of areas
in eastern Nebraska, including
Ashland, Yutan, and Schuyler. The
NWS is advising people in these
areas to seek higher ground. https://t.co/Awy0hYzhCC</t>
  </si>
  <si>
    <t>1011_news
BREAKING: The National Weather
Service has issued a flash flood
emergency for a number of areas
in eastern Nebraska, including
Ashland, Yutan, and Schuyler. The
NWS is advising people in these
areas to seek higher ground. https://t.co/Awy0hYzhCC</t>
  </si>
  <si>
    <t>omahawxstorms
FLASH FLOOD EMERGENCY: Along Platte
River from Schuyler to Ashland.
There is a surge of floodwaters
moving along the Platte as an ice
jam has broken. Floodwaters will
quickly rise 4-5 feet. Those along
the river need to evacuate now!
#newx @3NewsNowOmaha https://t.co/fkqsxhFkXo</t>
  </si>
  <si>
    <t>audramoorewx
FLASH FLOOD EMERGENCY: Along Platte
River from Schuyler to Ashland.
There is a surge of floodwaters
moving along the Platte as an ice
jam has broken. Floodwaters will
quickly rise 4-5 feet. Those along
the river need to evacuate now!
#newx @3NewsNowOmaha https://t.co/fkqsxhFkXo</t>
  </si>
  <si>
    <t>3newsnowomaha
Flash Flood Warning continues for
Fremont NE, Ashland NE, North Bend
NE until 4:45 PM CDT https://t.co/mn9NBXF8UC</t>
  </si>
  <si>
    <t>nebraskasower
Flash Flood Warning including Fremont
NE, Ashland NE, North Bend NE until
1:45 PM CDT https://t.co/LdkBOW5uC5</t>
  </si>
  <si>
    <t>nebraskadashcam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</si>
  <si>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dbhaire4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</si>
  <si>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extension4hpals
BREAKING: The National Weather
Service has issued a flash flood
emergency for a number of areas
in eastern Nebraska, including
Ashland, Yutan, and Schuyler. The
NWS is advising people in these
areas to seek higher ground. https://t.co/Awy0hYzhCC</t>
  </si>
  <si>
    <t>micky_backhaus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</si>
  <si>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maya_reports
There is a Flash Flood Warning
in Fremont, Ashland, and North
Bend, NE. Effective until 1:45
PM. Please evacuate the area and
stay safe.</t>
  </si>
  <si>
    <t>sarpy_scanner
FLASH FLOOD EMERGENCY has been
issued for the Platte River between
Schuyler and Ashland. A surge of
water traveling down the river
will result in a quick 4 to 5 foot
rise along the river. Residents
near the river are urged to evacuate.
https://t.co/nugRPR8SnG</t>
  </si>
  <si>
    <t>bailz_zeleny
Flash Flood Warning including Fremont
NE, Ashland NE, North Bend NE until
1:45 PM CDT https://t.co/LdkBOW5uC5</t>
  </si>
  <si>
    <t>bradanderson_wx
BREAKING: The National Weather
Service has issued a flash flood
emergency for a number of areas
in eastern Nebraska, including
Ashland, Yutan, and Schuyler. The
NWS is advising people in these
areas to seek higher ground. https://t.co/Awy0hYzhCC</t>
  </si>
  <si>
    <t>difreit
BREAKING: The National Weather
Service has issued a flash flood
emergency for a number of areas
in eastern Nebraska, including
Ashland, Yutan, and Schuyler. The
NWS is advising people in these
areas to seek higher ground. https://t.co/Awy0hYzhCC</t>
  </si>
  <si>
    <t>writes_jack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</si>
  <si>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collegeandmusic
Flash Flood Warning including Fremont
NE, Ashland NE, North Bend NE until
1:45 PM CDT https://t.co/LdkBOW5uC5</t>
  </si>
  <si>
    <t>n9xtn
FLASH FLOOD EMERGENCY has been
issued for the Platte River between
Schuyler and Ashland. A surge of
water traveling down the river
will result in a quick 4 to 5 foot
rise along the river. Residents
near the river are urged to evacuate.
https://t.co/nugRPR8SnG</t>
  </si>
  <si>
    <t>eringraceowh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</si>
  <si>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faithh_moritz
Flash Flood Warning including Fremont
NE, Ashland NE, North Bend NE until
1:45 PM CDT https://t.co/LdkBOW5uC5</t>
  </si>
  <si>
    <t>glschardt
Flash Flood Warning including Fremont
NE, Ashland NE, North Bend NE until
1:45 PM CDT https://t.co/LdkBOW5uC5</t>
  </si>
  <si>
    <t>auntkim2
Flash Flood Warning including Fremont
NE, Ashland NE, North Bend NE until
1:45 PM CDT https://t.co/LdkBOW5uC5</t>
  </si>
  <si>
    <t>jjwills2
FLASH FLOOD EMERGENCY: Along Platte
River from Schuyler to Ashland.
There is a surge of floodwaters
moving along the Platte as an ice
jam has broken. Floodwaters will
quickly rise 4-5 feet. Those along
the river need to evacuate now!
#newx @3NewsNowOmaha https://t.co/fkqsxhFkXo</t>
  </si>
  <si>
    <t>geoffjam78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</si>
  <si>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4calhoun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</si>
  <si>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jonathangarcia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</si>
  <si>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aandersen55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</si>
  <si>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simplysaidjill
Flash Flood Warning including Fremont
NE, Ashland NE, North Bend NE until
1:45 PM CDT https://t.co/LdkBOW5uC5</t>
  </si>
  <si>
    <t>nicolekwarner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</si>
  <si>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leftisrightinne
Flash Flood Warning including Fremont
NE, Ashland NE, North Bend NE until
1:45 PM CDT https://t.co/LdkBOW5uC5</t>
  </si>
  <si>
    <t>chantelemilton
Flash Flood Warning including Fremont
NE, Ashland NE, North Bend NE until
1:45 PM CDT https://t.co/LdkBOW5uC5</t>
  </si>
  <si>
    <t>aktj620
FLASH FLOOD EMERGENCY has been
issued for the Platte River between
Schuyler and Ashland. A surge of
water traveling down the river
will result in a quick 4 to 5 foot
rise along the river. Residents
near the river are urged to evacuate.
https://t.co/nugRPR8SnG</t>
  </si>
  <si>
    <t>drewendorf
FLASH FLOOD EMERGENCY: Along the
Platte River, from Schuyler to
Ashland. An ice jam has broken,
releasing a 4-5ft surge of water
downstream. Anyone along the river
needs to evacuate to higher ground!
@KETV https://t.co/10A9FQmOMi</t>
  </si>
  <si>
    <t>laurannrobinson
FLASH FLOOD EMERGENCY: Along the
Platte River, from Schuyler to
Ashland. An ice jam has broken,
releasing a 4-5ft surge of water
downstream. Anyone along the river
needs to evacuate to higher ground!
@KETV https://t.co/10A9FQmOMi</t>
  </si>
  <si>
    <t>ketv
Rescuers used airboats to reach
residents left stranded by the
high water in Ashland. https://t.co/o99pQL1D4d
https://t.co/9a3ZgfvVob</t>
  </si>
  <si>
    <t>arkhusk33
FLASH FLOOD EMERGENCY: Along Platte
River from Schuyler to Ashland.
There is a surge of floodwaters
moving along the Platte as an ice
jam has broken. Floodwaters will
quickly rise 4-5 feet. Those along
the river need to evacuate now!
#newx @3NewsNowOmaha https://t.co/fkqsxhFkXo</t>
  </si>
  <si>
    <t>omahalyfttodd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</si>
  <si>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jmstill300
FLASH FLOOD EMERGENCY has been
issued for the Platte River between
Schuyler and Ashland. A surge of
water traveling down the river
will result in a quick 4 to 5 foot
rise along the river. Residents
near the river are urged to evacuate.
https://t.co/nugRPR8SnG</t>
  </si>
  <si>
    <t>pondimonium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</si>
  <si>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nematweets
Flash Flood Warning including Fremont
NE, Ashland NE, North Bend NE until
1:45 PM CDT https://t.co/LdkBOW5uC5</t>
  </si>
  <si>
    <t>paprikapink
FLASH FLOOD EMERGENCY: Along Platte
River from Schuyler to Ashland.
There is a surge of floodwaters
moving along the Platte as an ice
jam has broken. Floodwaters will
quickly rise 4-5 feet. Those along
the river need to evacuate now!
#newx @3NewsNowOmaha https://t.co/fkqsxhFkXo</t>
  </si>
  <si>
    <t>78sondo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</si>
  <si>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gretnastiles
Flash Flood Warning including Fremont
NE, Ashland NE, North Bend NE until
1:45 PM CDT https://t.co/LdkBOW5uC5</t>
  </si>
  <si>
    <t>amandazepanda02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</si>
  <si>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exbluejay12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</si>
  <si>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leisarogers1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</si>
  <si>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camilaortiketv
FLASH FLOOD EMERGENCY: Along the
Platte River, from Schuyler to
Ashland. An ice jam has broken,
releasing a 4-5ft surge of water
downstream. Anyone along the river
needs to evacuate to higher ground!
@KETV https://t.co/10A9FQmOMi</t>
  </si>
  <si>
    <t>prairiewisdom
Flash Flood Warning including Fremont
NE, Ashland NE, North Bend NE until
1:45 PM CDT https://t.co/LdkBOW5uC5</t>
  </si>
  <si>
    <t>scochran2
Rescuers used airboats to reach
residents left stranded by the
high water in Ashland. https://t.co/o99pQL1D4d
https://t.co/9a3ZgfvVob</t>
  </si>
  <si>
    <t>tcporter777
Flash Flood Warning including Fremont
NE, Ashland NE, North Bend NE until
1:45 PM CDT https://t.co/LdkBOW5uC5</t>
  </si>
  <si>
    <t>tadpfeifer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</si>
  <si>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billyfitz54
Flash Flood Warning including Fremont
NE, Ashland NE, North Bend NE until
1:45 PM CDT https://t.co/LdkBOW5uC5</t>
  </si>
  <si>
    <t>dmspinharney
Flash Flood Warning including Fremont
NE, Ashland NE, North Bend NE until
1:45 PM CDT https://t.co/LdkBOW5uC5</t>
  </si>
  <si>
    <t>b_dubulous
FLASH FLOOD EMERGENCY: Along the
Platte River, from Schuyler to
Ashland. An ice jam has broken,
releasing a 4-5ft surge of water
downstream. Anyone along the river
needs to evacuate to higher ground!
@KETV https://t.co/10A9FQmOMi</t>
  </si>
  <si>
    <t>jlpritchard11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</si>
  <si>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chadrowell13
FLASH FLOOD EMERGENCY has been
issued for the Platte River between
Schuyler and Ashland. A surge of
water traveling down the river
will result in a quick 4 to 5 foot
rise along the river. Residents
near the river are urged to evacuate.
https://t.co/nugRPR8SnG</t>
  </si>
  <si>
    <t>tomc1015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</si>
  <si>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markvarner09
FLASH FLOOD EMERGENCY has been
issued for the Platte River between
Schuyler and Ashland. A surge of
water traveling down the river
will result in a quick 4 to 5 foot
rise along the river. Residents
near the river are urged to evacuate.
https://t.co/nugRPR8SnG</t>
  </si>
  <si>
    <t>lef23ty
FLASH FLOOD EMERGENCY has been
issued for the Platte River between
Schuyler and Ashland. A surge of
water traveling down the river
will result in a quick 4 to 5 foot
rise along the river. Residents
near the river are urged to evacuate.
https://t.co/nugRPR8SnG</t>
  </si>
  <si>
    <t>ofc_wood
Flash Flood Warning including Fremont
NE, Ashland NE, North Bend NE until
1:45 PM CDT https://t.co/LdkBOW5uC5</t>
  </si>
  <si>
    <t>sharon_rues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</si>
  <si>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ccooke6685
Flash Flood Warning including Fremont
NE, Ashland NE, North Bend NE until
1:45 PM CDT https://t.co/LdkBOW5uC5</t>
  </si>
  <si>
    <t>kringraham
FLASH FLOOD EMERGENCY has been
issued for the Platte River between
Schuyler and Ashland. A surge of
water traveling down the river
will result in a quick 4 to 5 foot
rise along the river. Residents
near the river are urged to evacuate.
https://t.co/nugRPR8SnG</t>
  </si>
  <si>
    <t>dodgecosone
Flash Flood Warning including Fremont
NE, Ashland NE, North Bend NE until
1:45 PM CDT https://t.co/LdkBOW5uC5</t>
  </si>
  <si>
    <t>jannabinder
FLASH FLOOD EMERGENCY for locations
around the Platte River from Schulyer
to Ashland A recent ice jam just
broke apart and floodwaters will
QUICKLY rise 4-5 feet along the
river, rapidly flooding places
along the Platte River. Residents
are urged to move to higher ground
NOW! https://t.co/wwtmL7njzj</t>
  </si>
  <si>
    <t>roscoe_1984
Flash Flood Warning including Fremont
NE, Ashland NE, North Bend NE until
1:45 PM CDT https://t.co/LdkBOW5uC5</t>
  </si>
  <si>
    <t>kforradio
Flash Flood Emergency prompts evacuation
along Platte River in eastern Nebraska,
LFR's water rescue deployed. -KFOR
News https://t.co/dd70m0vSBD</t>
  </si>
  <si>
    <t>4randyj
Flash Flood Emergency prompts evacuation
along Platte River in eastern Nebraska,
LFR's water rescue deployed. -KFOR
News https://t.co/dd70m0vSBD</t>
  </si>
  <si>
    <t>cinma44
FLASH FLOOD EMERGENCY for locations
along the Platte River from Schuyler
down to Ashland. At 1049 AM CDT,
officials reported a surge of floodwaters
traveling down the Platte related
to an ice jam breakup. Floodwaters
will quickly rise 4 to 5 feet along
the Platte. Evacuate now!</t>
  </si>
  <si>
    <t xml:space="preserve">ketvlincoln
</t>
  </si>
  <si>
    <t>fwdmovement_me
Take a look at the north side of
Ashland Thursday morning. @ketvlincoln
will have more with a water rescue
later today. https://t.co/ltTpmyTbxu
https://t.co/5rdM4AofXT</t>
  </si>
  <si>
    <t>platteriverlady
Flash Flood Warning including Fremont
NE, Ashland NE, North Bend NE until
1:45 PM CDT https://t.co/LdkBOW5uC5</t>
  </si>
  <si>
    <t>allisonmollenk1
One Ashland resident plans to drive
to Lincoln if the water gets up
into her house. She and her husband
are also planning to try and pump
water out of their basement if
it starts to flood. https://t.co/XXf8cSGWCY</t>
  </si>
  <si>
    <t>nwsflashflood
Flash Flood Warning continues for
Fremont NE, Ashland NE, North Bend
NE until 4:45 PM CDT https://t.co/dCwTRAVgCi</t>
  </si>
  <si>
    <t>dixiewxgeek
Flash Flood Warning continues for
Fremont NE, Ashland NE, North Bend
NE until 4:45 PM CDT https://t.co/mn9NBXF8UC</t>
  </si>
  <si>
    <t>omaha_scanner
Flash Flood Warning continues for
Fremont NE, Ashland NE, North Bend
NE until 4:45 PM CDT https://t.co/mn9NBXF8UC</t>
  </si>
  <si>
    <t>fox42kptm
Flash Flood Warning continues for
Fremont NE, Ashland NE, North Bend
NE until 4:45 PM CDT https://t.co/mn9NBXF8UC</t>
  </si>
  <si>
    <t>nicoledoesnews
Flash Flood Warning continues for
Fremont NE, Ashland NE, North Bend
NE until 4:45 PM CDT https://t.co/mn9NBXF8UC</t>
  </si>
  <si>
    <t>kfabnews
The Flash Flood Emergency along
the Platte River from Schuyler
to Ashland has been extended until
4:45. This includes Sarpy, Colfax,
Dodge, Douglas, Butler and Saunders
Counties.</t>
  </si>
  <si>
    <t>ashlandfiredept
Flash Flood Warning continues for
Fremont NE, Ashland NE, North Bend
NE until 4:45 PM CDT https://t.co/mn9NBXF8UC</t>
  </si>
  <si>
    <t>1.0.1.409</t>
  </si>
  <si>
    <t>https://mesonet.agron.iastate.edu/vtec/f/2019-O-NEW-KOAX-FL-W-0018 http://wqow.com/weather/interactive-radar/ http://www.simpleweatheralert.com/cgi-bin/weatherdetail.py?l=WI125CEC62FE48.FloodWatch.125CEC71EEE4WI.DLHFFADLH.84be0fb6ad637c1f22af51220d41679d&amp;a=055&amp;t=1 http://www.simpleweatheralert.com/cgi-bin/weatherdetail.py?l=WI125CEC612474.FloodWatch.125CEC612A50WI.DLHFFADLH.b29a8d79392d564a805dec414d823a22&amp;a=055&amp;t=1 https://mesonet.agron.iastate.edu/vtec/f/2019-O-NEW-KOAX-FL-W-0036</t>
  </si>
  <si>
    <t>https://www.ketv.com/article/red-cross-opens-shelter-for-flood-victims/26814523 https://www.ketv.com/article/25-counties-under-flood-warnings-until-wednesday-afternoon/26810569</t>
  </si>
  <si>
    <t>iastate.edu wqow.com simpleweatheralert.com</t>
  </si>
  <si>
    <t>breakingnews</t>
  </si>
  <si>
    <t>flashflood</t>
  </si>
  <si>
    <t>schuyler</t>
  </si>
  <si>
    <t>ashland</t>
  </si>
  <si>
    <t>ne</t>
  </si>
  <si>
    <t>platte</t>
  </si>
  <si>
    <t>river</t>
  </si>
  <si>
    <t>flood</t>
  </si>
  <si>
    <t>flash</t>
  </si>
  <si>
    <t>warning</t>
  </si>
  <si>
    <t>fremont</t>
  </si>
  <si>
    <t>north</t>
  </si>
  <si>
    <t>bend</t>
  </si>
  <si>
    <t>until</t>
  </si>
  <si>
    <t>45</t>
  </si>
  <si>
    <t>along</t>
  </si>
  <si>
    <t>down</t>
  </si>
  <si>
    <t>floodwaters</t>
  </si>
  <si>
    <t>cdt</t>
  </si>
  <si>
    <t>4</t>
  </si>
  <si>
    <t>emergency</t>
  </si>
  <si>
    <t>locations</t>
  </si>
  <si>
    <t>around</t>
  </si>
  <si>
    <t>issued</t>
  </si>
  <si>
    <t>between</t>
  </si>
  <si>
    <t>surge</t>
  </si>
  <si>
    <t>pm</t>
  </si>
  <si>
    <t>mar</t>
  </si>
  <si>
    <t>douglas</t>
  </si>
  <si>
    <t>water</t>
  </si>
  <si>
    <t>ice</t>
  </si>
  <si>
    <t>evacuate</t>
  </si>
  <si>
    <t>areas</t>
  </si>
  <si>
    <t>including</t>
  </si>
  <si>
    <t>breaking</t>
  </si>
  <si>
    <t>weather</t>
  </si>
  <si>
    <t>service</t>
  </si>
  <si>
    <t>prompts</t>
  </si>
  <si>
    <t>evacuation</t>
  </si>
  <si>
    <t>eastern</t>
  </si>
  <si>
    <t>nebraska</t>
  </si>
  <si>
    <t>ne flash flood warning fremont ashland north bend until 45</t>
  </si>
  <si>
    <t>platte along down floodwaters flash flood ashland cdt 4 emergency</t>
  </si>
  <si>
    <t>river platte along flash flood ashland 4 emergency locations around</t>
  </si>
  <si>
    <t>river flash flood ashland emergency issued platte between schuyler surge</t>
  </si>
  <si>
    <t>ashland flood cdt ne pm until mar warning douglas platte</t>
  </si>
  <si>
    <t>ashland water along river flash flood emergency platte schuyler ice</t>
  </si>
  <si>
    <t>along platte floodwaters river flash flood ashland evacuate ne 4</t>
  </si>
  <si>
    <t>areas flash flood including ashland breaking national weather service issued</t>
  </si>
  <si>
    <t>flash flood emergency prompts evacuation along platte river eastern nebraska</t>
  </si>
  <si>
    <t>platte flash flood emergency until 1 45 pm river schuyler</t>
  </si>
  <si>
    <t>breakingnews flashflood emergency schuyler ashland</t>
  </si>
  <si>
    <t>river near several eastern nebraska rivers creeks hit flood stage</t>
  </si>
  <si>
    <t>flash,flood</t>
  </si>
  <si>
    <t>along,platte</t>
  </si>
  <si>
    <t>platte,river</t>
  </si>
  <si>
    <t>flood,emergency</t>
  </si>
  <si>
    <t>4,5</t>
  </si>
  <si>
    <t>flood,warning</t>
  </si>
  <si>
    <t>45,pm</t>
  </si>
  <si>
    <t>pm,cdt</t>
  </si>
  <si>
    <t>ashland,ne</t>
  </si>
  <si>
    <t>north,bend</t>
  </si>
  <si>
    <t>fremont,ne</t>
  </si>
  <si>
    <t>ne,ashland</t>
  </si>
  <si>
    <t>ne,north</t>
  </si>
  <si>
    <t>bend,ne</t>
  </si>
  <si>
    <t>ne,until</t>
  </si>
  <si>
    <t>emergency,locations</t>
  </si>
  <si>
    <t>locations,along</t>
  </si>
  <si>
    <t>river,schuyler</t>
  </si>
  <si>
    <t>schuyler,down</t>
  </si>
  <si>
    <t>down,ashland</t>
  </si>
  <si>
    <t>ashland,1049</t>
  </si>
  <si>
    <t>locations,around</t>
  </si>
  <si>
    <t>around,platte</t>
  </si>
  <si>
    <t>river,schulyer</t>
  </si>
  <si>
    <t>schulyer,ashland</t>
  </si>
  <si>
    <t>ashland,recent</t>
  </si>
  <si>
    <t>recent,ice</t>
  </si>
  <si>
    <t>emergency,issued</t>
  </si>
  <si>
    <t>issued,platte</t>
  </si>
  <si>
    <t>river,between</t>
  </si>
  <si>
    <t>between,schuyler</t>
  </si>
  <si>
    <t>schuyler,ashland</t>
  </si>
  <si>
    <t>ashland,surge</t>
  </si>
  <si>
    <t>surge,water</t>
  </si>
  <si>
    <t>flood,watch</t>
  </si>
  <si>
    <t>oax,issues</t>
  </si>
  <si>
    <t>issues,flood</t>
  </si>
  <si>
    <t>warning,valid</t>
  </si>
  <si>
    <t>valid,mar</t>
  </si>
  <si>
    <t>emergency,along</t>
  </si>
  <si>
    <t>ashland,ice</t>
  </si>
  <si>
    <t>ice,jam</t>
  </si>
  <si>
    <t>jam,broken</t>
  </si>
  <si>
    <t>surge,floodwaters</t>
  </si>
  <si>
    <t>floodwaters,quickly</t>
  </si>
  <si>
    <t>quickly,rise</t>
  </si>
  <si>
    <t>rise,4</t>
  </si>
  <si>
    <t>breaking,national</t>
  </si>
  <si>
    <t>national,weather</t>
  </si>
  <si>
    <t>weather,service</t>
  </si>
  <si>
    <t>service,issued</t>
  </si>
  <si>
    <t>issued,flash</t>
  </si>
  <si>
    <t>emergency,number</t>
  </si>
  <si>
    <t>number,areas</t>
  </si>
  <si>
    <t>areas,eastern</t>
  </si>
  <si>
    <t>emergency,prompts</t>
  </si>
  <si>
    <t>prompts,evacuation</t>
  </si>
  <si>
    <t>evacuation,along</t>
  </si>
  <si>
    <t>river,eastern</t>
  </si>
  <si>
    <t>eastern,nebraska</t>
  </si>
  <si>
    <t>nebraska,lfr's</t>
  </si>
  <si>
    <t>emergency,until</t>
  </si>
  <si>
    <t>until,1</t>
  </si>
  <si>
    <t>1,45</t>
  </si>
  <si>
    <t>pm,platte</t>
  </si>
  <si>
    <t>flash,flood  flood,warning  fremont,ne  ne,ashland  ashland,ne  ne,north  north,bend  bend,ne  ne,until  45,pm</t>
  </si>
  <si>
    <t>along,platte  flash,flood  flood,emergency  emergency,locations  locations,along  platte,river  river,schuyler  schuyler,down  down,ashland  ashland,1049</t>
  </si>
  <si>
    <t>platte,river  flash,flood  flood,emergency  emergency,locations  locations,around  around,platte  river,schulyer  schulyer,ashland  ashland,recent  recent,ice</t>
  </si>
  <si>
    <t>flash,flood  flood,emergency  emergency,issued  issued,platte  platte,river  river,between  between,schuyler  schuyler,ashland  ashland,surge  surge,water</t>
  </si>
  <si>
    <t>pm,cdt  flood,warning  ashland,ne  flash,flood  flood,watch  platte,river  oax,issues  issues,flood  warning,valid  valid,mar</t>
  </si>
  <si>
    <t>flash,flood  flood,emergency  emergency,along  along,platte  platte,river  river,schuyler  schuyler,ashland  ashland,ice  ice,jam  jam,broken</t>
  </si>
  <si>
    <t>along,platte  flash,flood  flood,emergency  platte,river  river,schuyler  surge,floodwaters  ice,jam  floodwaters,quickly  quickly,rise  rise,4</t>
  </si>
  <si>
    <t>flash,flood  breaking,national  national,weather  weather,service  service,issued  issued,flash  flood,emergency  emergency,number  number,areas  areas,eastern</t>
  </si>
  <si>
    <t>flash,flood  flood,emergency  emergency,prompts  prompts,evacuation  evacuation,along  along,platte  platte,river  river,eastern  eastern,nebraska  nebraska,lfr's</t>
  </si>
  <si>
    <t>flash,flood  flood,emergency  emergency,until  until,1  1,45  45,pm  pm,platte  platte,river  river,schuyler  schuyler,ashland</t>
  </si>
  <si>
    <t>breakingnews,flashflood  flashflood,emergency  emergency,schuyler  schuyler,ashland</t>
  </si>
  <si>
    <t>river,near  several,eastern  eastern,nebraska  nebraska,rivers  rivers,creeks  creeks,hit  hit,flood  flood,stage  stage,record  record,levels</t>
  </si>
  <si>
    <t>ketv ketvlincoln</t>
  </si>
  <si>
    <t>oasismountain dixiewxgeek ccooke6685 jkelmuhcoogs crankymomofsix nebraskasower fox42kptm bailz_zeleny isodrosotherm nwsomaha</t>
  </si>
  <si>
    <t>leftisrightinne homewiththeboys erinbode jim_phillips1 thejamesfarley 4calhoun sharon_rues omaha_scanner huskerpip dbhaire4</t>
  </si>
  <si>
    <t>mattserweketv davidearllive timothyclawson pondimonium seaneversonketv ellaitchh mtobiasnet fastman85 aandersen55 jonathangarcia</t>
  </si>
  <si>
    <t>dmspinharney markvarner09 rustylord jason_fox wowtweather lef23ty dkoellerwx jmstill300 aktj620 sarpy_scanner</t>
  </si>
  <si>
    <t>iembot_gid iembot_oax wqow 551cars simpleweatherwi nwsflashflood kfabnews ntvweather pumpknot ocsbroadcastify</t>
  </si>
  <si>
    <t>ketv laurannrobinson camilaortiketv scochran2 ketvlincoln drewendorf b_dubulous fwdmovement_me</t>
  </si>
  <si>
    <t>jjwills2 paprikapink 3newsnowomaha arkhusk33 maya_reports omahawxstorms audramoorewx</t>
  </si>
  <si>
    <t>marthaevapearl 1011_news bradanderson_wx extension4hpals difreit</t>
  </si>
  <si>
    <t>kforradio 4randyj</t>
  </si>
  <si>
    <t>chaplaingarf reginabirdwx</t>
  </si>
  <si>
    <t>ipraveenpathak sharonchenwowt</t>
  </si>
  <si>
    <t>ljsrileyjohnson lincolnbizbuzz</t>
  </si>
  <si>
    <t>http://www.simpleweatheralert.com/cgi-bin/weatherdetail.py?l=WI125CEC62FE48.FloodWatch.125CEC71EEE4WI.DLHFFADLH.84be0fb6ad637c1f22af51220d41679d&amp;a=055&amp;t=1 http://www.simpleweatheralert.com/cgi-bin/weatherdetail.py?l=WI125CEC612474.FloodWatch.125CEC612A50WI.DLHFFADLH.b29a8d79392d564a805dec414d823a22&amp;a=055&amp;t=1</t>
  </si>
  <si>
    <t>https://mesonet.agron.iastate.edu/vtec/f/2019-O-NEW-KOAX-FL-W-0036 https://mesonet.agron.iastate.edu/vtec/f/2019-O-NEW-KOAX-FL-W-0018</t>
  </si>
  <si>
    <t>https://www.ketv.com/article/25-counties-under-flood-warnings-until-wednesday-afternoon/26810569 https://www.ketv.com/article/red-cross-opens-shelter-for-flood-victims/26814523</t>
  </si>
  <si>
    <t>seen tweet cuz literally playing keep away trinity prevent gate</t>
  </si>
  <si>
    <t>mar cdt oax issues warning valid 13 3 12 pm</t>
  </si>
  <si>
    <t>areal watch douglas bayfield burnett washburn sawyer county wi until</t>
  </si>
  <si>
    <t>nws alert gt watch effect wednesday afternoon bayfield douglas iron</t>
  </si>
  <si>
    <t>mar cdt pm oax issues warning valid 13 00 ne</t>
  </si>
  <si>
    <t>cass county ema evacuation area tac 1</t>
  </si>
  <si>
    <t>river near several eastern nebraska rivers creeks hit stage record</t>
  </si>
  <si>
    <t>ne flash warning including fremont north bend until 1 45</t>
  </si>
  <si>
    <t>ne flash warning fremont north bend until 45 pm cdt</t>
  </si>
  <si>
    <t>river flash emergency issued platte between schuyler surge water traveling</t>
  </si>
  <si>
    <t>along platte river flash emergency effect schuyler until 1 45</t>
  </si>
  <si>
    <t>river platte along flash emergency locations around schulyer recent ice</t>
  </si>
  <si>
    <t>platte flash emergency until 1 45 pm river schuyler floodwaters</t>
  </si>
  <si>
    <t>river ne flash platte along emergency locations around schulyer recent</t>
  </si>
  <si>
    <t>platte along down floodwaters flash emergency locations river schuyler 1049</t>
  </si>
  <si>
    <t>breakingnews flashflood emergency schuyler</t>
  </si>
  <si>
    <t>areas breaking national weather service issued flash emergency number eastern</t>
  </si>
  <si>
    <t>along platte river floodwaters flash emergency schuyler surge moving ice</t>
  </si>
  <si>
    <t>ne flash warning fremont north bend until 45 pm continues</t>
  </si>
  <si>
    <t>flash warning fremont north bend ne effective until 1 45</t>
  </si>
  <si>
    <t>ne flash areas including breaking national weather service issued emergency</t>
  </si>
  <si>
    <t>ne platte flash cdt along down floodwaters warning including fremont</t>
  </si>
  <si>
    <t>along river flash emergency platte schuyler ice jam broken releasing</t>
  </si>
  <si>
    <t>water take look north side thursday morning ketvlincoln more rescue</t>
  </si>
  <si>
    <t>along platte floodwaters flash river ne emergency schuyler surge ice</t>
  </si>
  <si>
    <t>platte ne flash along down cdt floodwaters emergency locations river</t>
  </si>
  <si>
    <t>rescuers used airboats reach residents left stranded high water</t>
  </si>
  <si>
    <t>river ne flash warning including fremont north bend until 1</t>
  </si>
  <si>
    <t>flash emergency prompts evacuation along platte river eastern nebraska lfr's</t>
  </si>
  <si>
    <t>take look north side thursday morning ketvlincoln more water rescue</t>
  </si>
  <si>
    <t>water one resident plans drive lincoln gets up house husband</t>
  </si>
  <si>
    <t>ne flash warning continues fremont north bend until 4 45</t>
  </si>
  <si>
    <t>ne flash cdt platte warning fremont north bend until 4</t>
  </si>
  <si>
    <t>flash emergency along platte river schuyler extended until 4 45</t>
  </si>
  <si>
    <t>ne river flash 4 platte along warning continues fremont north</t>
  </si>
  <si>
    <t>00am friday 00pm thursday areal watch douglas bayfield burnett washburn</t>
  </si>
  <si>
    <t>updated burnett price sawyer washburn nws alert gt watch effect</t>
  </si>
  <si>
    <t>00 7 platte river near 18 10 3 12 salt</t>
  </si>
  <si>
    <t>continues 4 including 1 ne flash warning fremont north bend</t>
  </si>
  <si>
    <t>river ne platte along emergency locations around schulyer recent ice</t>
  </si>
  <si>
    <t>continues 4 cdt effective 1 please evacuate area stay safe</t>
  </si>
  <si>
    <t>ne areas breaking national weather service issued emergency number eastern</t>
  </si>
  <si>
    <t>ne platte along down floodwaters warning including fremont north bend</t>
  </si>
  <si>
    <t>take look north side thursday morning ketvlincoln more rescue later</t>
  </si>
  <si>
    <t>ne down along platte floodwaters river moving broken those need</t>
  </si>
  <si>
    <t>platte ne along down floodwaters emergency locations river schuyler 1049</t>
  </si>
  <si>
    <t>river ne warning including fremont north bend until 1 45</t>
  </si>
  <si>
    <t>platte ne along down floodwaters continues including 1 emergency locations</t>
  </si>
  <si>
    <t>ne river platte along warning continues fremont north bend until</t>
  </si>
  <si>
    <t>ashland,seen  seen,tweet  tweet,cuz  cuz,literally  literally,playing  playing,keep  keep,away  away,trinity  trinity,prevent  prevent,flood</t>
  </si>
  <si>
    <t>oax,issues  issues,flood  flood,warning  warning,valid  valid,mar  mar,13  13,3  3,12  12,pm  pm,cdt</t>
  </si>
  <si>
    <t>areal,flood  flood,watch  watch,douglas  douglas,bayfield  bayfield,ashland  ashland,burnett  burnett,washburn  washburn,sawyer  sawyer,county  county,wi</t>
  </si>
  <si>
    <t>nws,alert  alert,gt  flood,watch  watch,effect  effect,wednesday  wednesday,afternoon  afternoon,ashland  ashland,bayfield  douglas,iron  counties,wiwx</t>
  </si>
  <si>
    <t>pm,cdt  oax,issues  issues,flood  flood,warning  warning,valid  valid,mar  mar,13  00,pm  ashland,ne  ne,till</t>
  </si>
  <si>
    <t>cass,county  county,ema  ema,flood  flood,evacuation  evacuation,ashland  ashland,area  area,tac  tac,1</t>
  </si>
  <si>
    <t>flash,flood  flood,warning  warning,including  including,fremont  fremont,ne  ne,ashland  ashland,ne  ne,north  north,bend  bend,ne</t>
  </si>
  <si>
    <t>along,platte  platte,river  river,flash  flash,flood  flood,emergency  emergency,effect  effect,schuyler  schuyler,ashland  ashland,until  until,1</t>
  </si>
  <si>
    <t>flash,flood  platte,river  flood,emergency  emergency,locations  locations,around  around,platte  river,schulyer  schulyer,ashland  ashland,recent  recent,ice</t>
  </si>
  <si>
    <t>breaking,national  national,weather  weather,service  service,issued  issued,flash  flash,flood  flood,emergency  emergency,number  number,areas  areas,eastern</t>
  </si>
  <si>
    <t>along,platte  flash,flood  flood,emergency  emergency,along  platte,river  river,schuyler  schuyler,ashland  ashland,surge  surge,floodwaters  floodwaters,moving</t>
  </si>
  <si>
    <t>flash,flood  flood,warning  north,bend  bend,ne  45,pm  warning,continues  continues,fremont  fremont,ne  ne,ashland  ashland,ne</t>
  </si>
  <si>
    <t>flash,flood  flood,warning  warning,fremont  fremont,ashland  ashland,north  north,bend  bend,ne  ne,effective  effective,until  until,1</t>
  </si>
  <si>
    <t>flash,flood  along,platte  flood,warning  warning,including  including,fremont  fremont,ne  ne,ashland  ashland,ne  ne,north  north,bend</t>
  </si>
  <si>
    <t>take,look  look,north  north,side  side,ashland  ashland,thursday  thursday,morning  morning,ketvlincoln  ketvlincoln,more  more,water  water,rescue</t>
  </si>
  <si>
    <t>flash,flood  along,platte  flood,emergency  emergency,locations  locations,along  platte,river  river,schuyler  schuyler,down  down,ashland  ashland,1049</t>
  </si>
  <si>
    <t>rescuers,used  used,airboats  airboats,reach  reach,residents  residents,left  left,stranded  stranded,high  high,water  water,ashland</t>
  </si>
  <si>
    <t>one,ashland  ashland,resident  resident,plans  plans,drive  drive,lincoln  lincoln,water  water,gets  gets,up  up,house  house,husband</t>
  </si>
  <si>
    <t>flash,flood  flood,warning  warning,continues  continues,fremont  fremont,ne  ne,ashland  ashland,ne  ne,north  north,bend  bend,ne</t>
  </si>
  <si>
    <t>flash,flood  flood,emergency  emergency,along  along,platte  platte,river  river,schuyler  schuyler,ashland  ashland,extended  extended,until  until,4</t>
  </si>
  <si>
    <t>flash,flood  platte,river  flood,warning  warning,continues  continues,fremont  fremont,ne  ne,ashland  ashland,ne  ne,north  north,bend</t>
  </si>
  <si>
    <t>7,00am  00am,cdt  cdt,friday  7,00pm  00pm,cdt  cdt,thursday  areal,flood  flood,watch  watch,douglas  douglas,bayfield</t>
  </si>
  <si>
    <t>gt,updated  updated,flood  bayfield,douglas  iron,counties  gt,flood  bayfield,burnett  burnett,douglas  iron,price  price,sawyer  sawyer,washburn</t>
  </si>
  <si>
    <t>00,pm  13,7  7,00  cdt,platte  platte,river  river,near  near,ashland  mar,18  18,10  10,00</t>
  </si>
  <si>
    <t>warning,continues  continues,fremont  until,4  4,45  warning,including  including,fremont  until,1  1,45  flash,flood  flood,warning</t>
  </si>
  <si>
    <t>platte,river  flood,emergency  emergency,locations  locations,around  around,platte  river,schulyer  schulyer,ashland  ashland,recent  recent,ice  ice,jam</t>
  </si>
  <si>
    <t>warning,continues  continues,fremont  fremont,ne  ne,ashland  ashland,ne  ne,north  ne,until  until,4  4,45  pm,cdt</t>
  </si>
  <si>
    <t>breaking,national  national,weather  weather,service  service,issued  issued,flash  flood,emergency  emergency,number  number,areas  areas,eastern  eastern,nebraska</t>
  </si>
  <si>
    <t>along,platte  flood,warning  warning,including  including,fremont  fremont,ne  ne,ashland  ashland,ne  ne,north  north,bend  bend,ne</t>
  </si>
  <si>
    <t>along,platte  emergency,along  schuyler,ashland  ashland,surge  floodwaters,moving  moving,along  platte,ice  jam,broken  broken,floodwaters  feet,those</t>
  </si>
  <si>
    <t>along,platte  flood,emergency  emergency,locations  locations,along  platte,river  river,schuyler  schuyler,down  down,ashland  ashland,1049  1049,cdt</t>
  </si>
  <si>
    <t>flood,warning  warning,including  including,fremont  fremont,ne  ne,ashland  ashland,ne  ne,north  north,bend  bend,ne  ne,until</t>
  </si>
  <si>
    <t>along,platte  warning,continues  continues,fremont  until,4  4,45  warning,including  including,fremont  until,1  1,45  flood,emergency</t>
  </si>
  <si>
    <t>platte,river  flood,warning  warning,continues  continues,fremont  fremont,ne  ne,ashland  ashland,ne  ne,north  north,bend  bend,ne</t>
  </si>
  <si>
    <t>rise</t>
  </si>
  <si>
    <t>5</t>
  </si>
  <si>
    <t>jam</t>
  </si>
  <si>
    <t>quickly</t>
  </si>
  <si>
    <t>feet</t>
  </si>
  <si>
    <t>traveling</t>
  </si>
  <si>
    <t>breakup</t>
  </si>
  <si>
    <t>1049</t>
  </si>
  <si>
    <t>officials</t>
  </si>
  <si>
    <t>reported</t>
  </si>
  <si>
    <t>related</t>
  </si>
  <si>
    <t>residents</t>
  </si>
  <si>
    <t>urged</t>
  </si>
  <si>
    <t>higher</t>
  </si>
  <si>
    <t>ground</t>
  </si>
  <si>
    <t>recent</t>
  </si>
  <si>
    <t>near</t>
  </si>
  <si>
    <t>schulyer</t>
  </si>
  <si>
    <t>broke</t>
  </si>
  <si>
    <t>apart</t>
  </si>
  <si>
    <t>rapidly</t>
  </si>
  <si>
    <t>flooding</t>
  </si>
  <si>
    <t>places</t>
  </si>
  <si>
    <t>move</t>
  </si>
  <si>
    <t>result</t>
  </si>
  <si>
    <t>quick</t>
  </si>
  <si>
    <t>foot</t>
  </si>
  <si>
    <t>broken</t>
  </si>
  <si>
    <t>continues</t>
  </si>
  <si>
    <t>nws</t>
  </si>
  <si>
    <t>moving</t>
  </si>
  <si>
    <t>those</t>
  </si>
  <si>
    <t>need</t>
  </si>
  <si>
    <t>number</t>
  </si>
  <si>
    <t>yutan</t>
  </si>
  <si>
    <t>advising</t>
  </si>
  <si>
    <t>seek</t>
  </si>
  <si>
    <t>rescue</t>
  </si>
  <si>
    <t>releasing</t>
  </si>
  <si>
    <t>5ft</t>
  </si>
  <si>
    <t>downstream</t>
  </si>
  <si>
    <t>anyone</t>
  </si>
  <si>
    <t>needs</t>
  </si>
  <si>
    <t>24</t>
  </si>
  <si>
    <t>creek</t>
  </si>
  <si>
    <t>watch</t>
  </si>
  <si>
    <t>bayfield</t>
  </si>
  <si>
    <t>counties</t>
  </si>
  <si>
    <t>thursday</t>
  </si>
  <si>
    <t>area</t>
  </si>
  <si>
    <t>effect</t>
  </si>
  <si>
    <t>county</t>
  </si>
  <si>
    <t>oax</t>
  </si>
  <si>
    <t>issues</t>
  </si>
  <si>
    <t>valid</t>
  </si>
  <si>
    <t>13</t>
  </si>
  <si>
    <t>7</t>
  </si>
  <si>
    <t>till</t>
  </si>
  <si>
    <t>burnett</t>
  </si>
  <si>
    <t>sawyer</t>
  </si>
  <si>
    <t>washburn</t>
  </si>
  <si>
    <t>look</t>
  </si>
  <si>
    <t>side</t>
  </si>
  <si>
    <t>later</t>
  </si>
  <si>
    <t>lfr's</t>
  </si>
  <si>
    <t>deployed</t>
  </si>
  <si>
    <t>kfor</t>
  </si>
  <si>
    <t>news</t>
  </si>
  <si>
    <t>rescuers</t>
  </si>
  <si>
    <t>used</t>
  </si>
  <si>
    <t>airboats</t>
  </si>
  <si>
    <t>reach</t>
  </si>
  <si>
    <t>left</t>
  </si>
  <si>
    <t>stranded</t>
  </si>
  <si>
    <t>high</t>
  </si>
  <si>
    <t>effective</t>
  </si>
  <si>
    <t>please</t>
  </si>
  <si>
    <t>stay</t>
  </si>
  <si>
    <t>safe</t>
  </si>
  <si>
    <t>several</t>
  </si>
  <si>
    <t>rivers</t>
  </si>
  <si>
    <t>creeks</t>
  </si>
  <si>
    <t>hit</t>
  </si>
  <si>
    <t>stage</t>
  </si>
  <si>
    <t>record</t>
  </si>
  <si>
    <t>over</t>
  </si>
  <si>
    <t>past</t>
  </si>
  <si>
    <t>hours</t>
  </si>
  <si>
    <t>wahoo</t>
  </si>
  <si>
    <t>loup</t>
  </si>
  <si>
    <t>genoa</t>
  </si>
  <si>
    <t>elkhorn</t>
  </si>
  <si>
    <t>pierce</t>
  </si>
  <si>
    <t>00</t>
  </si>
  <si>
    <t>3</t>
  </si>
  <si>
    <t>12</t>
  </si>
  <si>
    <t>salt</t>
  </si>
  <si>
    <t>16</t>
  </si>
  <si>
    <t>2</t>
  </si>
  <si>
    <t>alert</t>
  </si>
  <si>
    <t>gt</t>
  </si>
  <si>
    <t>wednesday</t>
  </si>
  <si>
    <t>afternoon</t>
  </si>
  <si>
    <t>iron</t>
  </si>
  <si>
    <t>areal</t>
  </si>
  <si>
    <t>wi</t>
  </si>
  <si>
    <t>G1: ne flash flood warning fremont ashland north bend until 45</t>
  </si>
  <si>
    <t>G2: platte along down floodwaters flash flood ashland cdt 4 emergency</t>
  </si>
  <si>
    <t>G3: river platte along flash flood ashland 4 emergency locations around</t>
  </si>
  <si>
    <t>G4: river flash flood ashland emergency issued platte between schuyler surge</t>
  </si>
  <si>
    <t>G5: ashland flood cdt ne pm until mar warning douglas platte</t>
  </si>
  <si>
    <t>G6: ashland water along river flash flood emergency platte schuyler ice</t>
  </si>
  <si>
    <t>G7: along platte floodwaters river flash flood ashland evacuate ne 4</t>
  </si>
  <si>
    <t>G8: areas flash flood including ashland breaking national weather service issued</t>
  </si>
  <si>
    <t>G9: flash flood emergency prompts evacuation along platte river eastern nebraska</t>
  </si>
  <si>
    <t>G10: platte flash flood emergency until 1 45 pm river schuyler</t>
  </si>
  <si>
    <t>G11: breakingnews flashflood emergency schuyler ashland</t>
  </si>
  <si>
    <t>G12: river near several eastern nebraska rivers creeks hit flood stage</t>
  </si>
  <si>
    <t>Edge Weight▓1▓2▓0▓True▓Green▓Red▓▓Edge Weight▓1▓1▓0▓5▓10▓False▓Edge Weight▓1▓2▓0▓16▓6▓False▓▓0▓0▓0▓True▓Black▓Black▓▓Followers▓9▓15583▓0▓162▓1000▓False▓Followers▓9▓148692▓0▓100▓70▓False▓▓0▓0▓0▓0▓0▓False▓▓0▓0▓0▓0▓0▓False</t>
  </si>
  <si>
    <t>GraphSource░TwitterSearch▓GraphTerm░Ashland Flood▓ImportDescription░The graph represents a network of 145 Twitter users whose recent tweets contained "Ashland Flood", or who were replied to or mentioned in those tweets, taken from a data set limited to a maximum of 5,000 tweets.  The network was obtained from Twitter on Thursday, 14 March 2019 at 18:39 UTC.
The tweets in the network were tweeted over the 5-day, 22-hour, 45-minute period from Friday, 08 March 2019 at 19:50 UTC to Thursday, 14 March 2019 at 18:36 UTC.
There is an edge for each "replies-to" relationship in a tweet, an edge for each "mentions" relationship in a tweet, and a self-loop edge for each tweet that is not a "replies-to" or "mentions".▓ImportSuggestedTitle░Ashland Flood Twitter NodeXL SNA Map and Report for Thursday, 14 March 2019 at 18:39 UTC▓ImportSuggestedFileNameNoExtension░2019-03-14 18-39-29 NodeXL Twitter Search Ashland Flood▓GroupingDescription░The graph's vertices were grouped by cluster using the Clauset-Newman-Moore cluster algorithm.▓LayoutAlgorithm░The graph was laid out using the Harel-Koren Fast Multiscale layout algorithm.▓GraphDirectedness░The graph is directed.</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</si>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</sst>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General"/>
    <numFmt numFmtId="179" formatCode="#,##0.00"/>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right/>
      </border>
    </dxf>
    <dxf>
      <numFmt numFmtId="180"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2"/>
      <tableStyleElement type="headerRow" dxfId="431"/>
    </tableStyle>
    <tableStyle name="NodeXL Table" pivot="0" count="1">
      <tableStyleElement type="headerRow" dxfId="43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9702504"/>
        <c:axId val="451625"/>
      </c:barChart>
      <c:catAx>
        <c:axId val="597025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4064626"/>
        <c:axId val="36581635"/>
      </c:barChart>
      <c:catAx>
        <c:axId val="40646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581635"/>
        <c:crosses val="autoZero"/>
        <c:auto val="1"/>
        <c:lblOffset val="100"/>
        <c:noMultiLvlLbl val="0"/>
      </c:catAx>
      <c:valAx>
        <c:axId val="36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0799260"/>
        <c:axId val="10322429"/>
      </c:barChart>
      <c:catAx>
        <c:axId val="607992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322429"/>
        <c:crosses val="autoZero"/>
        <c:auto val="1"/>
        <c:lblOffset val="100"/>
        <c:noMultiLvlLbl val="0"/>
      </c:catAx>
      <c:valAx>
        <c:axId val="10322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99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25792998"/>
        <c:axId val="30810391"/>
      </c:barChart>
      <c:catAx>
        <c:axId val="257929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10391"/>
        <c:crosses val="autoZero"/>
        <c:auto val="1"/>
        <c:lblOffset val="100"/>
        <c:noMultiLvlLbl val="0"/>
      </c:catAx>
      <c:valAx>
        <c:axId val="308103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92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8858064"/>
        <c:axId val="12613713"/>
      </c:barChart>
      <c:catAx>
        <c:axId val="8858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13713"/>
        <c:crosses val="autoZero"/>
        <c:auto val="1"/>
        <c:lblOffset val="100"/>
        <c:noMultiLvlLbl val="0"/>
      </c:catAx>
      <c:valAx>
        <c:axId val="12613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58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46414554"/>
        <c:axId val="15077803"/>
      </c:barChart>
      <c:catAx>
        <c:axId val="4641455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077803"/>
        <c:crosses val="autoZero"/>
        <c:auto val="1"/>
        <c:lblOffset val="100"/>
        <c:noMultiLvlLbl val="0"/>
      </c:catAx>
      <c:valAx>
        <c:axId val="15077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482500"/>
        <c:axId val="13342501"/>
      </c:barChart>
      <c:catAx>
        <c:axId val="14825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342501"/>
        <c:crosses val="autoZero"/>
        <c:auto val="1"/>
        <c:lblOffset val="100"/>
        <c:noMultiLvlLbl val="0"/>
      </c:catAx>
      <c:valAx>
        <c:axId val="1334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2973646"/>
        <c:axId val="7000767"/>
      </c:barChart>
      <c:catAx>
        <c:axId val="529736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000767"/>
        <c:crosses val="autoZero"/>
        <c:auto val="1"/>
        <c:lblOffset val="100"/>
        <c:noMultiLvlLbl val="0"/>
      </c:catAx>
      <c:valAx>
        <c:axId val="7000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736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63006904"/>
        <c:axId val="30191225"/>
      </c:barChart>
      <c:catAx>
        <c:axId val="63006904"/>
        <c:scaling>
          <c:orientation val="minMax"/>
        </c:scaling>
        <c:axPos val="b"/>
        <c:delete val="1"/>
        <c:majorTickMark val="out"/>
        <c:minorTickMark val="none"/>
        <c:tickLblPos val="none"/>
        <c:crossAx val="30191225"/>
        <c:crosses val="autoZero"/>
        <c:auto val="1"/>
        <c:lblOffset val="100"/>
        <c:noMultiLvlLbl val="0"/>
      </c:catAx>
      <c:valAx>
        <c:axId val="30191225"/>
        <c:scaling>
          <c:orientation val="minMax"/>
        </c:scaling>
        <c:axPos val="l"/>
        <c:delete val="1"/>
        <c:majorTickMark val="out"/>
        <c:minorTickMark val="none"/>
        <c:tickLblPos val="none"/>
        <c:crossAx val="630069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pumpkno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iembot_gi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wqo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impleweatherw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iembot_oa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ocsbroadcastif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lincolnbizbuz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ljsrileyjoh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saundersar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nwsoma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kelmuhcoog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opdkelse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northbendeagl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colfaxcountyex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rankymomofsix"/>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wowtweat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dkoellerwx"/>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uanderful9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551ca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omajas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rustylor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isodrosother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fastman8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attserweketv"/>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_freddie2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tvweath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rnexra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eaneversonket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bkolihap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tylerw_un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ate_wildwease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timothyclaws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jason_fox"/>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imperialautobdy"/>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davidearlliv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depfrankdcs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rssaturn9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mtobiasn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scottiemc33"/>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oasismounta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jennyjjh"/>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jim_phillips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roycesheib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nayat_q"/>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sharonchenwow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ipraveenpatha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gregfreivoge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jfegter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jackdaniels802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reginabirdwx"/>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chaplaingar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marino4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homewiththeboy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gdayt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tiremaf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j_dbo_smit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ellaitch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erinbod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brunahil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huskerpip"/>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yemart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mailand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8" name="Subgraph-opdcanoe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thejamesfarl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0" name="Subgraph-jjbecklu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1" name="Subgraph-marthaevapea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241" name="Subgraph-1011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242" name="Subgraph-omahawxstorm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243" name="Subgraph-audramoorewx"/>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244" name="Subgraph-3newsnowomah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245" name="Subgraph-nebraskasow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246" name="Subgraph-nebraskadashca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247" name="Subgraph-dbhaire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248" name="Subgraph-extension4hpal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249" name="Subgraph-micky_backha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250" name="Subgraph-maya_report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251" name="Subgraph-sarpy_scan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252" name="Subgraph-bailz_zelen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253" name="Subgraph-bradanderson_wx"/>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254" name="Subgraph-difre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255" name="Subgraph-writes_ja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2048" name="Subgraph-collegeandmusi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2049" name="Subgraph-n9xt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2050" name="Subgraph-eringraceowh"/>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2051" name="Subgraph-faithh_morit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2052" name="Subgraph-glschard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2053" name="Subgraph-auntkim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2054" name="Subgraph-jjwills2"/>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2055" name="Subgraph-geoffjam78"/>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2056" name="Subgraph-4calhou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2057" name="Subgraph-jonathangarci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2058" name="Subgraph-aandersen55"/>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2070" name="Subgraph-simplysaidji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2071" name="Subgraph-nicolekwarn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2072" name="Subgraph-leftisrightinn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2073" name="Subgraph-chantelemilt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2074" name="Subgraph-aktj62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2075" name="Subgraph-drewendorf"/>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2076" name="Subgraph-laurannrobins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77" name="Subgraph-ketv"/>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78" name="Subgraph-arkhusk3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79" name="Subgraph-omahalyfttod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80" name="Subgraph-jmstill30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81" name="Subgraph-pondimonium"/>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082" name="Subgraph-nematweet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083" name="Subgraph-paprikapin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084" name="Subgraph-78sond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2085" name="Subgraph-gretnastil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86" name="Subgraph-amandazepanda0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87" name="Subgraph-exbluejay1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88" name="Subgraph-leisarogers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89" name="Subgraph-camilaortiketv"/>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0" name="Subgraph-prairiewisdom"/>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091" name="Subgraph-scochran2"/>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092" name="Subgraph-tcporter77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093" name="Subgraph-tadpfeif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094" name="Subgraph-billyfitz5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095" name="Subgraph-dmspinharney"/>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096" name="Subgraph-b_dubulou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097" name="Subgraph-jlpritchard1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098" name="Subgraph-chadrowell1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099" name="Subgraph-tomc1015"/>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100" name="Subgraph-markvarner0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101" name="Subgraph-lef23t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102" name="Subgraph-ofc_wood"/>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103" name="Subgraph-sharon_rue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104" name="Subgraph-ccooke6685"/>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105" name="Subgraph-kringraha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106" name="Subgraph-dodgecoson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107" name="Subgraph-jannabin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108" name="Subgraph-roscoe_1984"/>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109" name="Subgraph-kforradio"/>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110" name="Subgraph-4randyj"/>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111" name="Subgraph-cinma44"/>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112" name="Subgraph-ketvlincol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113" name="Subgraph-fwdmovement_m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114" name="Subgraph-platteriverlad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115" name="Subgraph-allisonmollenk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116" name="Subgraph-nwsflashfloo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117" name="Subgraph-dixiewxgeek"/>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118" name="Subgraph-omaha_scann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119" name="Subgraph-fox42kptm"/>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120" name="Subgraph-nicoledoesn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121" name="Subgraph-kfab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122" name="Subgraph-ashlandfiredep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76038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172" totalsRowShown="0" headerRowDxfId="429" dataDxfId="428">
  <autoFilter ref="A2:BL172"/>
  <tableColumns count="64">
    <tableColumn id="1" name="Vertex 1" dataDxfId="427"/>
    <tableColumn id="2" name="Vertex 2" dataDxfId="426"/>
    <tableColumn id="3" name="Color" dataDxfId="425"/>
    <tableColumn id="4" name="Width" dataDxfId="424"/>
    <tableColumn id="11" name="Style" dataDxfId="423"/>
    <tableColumn id="5" name="Opacity" dataDxfId="422"/>
    <tableColumn id="6" name="Visibility" dataDxfId="421"/>
    <tableColumn id="10" name="Label" dataDxfId="420"/>
    <tableColumn id="12" name="Label Text Color" dataDxfId="419"/>
    <tableColumn id="13" name="Label Font Size" dataDxfId="418"/>
    <tableColumn id="14" name="Reciprocated?" dataDxfId="417"/>
    <tableColumn id="7" name="ID" dataDxfId="416"/>
    <tableColumn id="9" name="Dynamic Filter" dataDxfId="415"/>
    <tableColumn id="8" name="Add Your Own Columns Here" dataDxfId="414"/>
    <tableColumn id="15" name="Relationship" dataDxfId="413"/>
    <tableColumn id="16" name="Relationship Date (UTC)" dataDxfId="412"/>
    <tableColumn id="17" name="Tweet" dataDxfId="411"/>
    <tableColumn id="18" name="URLs in Tweet" dataDxfId="410"/>
    <tableColumn id="19" name="Domains in Tweet" dataDxfId="409"/>
    <tableColumn id="20" name="Hashtags in Tweet" dataDxfId="408"/>
    <tableColumn id="21" name="Tweet Date (UTC)" dataDxfId="407"/>
    <tableColumn id="22" name="Twitter Page for Tweet" dataDxfId="406"/>
    <tableColumn id="23" name="Latitude" dataDxfId="405"/>
    <tableColumn id="24" name="Longitude" dataDxfId="404"/>
    <tableColumn id="25" name="Imported ID" dataDxfId="403"/>
    <tableColumn id="26" name="In-Reply-To Tweet ID" dataDxfId="402"/>
    <tableColumn id="27" name="Edge Weight" dataDxfId="401"/>
    <tableColumn id="28" name="Sentiment List #1: Positive Word Count" dataDxfId="400"/>
    <tableColumn id="29" name="Sentiment List #1: Positive Word Percentage (%)" dataDxfId="399"/>
    <tableColumn id="30" name="Sentiment List #2: Negative Word Count" dataDxfId="398"/>
    <tableColumn id="31" name="Sentiment List #2: Negative Word Percentage (%)" dataDxfId="397"/>
    <tableColumn id="32" name="Sentiment List #3: (Add your own word list) Word Count" dataDxfId="396"/>
    <tableColumn id="33" name="Sentiment List #3: (Add your own word list) Word Percentage (%)" dataDxfId="395"/>
    <tableColumn id="34" name="Non-categorized Word Count" dataDxfId="394"/>
    <tableColumn id="35" name="Non-categorized Word Percentage (%)" dataDxfId="393"/>
    <tableColumn id="36" name="Edge Content Word Count" dataDxfId="392"/>
    <tableColumn id="37" name="Media in Tweet" dataDxfId="391"/>
    <tableColumn id="38" name="Tweet Image File" dataDxfId="390"/>
    <tableColumn id="39" name="Favorited" dataDxfId="389"/>
    <tableColumn id="40" name="Favorite Count" dataDxfId="388"/>
    <tableColumn id="41" name="In-Reply-To User ID" dataDxfId="387"/>
    <tableColumn id="42" name="Is Quote Status" dataDxfId="386"/>
    <tableColumn id="43" name="Language" dataDxfId="385"/>
    <tableColumn id="44" name="Possibly Sensitive" dataDxfId="384"/>
    <tableColumn id="45" name="Quoted Status ID" dataDxfId="383"/>
    <tableColumn id="46" name="Retweeted" dataDxfId="382"/>
    <tableColumn id="47" name="Retweet Count" dataDxfId="381"/>
    <tableColumn id="48" name="Retweet ID" dataDxfId="380"/>
    <tableColumn id="49" name="Source" dataDxfId="379"/>
    <tableColumn id="50" name="Truncated" dataDxfId="378"/>
    <tableColumn id="51" name="Unified Twitter ID" dataDxfId="377"/>
    <tableColumn id="52" name="Imported Tweet Type" dataDxfId="376"/>
    <tableColumn id="53" name="Added By Extended Analysis" dataDxfId="375"/>
    <tableColumn id="54" name="Corrected By Extended Analysis" dataDxfId="374"/>
    <tableColumn id="55" name="Place Bounding Box" dataDxfId="373"/>
    <tableColumn id="56" name="Place Country" dataDxfId="372"/>
    <tableColumn id="57" name="Place Country Code" dataDxfId="371"/>
    <tableColumn id="58" name="Place Full Name" dataDxfId="370"/>
    <tableColumn id="59" name="Place ID" dataDxfId="369"/>
    <tableColumn id="60" name="Place Name" dataDxfId="368"/>
    <tableColumn id="61" name="Place Type" dataDxfId="367"/>
    <tableColumn id="62" name="Place URL" dataDxfId="366"/>
    <tableColumn id="63" name="Vertex 1 Group" dataDxfId="365">
      <calculatedColumnFormula>REPLACE(INDEX(GroupVertices[Group], MATCH(Edges[[#This Row],[Vertex 1]],GroupVertices[Vertex],0)),1,1,"")</calculatedColumnFormula>
    </tableColumn>
    <tableColumn id="64" name="Vertex 2 Group" dataDxfId="364">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223" dataDxfId="222">
  <autoFilter ref="A2:C20"/>
  <tableColumns count="3">
    <tableColumn id="1" name="Group 1" dataDxfId="221"/>
    <tableColumn id="2" name="Group 2" dataDxfId="220"/>
    <tableColumn id="3" name="Edges" dataDxfId="219"/>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18" dataDxfId="217">
  <autoFilter ref="A1:V11"/>
  <tableColumns count="22">
    <tableColumn id="1" name="Top URLs in Tweet in Entire Graph" dataDxfId="216"/>
    <tableColumn id="2" name="Entire Graph Count" dataDxfId="215"/>
    <tableColumn id="3" name="Top URLs in Tweet in G1" dataDxfId="214"/>
    <tableColumn id="4" name="G1 Count" dataDxfId="213"/>
    <tableColumn id="5" name="Top URLs in Tweet in G2" dataDxfId="212"/>
    <tableColumn id="6" name="G2 Count" dataDxfId="211"/>
    <tableColumn id="7" name="Top URLs in Tweet in G3" dataDxfId="210"/>
    <tableColumn id="8" name="G3 Count" dataDxfId="209"/>
    <tableColumn id="9" name="Top URLs in Tweet in G4" dataDxfId="208"/>
    <tableColumn id="10" name="G4 Count" dataDxfId="207"/>
    <tableColumn id="11" name="Top URLs in Tweet in G5" dataDxfId="206"/>
    <tableColumn id="12" name="G5 Count" dataDxfId="205"/>
    <tableColumn id="13" name="Top URLs in Tweet in G6" dataDxfId="204"/>
    <tableColumn id="14" name="G6 Count" dataDxfId="203"/>
    <tableColumn id="15" name="Top URLs in Tweet in G7" dataDxfId="202"/>
    <tableColumn id="16" name="G7 Count" dataDxfId="201"/>
    <tableColumn id="17" name="Top URLs in Tweet in G8" dataDxfId="200"/>
    <tableColumn id="18" name="G8 Count" dataDxfId="199"/>
    <tableColumn id="19" name="Top URLs in Tweet in G9" dataDxfId="198"/>
    <tableColumn id="20" name="G9 Count" dataDxfId="197"/>
    <tableColumn id="21" name="Top URLs in Tweet in G10" dataDxfId="196"/>
    <tableColumn id="22" name="G10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2" totalsRowShown="0" headerRowDxfId="194" dataDxfId="193">
  <autoFilter ref="A14:V22"/>
  <tableColumns count="22">
    <tableColumn id="1" name="Top Domains in Tweet in Entire Graph" dataDxfId="192"/>
    <tableColumn id="2" name="Entire Graph Count" dataDxfId="191"/>
    <tableColumn id="3" name="Top Domains in Tweet in G1" dataDxfId="190"/>
    <tableColumn id="4" name="G1 Count" dataDxfId="189"/>
    <tableColumn id="5" name="Top Domains in Tweet in G2" dataDxfId="188"/>
    <tableColumn id="6" name="G2 Count" dataDxfId="187"/>
    <tableColumn id="7" name="Top Domains in Tweet in G3" dataDxfId="186"/>
    <tableColumn id="8" name="G3 Count" dataDxfId="185"/>
    <tableColumn id="9" name="Top Domains in Tweet in G4" dataDxfId="184"/>
    <tableColumn id="10" name="G4 Count" dataDxfId="183"/>
    <tableColumn id="11" name="Top Domains in Tweet in G5" dataDxfId="182"/>
    <tableColumn id="12" name="G5 Count" dataDxfId="181"/>
    <tableColumn id="13" name="Top Domains in Tweet in G6" dataDxfId="180"/>
    <tableColumn id="14" name="G6 Count" dataDxfId="179"/>
    <tableColumn id="15" name="Top Domains in Tweet in G7" dataDxfId="178"/>
    <tableColumn id="16" name="G7 Count" dataDxfId="177"/>
    <tableColumn id="17" name="Top Domains in Tweet in G8" dataDxfId="176"/>
    <tableColumn id="18" name="G8 Count" dataDxfId="175"/>
    <tableColumn id="19" name="Top Domains in Tweet in G9" dataDxfId="174"/>
    <tableColumn id="20" name="G9 Count" dataDxfId="173"/>
    <tableColumn id="21" name="Top Domains in Tweet in G10" dataDxfId="172"/>
    <tableColumn id="22" name="G10 Count" dataDxfId="171"/>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V31" totalsRowShown="0" headerRowDxfId="170" dataDxfId="169">
  <autoFilter ref="A25:V31"/>
  <tableColumns count="22">
    <tableColumn id="1" name="Top Hashtags in Tweet in Entire Graph" dataDxfId="168"/>
    <tableColumn id="2" name="Entire Graph Count" dataDxfId="167"/>
    <tableColumn id="3" name="Top Hashtags in Tweet in G1" dataDxfId="166"/>
    <tableColumn id="4" name="G1 Count" dataDxfId="165"/>
    <tableColumn id="5" name="Top Hashtags in Tweet in G2" dataDxfId="164"/>
    <tableColumn id="6" name="G2 Count" dataDxfId="163"/>
    <tableColumn id="7" name="Top Hashtags in Tweet in G3" dataDxfId="162"/>
    <tableColumn id="8" name="G3 Count" dataDxfId="161"/>
    <tableColumn id="9" name="Top Hashtags in Tweet in G4" dataDxfId="160"/>
    <tableColumn id="10" name="G4 Count" dataDxfId="159"/>
    <tableColumn id="11" name="Top Hashtags in Tweet in G5" dataDxfId="158"/>
    <tableColumn id="12" name="G5 Count" dataDxfId="157"/>
    <tableColumn id="13" name="Top Hashtags in Tweet in G6" dataDxfId="156"/>
    <tableColumn id="14" name="G6 Count" dataDxfId="155"/>
    <tableColumn id="15" name="Top Hashtags in Tweet in G7" dataDxfId="154"/>
    <tableColumn id="16" name="G7 Count" dataDxfId="153"/>
    <tableColumn id="17" name="Top Hashtags in Tweet in G8" dataDxfId="152"/>
    <tableColumn id="18" name="G8 Count" dataDxfId="151"/>
    <tableColumn id="19" name="Top Hashtags in Tweet in G9" dataDxfId="150"/>
    <tableColumn id="20" name="G9 Count" dataDxfId="149"/>
    <tableColumn id="21" name="Top Hashtags in Tweet in G10" dataDxfId="148"/>
    <tableColumn id="22" name="G10 Count" dataDxfId="147"/>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V44" totalsRowShown="0" headerRowDxfId="146" dataDxfId="145">
  <autoFilter ref="A34:V44"/>
  <tableColumns count="22">
    <tableColumn id="1" name="Top Words in Tweet in Entire Graph" dataDxfId="144"/>
    <tableColumn id="2" name="Entire Graph Count" dataDxfId="143"/>
    <tableColumn id="3" name="Top Words in Tweet in G1" dataDxfId="142"/>
    <tableColumn id="4" name="G1 Count" dataDxfId="141"/>
    <tableColumn id="5" name="Top Words in Tweet in G2" dataDxfId="140"/>
    <tableColumn id="6" name="G2 Count" dataDxfId="139"/>
    <tableColumn id="7" name="Top Words in Tweet in G3" dataDxfId="138"/>
    <tableColumn id="8" name="G3 Count" dataDxfId="137"/>
    <tableColumn id="9" name="Top Words in Tweet in G4" dataDxfId="136"/>
    <tableColumn id="10" name="G4 Count" dataDxfId="135"/>
    <tableColumn id="11" name="Top Words in Tweet in G5" dataDxfId="134"/>
    <tableColumn id="12" name="G5 Count" dataDxfId="133"/>
    <tableColumn id="13" name="Top Words in Tweet in G6" dataDxfId="132"/>
    <tableColumn id="14" name="G6 Count" dataDxfId="131"/>
    <tableColumn id="15" name="Top Words in Tweet in G7" dataDxfId="130"/>
    <tableColumn id="16" name="G7 Count" dataDxfId="129"/>
    <tableColumn id="17" name="Top Words in Tweet in G8" dataDxfId="128"/>
    <tableColumn id="18" name="G8 Count" dataDxfId="127"/>
    <tableColumn id="19" name="Top Words in Tweet in G9" dataDxfId="126"/>
    <tableColumn id="20" name="G9 Count" dataDxfId="125"/>
    <tableColumn id="21" name="Top Words in Tweet in G10" dataDxfId="124"/>
    <tableColumn id="22" name="G10 Count" dataDxfId="12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V57" totalsRowShown="0" headerRowDxfId="122" dataDxfId="121">
  <autoFilter ref="A47:V57"/>
  <tableColumns count="22">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 id="9" name="Top Word Pairs in Tweet in G4" dataDxfId="112"/>
    <tableColumn id="10" name="G4 Count" dataDxfId="111"/>
    <tableColumn id="11" name="Top Word Pairs in Tweet in G5" dataDxfId="110"/>
    <tableColumn id="12" name="G5 Count" dataDxfId="109"/>
    <tableColumn id="13" name="Top Word Pairs in Tweet in G6" dataDxfId="108"/>
    <tableColumn id="14" name="G6 Count" dataDxfId="107"/>
    <tableColumn id="15" name="Top Word Pairs in Tweet in G7" dataDxfId="106"/>
    <tableColumn id="16" name="G7 Count" dataDxfId="105"/>
    <tableColumn id="17" name="Top Word Pairs in Tweet in G8" dataDxfId="104"/>
    <tableColumn id="18" name="G8 Count" dataDxfId="103"/>
    <tableColumn id="19" name="Top Word Pairs in Tweet in G9" dataDxfId="102"/>
    <tableColumn id="20" name="G9 Count" dataDxfId="101"/>
    <tableColumn id="21" name="Top Word Pairs in Tweet in G10" dataDxfId="100"/>
    <tableColumn id="22" name="G10 Count" dataDxfId="9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V61" totalsRowShown="0" headerRowDxfId="98" dataDxfId="97">
  <autoFilter ref="A60:V61"/>
  <tableColumns count="22">
    <tableColumn id="1" name="Top Replied-To in Entire Graph" dataDxfId="96"/>
    <tableColumn id="2" name="Entire Graph Count" dataDxfId="95"/>
    <tableColumn id="3" name="Top Replied-To in G1" dataDxfId="94"/>
    <tableColumn id="4" name="G1 Count" dataDxfId="93"/>
    <tableColumn id="5" name="Top Replied-To in G2" dataDxfId="92"/>
    <tableColumn id="6" name="G2 Count" dataDxfId="91"/>
    <tableColumn id="7" name="Top Replied-To in G3" dataDxfId="90"/>
    <tableColumn id="8" name="G3 Count" dataDxfId="89"/>
    <tableColumn id="9" name="Top Replied-To in G4" dataDxfId="88"/>
    <tableColumn id="10" name="G4 Count" dataDxfId="87"/>
    <tableColumn id="11" name="Top Replied-To in G5" dataDxfId="86"/>
    <tableColumn id="12" name="G5 Count" dataDxfId="85"/>
    <tableColumn id="13" name="Top Replied-To in G6" dataDxfId="84"/>
    <tableColumn id="14" name="G6 Count" dataDxfId="83"/>
    <tableColumn id="15" name="Top Replied-To in G7" dataDxfId="82"/>
    <tableColumn id="16" name="G7 Count" dataDxfId="81"/>
    <tableColumn id="17" name="Top Replied-To in G8" dataDxfId="80"/>
    <tableColumn id="18" name="G8 Count" dataDxfId="79"/>
    <tableColumn id="19" name="Top Replied-To in G9" dataDxfId="78"/>
    <tableColumn id="20" name="G9 Count" dataDxfId="77"/>
    <tableColumn id="21" name="Top Replied-To in G10" dataDxfId="76"/>
    <tableColumn id="22" name="G10 Count" dataDxfId="75"/>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3:V66" totalsRowShown="0" headerRowDxfId="74" dataDxfId="73">
  <autoFilter ref="A63:V66"/>
  <tableColumns count="22">
    <tableColumn id="1" name="Top Mentioned in Entire Graph" dataDxfId="72"/>
    <tableColumn id="2" name="Entire Graph Count" dataDxfId="71"/>
    <tableColumn id="3" name="Top Mentioned in G1" dataDxfId="70"/>
    <tableColumn id="4" name="G1 Count" dataDxfId="69"/>
    <tableColumn id="5" name="Top Mentioned in G2" dataDxfId="68"/>
    <tableColumn id="6" name="G2 Count" dataDxfId="67"/>
    <tableColumn id="7" name="Top Mentioned in G3" dataDxfId="66"/>
    <tableColumn id="8" name="G3 Count" dataDxfId="65"/>
    <tableColumn id="9" name="Top Mentioned in G4" dataDxfId="64"/>
    <tableColumn id="10" name="G4 Count" dataDxfId="63"/>
    <tableColumn id="11" name="Top Mentioned in G5" dataDxfId="62"/>
    <tableColumn id="12" name="G5 Count" dataDxfId="61"/>
    <tableColumn id="13" name="Top Mentioned in G6" dataDxfId="60"/>
    <tableColumn id="14" name="G6 Count" dataDxfId="59"/>
    <tableColumn id="15" name="Top Mentioned in G7" dataDxfId="58"/>
    <tableColumn id="16" name="G7 Count" dataDxfId="57"/>
    <tableColumn id="17" name="Top Mentioned in G8" dataDxfId="56"/>
    <tableColumn id="18" name="G8 Count" dataDxfId="55"/>
    <tableColumn id="19" name="Top Mentioned in G9" dataDxfId="54"/>
    <tableColumn id="20" name="G9 Count" dataDxfId="53"/>
    <tableColumn id="21" name="Top Mentioned in G10" dataDxfId="52"/>
    <tableColumn id="22" name="G10 Count" dataDxfId="5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9:V79" totalsRowShown="0" headerRowDxfId="50" dataDxfId="49">
  <autoFilter ref="A69:V79"/>
  <tableColumns count="22">
    <tableColumn id="1" name="Top Tweeters in Entire Graph" dataDxfId="48"/>
    <tableColumn id="2" name="Entire Graph Count" dataDxfId="47"/>
    <tableColumn id="3" name="Top Tweeters in G1" dataDxfId="46"/>
    <tableColumn id="4" name="G1 Count" dataDxfId="45"/>
    <tableColumn id="5" name="Top Tweeters in G2" dataDxfId="44"/>
    <tableColumn id="6" name="G2 Count" dataDxfId="43"/>
    <tableColumn id="7" name="Top Tweeters in G3" dataDxfId="42"/>
    <tableColumn id="8" name="G3 Count" dataDxfId="41"/>
    <tableColumn id="9" name="Top Tweeters in G4" dataDxfId="40"/>
    <tableColumn id="10" name="G4 Count" dataDxfId="39"/>
    <tableColumn id="11" name="Top Tweeters in G5" dataDxfId="38"/>
    <tableColumn id="12" name="G5 Count" dataDxfId="37"/>
    <tableColumn id="13" name="Top Tweeters in G6" dataDxfId="36"/>
    <tableColumn id="14" name="G6 Count" dataDxfId="35"/>
    <tableColumn id="15" name="Top Tweeters in G7" dataDxfId="34"/>
    <tableColumn id="16" name="G7 Count" dataDxfId="33"/>
    <tableColumn id="17" name="Top Tweeters in G8" dataDxfId="32"/>
    <tableColumn id="18" name="G8 Count" dataDxfId="31"/>
    <tableColumn id="19" name="Top Tweeters in G9" dataDxfId="30"/>
    <tableColumn id="20" name="G9 Count" dataDxfId="29"/>
    <tableColumn id="21" name="Top Tweeters in G10" dataDxfId="28"/>
    <tableColumn id="22" name="G10 Count" dataDxfId="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7" totalsRowShown="0" headerRowDxfId="363" dataDxfId="362">
  <autoFilter ref="A2:BT147"/>
  <sortState ref="A3:BJ18">
    <sortCondition descending="1" sortBy="value" ref="V3:V18"/>
  </sortState>
  <tableColumns count="72">
    <tableColumn id="1" name="Vertex" dataDxfId="361"/>
    <tableColumn id="62" name="Subgraph" dataDxfId="360"/>
    <tableColumn id="2" name="Color" dataDxfId="359"/>
    <tableColumn id="5" name="Shape" dataDxfId="358"/>
    <tableColumn id="6" name="Size" dataDxfId="357"/>
    <tableColumn id="4" name="Opacity" dataDxfId="356"/>
    <tableColumn id="7" name="Image File" dataDxfId="355"/>
    <tableColumn id="3" name="Visibility" dataDxfId="354"/>
    <tableColumn id="10" name="Label" dataDxfId="353"/>
    <tableColumn id="16" name="Label Fill Color" dataDxfId="352"/>
    <tableColumn id="9" name="Label Position" dataDxfId="351"/>
    <tableColumn id="8" name="Tooltip" dataDxfId="350"/>
    <tableColumn id="18" name="Layout Order" dataDxfId="349"/>
    <tableColumn id="13" name="X" dataDxfId="348"/>
    <tableColumn id="14" name="Y" dataDxfId="347"/>
    <tableColumn id="12" name="Locked?" dataDxfId="346"/>
    <tableColumn id="19" name="Polar R" dataDxfId="345"/>
    <tableColumn id="20" name="Polar Angle" dataDxfId="344"/>
    <tableColumn id="21" name="Degree" dataDxfId="343"/>
    <tableColumn id="22" name="In-Degree" dataDxfId="342"/>
    <tableColumn id="23" name="Out-Degree" dataDxfId="341"/>
    <tableColumn id="24" name="Betweenness Centrality" dataDxfId="340"/>
    <tableColumn id="25" name="Closeness Centrality" dataDxfId="339"/>
    <tableColumn id="26" name="Eigenvector Centrality" dataDxfId="338"/>
    <tableColumn id="15" name="PageRank" dataDxfId="337"/>
    <tableColumn id="27" name="Clustering Coefficient" dataDxfId="336"/>
    <tableColumn id="29" name="Reciprocated Vertex Pair Ratio" dataDxfId="335"/>
    <tableColumn id="11" name="ID" dataDxfId="334"/>
    <tableColumn id="28" name="Dynamic Filter" dataDxfId="333"/>
    <tableColumn id="17" name="Add Your Own Columns Here" dataDxfId="332"/>
    <tableColumn id="30" name="Name" dataDxfId="331"/>
    <tableColumn id="31" name="Followed" dataDxfId="330"/>
    <tableColumn id="32" name="Followers" dataDxfId="329"/>
    <tableColumn id="33" name="Tweets" dataDxfId="328"/>
    <tableColumn id="34" name="Favorites" dataDxfId="327"/>
    <tableColumn id="35" name="Time Zone UTC Offset (Seconds)" dataDxfId="326"/>
    <tableColumn id="36" name="Description" dataDxfId="325"/>
    <tableColumn id="37" name="Location" dataDxfId="324"/>
    <tableColumn id="38" name="Web" dataDxfId="323"/>
    <tableColumn id="39" name="Time Zone" dataDxfId="322"/>
    <tableColumn id="40" name="Joined Twitter Date (UTC)" dataDxfId="321"/>
    <tableColumn id="41" name="Profile Banner Url" dataDxfId="320"/>
    <tableColumn id="42" name="Default Profile" dataDxfId="319"/>
    <tableColumn id="43" name="Default Profile Image" dataDxfId="318"/>
    <tableColumn id="44" name="Geo Enabled" dataDxfId="317"/>
    <tableColumn id="45" name="Language" dataDxfId="316"/>
    <tableColumn id="46" name="Listed Count" dataDxfId="315"/>
    <tableColumn id="47" name="Profile Background Image Url" dataDxfId="314"/>
    <tableColumn id="48" name="Verified" dataDxfId="313"/>
    <tableColumn id="49" name="Custom Menu Item Text" dataDxfId="312"/>
    <tableColumn id="50" name="Custom Menu Item Action" dataDxfId="311"/>
    <tableColumn id="51" name="Tweeted Search Term?" dataDxfId="310"/>
    <tableColumn id="52" name="Top URLs in Tweet by Count" dataDxfId="309"/>
    <tableColumn id="53" name="Top URLs in Tweet by Salience" dataDxfId="308"/>
    <tableColumn id="54" name="Top Domains in Tweet by Count" dataDxfId="307"/>
    <tableColumn id="55" name="Top Domains in Tweet by Salience" dataDxfId="306"/>
    <tableColumn id="56" name="Top Hashtags in Tweet by Count" dataDxfId="305"/>
    <tableColumn id="57" name="Top Hashtags in Tweet by Salience" dataDxfId="304"/>
    <tableColumn id="58" name="Top Words in Tweet by Count" dataDxfId="303"/>
    <tableColumn id="59" name="Top Words in Tweet by Salience" dataDxfId="302"/>
    <tableColumn id="60" name="Top Word Pairs in Tweet by Count" dataDxfId="301"/>
    <tableColumn id="61" name="Top Word Pairs in Tweet by Salience" dataDxfId="300"/>
    <tableColumn id="63" name="Sentiment List #1: Positive Word Count" dataDxfId="299"/>
    <tableColumn id="64" name="Sentiment List #1: Positive Word Percentage (%)" dataDxfId="298"/>
    <tableColumn id="65" name="Sentiment List #2: Negative Word Count" dataDxfId="297"/>
    <tableColumn id="66" name="Sentiment List #2: Negative Word Percentage (%)" dataDxfId="296"/>
    <tableColumn id="67" name="Sentiment List #3: (Add your own word list) Word Count" dataDxfId="295"/>
    <tableColumn id="68" name="Sentiment List #3: (Add your own word list) Word Percentage (%)" dataDxfId="294"/>
    <tableColumn id="69" name="Non-categorized Word Count" dataDxfId="293"/>
    <tableColumn id="70" name="Non-categorized Word Percentage (%)" dataDxfId="292"/>
    <tableColumn id="71" name="Vertex Content Word Count" dataDxfId="291"/>
    <tableColumn id="72" name="Vertex Group" dataDxfId="290">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509" totalsRowShown="0" headerRowDxfId="26" dataDxfId="25">
  <autoFilter ref="A1:G509"/>
  <tableColumns count="7">
    <tableColumn id="1" name="Word" dataDxfId="24"/>
    <tableColumn id="2" name="Count" dataDxfId="23"/>
    <tableColumn id="3" name="Salience" dataDxfId="22"/>
    <tableColumn id="4" name="Group" dataDxfId="21"/>
    <tableColumn id="5" name="Word on Sentiment List #1: Positive" dataDxfId="20"/>
    <tableColumn id="6" name="Word on Sentiment List #2: Negative" dataDxfId="19"/>
    <tableColumn id="7" name="Word on Sentiment List #3: (Add your own word list)" dataDxfId="18"/>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16" totalsRowShown="0" headerRowDxfId="17" dataDxfId="16">
  <autoFilter ref="A1:L616"/>
  <tableColumns count="12">
    <tableColumn id="1" name="Word 1" dataDxfId="15"/>
    <tableColumn id="2" name="Word 2" dataDxfId="14"/>
    <tableColumn id="3" name="Count" dataDxfId="13"/>
    <tableColumn id="4" name="Salience" dataDxfId="12"/>
    <tableColumn id="5" name="Mutual Information" dataDxfId="11"/>
    <tableColumn id="6" name="Group" dataDxfId="10"/>
    <tableColumn id="7" name="Word1 on Sentiment List #1: Positive" dataDxfId="9"/>
    <tableColumn id="8" name="Word1 on Sentiment List #2: Negative" dataDxfId="8"/>
    <tableColumn id="9" name="Word1 on Sentiment List #3: (Add your own word list)" dataDxfId="7"/>
    <tableColumn id="10" name="Word2 on Sentiment List #1: Positive" dataDxfId="6"/>
    <tableColumn id="11" name="Word2 on Sentiment List #2: Negative" dataDxfId="5"/>
    <tableColumn id="12" name="Word2 on Sentiment List #3: (Add your own word list)" dataDxfId="4"/>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289">
  <autoFilter ref="A2:AO14"/>
  <tableColumns count="41">
    <tableColumn id="1" name="Group" dataDxfId="288"/>
    <tableColumn id="2" name="Vertex Color" dataDxfId="287"/>
    <tableColumn id="3" name="Vertex Shape" dataDxfId="286"/>
    <tableColumn id="22" name="Visibility" dataDxfId="285"/>
    <tableColumn id="4" name="Collapsed?"/>
    <tableColumn id="18" name="Label" dataDxfId="284"/>
    <tableColumn id="20" name="Collapsed X"/>
    <tableColumn id="21" name="Collapsed Y"/>
    <tableColumn id="6" name="ID" dataDxfId="283"/>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68"/>
    <tableColumn id="23" name="Top URLs in Tweet" dataDxfId="267"/>
    <tableColumn id="26" name="Top Domains in Tweet" dataDxfId="266"/>
    <tableColumn id="27" name="Top Hashtags in Tweet" dataDxfId="265"/>
    <tableColumn id="28" name="Top Words in Tweet" dataDxfId="264"/>
    <tableColumn id="29" name="Top Word Pairs in Tweet" dataDxfId="263"/>
    <tableColumn id="30" name="Top Replied-To in Tweet" dataDxfId="262"/>
    <tableColumn id="31" name="Top Mentioned in Tweet" dataDxfId="261"/>
    <tableColumn id="32" name="Top Tweeters" dataDxfId="260"/>
    <tableColumn id="33" name="Sentiment List #1: Positive Word Count" dataDxfId="259"/>
    <tableColumn id="34" name="Sentiment List #1: Positive Word Percentage (%)" dataDxfId="258"/>
    <tableColumn id="35" name="Sentiment List #2: Negative Word Count" dataDxfId="257"/>
    <tableColumn id="36" name="Sentiment List #2: Negative Word Percentage (%)" dataDxfId="256"/>
    <tableColumn id="37" name="Sentiment List #3: (Add your own word list) Word Count" dataDxfId="255"/>
    <tableColumn id="38" name="Sentiment List #3: (Add your own word list) Word Percentage (%)" dataDxfId="254"/>
    <tableColumn id="39" name="Non-categorized Word Count" dataDxfId="253"/>
    <tableColumn id="40" name="Non-categorized Word Percentage (%)" dataDxfId="252"/>
    <tableColumn id="41" name="Group Content Word Count" dataDxfId="25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6" totalsRowShown="0" headerRowDxfId="250" dataDxfId="249">
  <autoFilter ref="A1:C146"/>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243"/>
    <tableColumn id="2" name="Degree Frequency" dataDxfId="242">
      <calculatedColumnFormula>COUNTIF(Vertices[Degree], "&gt;= " &amp; D2) - COUNTIF(Vertices[Degree], "&gt;=" &amp; D3)</calculatedColumnFormula>
    </tableColumn>
    <tableColumn id="3" name="In-Degree Bin" dataDxfId="241"/>
    <tableColumn id="4" name="In-Degree Frequency" dataDxfId="240">
      <calculatedColumnFormula>COUNTIF(Vertices[In-Degree], "&gt;= " &amp; F2) - COUNTIF(Vertices[In-Degree], "&gt;=" &amp; F3)</calculatedColumnFormula>
    </tableColumn>
    <tableColumn id="5" name="Out-Degree Bin" dataDxfId="239"/>
    <tableColumn id="6" name="Out-Degree Frequency" dataDxfId="238">
      <calculatedColumnFormula>COUNTIF(Vertices[Out-Degree], "&gt;= " &amp; H2) - COUNTIF(Vertices[Out-Degree], "&gt;=" &amp; H3)</calculatedColumnFormula>
    </tableColumn>
    <tableColumn id="7" name="Betweenness Centrality Bin" dataDxfId="237"/>
    <tableColumn id="8" name="Betweenness Centrality Frequency" dataDxfId="236">
      <calculatedColumnFormula>COUNTIF(Vertices[Betweenness Centrality], "&gt;= " &amp; J2) - COUNTIF(Vertices[Betweenness Centrality], "&gt;=" &amp; J3)</calculatedColumnFormula>
    </tableColumn>
    <tableColumn id="9" name="Closeness Centrality Bin" dataDxfId="235"/>
    <tableColumn id="10" name="Closeness Centrality Frequency" dataDxfId="234">
      <calculatedColumnFormula>COUNTIF(Vertices[Closeness Centrality], "&gt;= " &amp; L2) - COUNTIF(Vertices[Closeness Centrality], "&gt;=" &amp; L3)</calculatedColumnFormula>
    </tableColumn>
    <tableColumn id="11" name="Eigenvector Centrality Bin" dataDxfId="233"/>
    <tableColumn id="12" name="Eigenvector Centrality Frequency" dataDxfId="232">
      <calculatedColumnFormula>COUNTIF(Vertices[Eigenvector Centrality], "&gt;= " &amp; N2) - COUNTIF(Vertices[Eigenvector Centrality], "&gt;=" &amp; N3)</calculatedColumnFormula>
    </tableColumn>
    <tableColumn id="18" name="PageRank Bin" dataDxfId="231"/>
    <tableColumn id="17" name="PageRank Frequency" dataDxfId="230">
      <calculatedColumnFormula>COUNTIF(Vertices[Eigenvector Centrality], "&gt;= " &amp; P2) - COUNTIF(Vertices[Eigenvector Centrality], "&gt;=" &amp; P3)</calculatedColumnFormula>
    </tableColumn>
    <tableColumn id="13" name="Clustering Coefficient Bin" dataDxfId="229"/>
    <tableColumn id="14" name="Clustering Coefficient Frequency" dataDxfId="228">
      <calculatedColumnFormula>COUNTIF(Vertices[Clustering Coefficient], "&gt;= " &amp; R2) - COUNTIF(Vertices[Clustering Coefficient], "&gt;=" &amp; R3)</calculatedColumnFormula>
    </tableColumn>
    <tableColumn id="15" name="Dynamic Filter Bin" dataDxfId="227"/>
    <tableColumn id="16" name="Dynamic Filter Frequency" dataDxfId="2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25">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sonet.agron.iastate.edu/vtec/f/2019-O-NEW-KOAX-FL-W-0018" TargetMode="External" /><Relationship Id="rId2" Type="http://schemas.openxmlformats.org/officeDocument/2006/relationships/hyperlink" Target="http://wqow.com/weather/interactive-radar/" TargetMode="External" /><Relationship Id="rId3" Type="http://schemas.openxmlformats.org/officeDocument/2006/relationships/hyperlink" Target="http://wqow.com/weather/interactive-radar/" TargetMode="External" /><Relationship Id="rId4" Type="http://schemas.openxmlformats.org/officeDocument/2006/relationships/hyperlink" Target="http://www.simpleweatheralert.com/cgi-bin/weatherdetail.py?l=WI125CEC612474.FloodWatch.125CEC612A50WI.DLHFFADLH.b29a8d79392d564a805dec414d823a22&amp;a=055&amp;t=1" TargetMode="External" /><Relationship Id="rId5" Type="http://schemas.openxmlformats.org/officeDocument/2006/relationships/hyperlink" Target="http://www.simpleweatheralert.com/cgi-bin/weatherdetail.py?l=WI125CEC62FE48.FloodWatch.125CEC71EEE4WI.DLHFFADLH.84be0fb6ad637c1f22af51220d41679d&amp;a=055&amp;t=1" TargetMode="External" /><Relationship Id="rId6" Type="http://schemas.openxmlformats.org/officeDocument/2006/relationships/hyperlink" Target="https://mesonet.agron.iastate.edu/vtec/f/2019-O-NEW-KOAX-FL-W-0018" TargetMode="External" /><Relationship Id="rId7" Type="http://schemas.openxmlformats.org/officeDocument/2006/relationships/hyperlink" Target="https://mesonet.agron.iastate.edu/vtec/f/2019-O-NEW-KOAX-FL-W-0036" TargetMode="External" /><Relationship Id="rId8" Type="http://schemas.openxmlformats.org/officeDocument/2006/relationships/hyperlink" Target="https://water.weather.gov/ahps2/index.php?wfo=OAX" TargetMode="External" /><Relationship Id="rId9" Type="http://schemas.openxmlformats.org/officeDocument/2006/relationships/hyperlink" Target="https://www.wowt.com/content/news/FLOOD-UPDATE-The-latest-on-evacuations-road-closings-around-the-region-507141131.html" TargetMode="External" /><Relationship Id="rId10" Type="http://schemas.openxmlformats.org/officeDocument/2006/relationships/hyperlink" Target="https://www.wowt.com/content/news/FLOOD-UPDATE-The-latest-on-evacuations-road-closings-around-the-region-507141131.html" TargetMode="External" /><Relationship Id="rId11" Type="http://schemas.openxmlformats.org/officeDocument/2006/relationships/hyperlink" Target="https://www.1011now.com/content/news/Flash-Flood-Emergency-issued-as-Platte-River-expected-to-rise-quickly--507146651.html" TargetMode="External" /><Relationship Id="rId12" Type="http://schemas.openxmlformats.org/officeDocument/2006/relationships/hyperlink" Target="https://www.ketv.com/article/red-cross-opens-shelter-for-flood-victims/26814523" TargetMode="External" /><Relationship Id="rId13" Type="http://schemas.openxmlformats.org/officeDocument/2006/relationships/hyperlink" Target="https://www.kfornow.com/flash-flood-emergency-residents-from-near-schuyler-to-ashland-impacted-lfrs-water-rescue-team-deployed/" TargetMode="External" /><Relationship Id="rId14" Type="http://schemas.openxmlformats.org/officeDocument/2006/relationships/hyperlink" Target="https://www.ketv.com/article/25-counties-under-flood-warnings-until-wednesday-afternoon/26810569" TargetMode="External" /><Relationship Id="rId15" Type="http://schemas.openxmlformats.org/officeDocument/2006/relationships/hyperlink" Target="https://www.ketv.com/article/red-cross-opens-shelter-for-flood-victims/26814523" TargetMode="External" /><Relationship Id="rId16" Type="http://schemas.openxmlformats.org/officeDocument/2006/relationships/hyperlink" Target="https://pbs.twimg.com/media/D1oXPFTWoAAQ67F.jpg" TargetMode="External" /><Relationship Id="rId17" Type="http://schemas.openxmlformats.org/officeDocument/2006/relationships/hyperlink" Target="https://pbs.twimg.com/media/D1oXPFTWoAAQ67F.jpg" TargetMode="External" /><Relationship Id="rId18" Type="http://schemas.openxmlformats.org/officeDocument/2006/relationships/hyperlink" Target="https://pbs.twimg.com/media/D1oXPFTWoAAQ67F.jpg" TargetMode="External" /><Relationship Id="rId19" Type="http://schemas.openxmlformats.org/officeDocument/2006/relationships/hyperlink" Target="https://pbs.twimg.com/media/D1oXPFTWoAAQ67F.jpg" TargetMode="External" /><Relationship Id="rId20" Type="http://schemas.openxmlformats.org/officeDocument/2006/relationships/hyperlink" Target="https://pbs.twimg.com/media/D1oXPFTWoAAQ67F.jpg" TargetMode="External" /><Relationship Id="rId21" Type="http://schemas.openxmlformats.org/officeDocument/2006/relationships/hyperlink" Target="https://pbs.twimg.com/media/D1oXPFTWoAAQ67F.jpg" TargetMode="External" /><Relationship Id="rId22" Type="http://schemas.openxmlformats.org/officeDocument/2006/relationships/hyperlink" Target="https://pbs.twimg.com/media/D1oXPFTWoAAQ67F.jpg" TargetMode="External" /><Relationship Id="rId23" Type="http://schemas.openxmlformats.org/officeDocument/2006/relationships/hyperlink" Target="https://pbs.twimg.com/media/D1oXPFTWoAAQ67F.jpg" TargetMode="External" /><Relationship Id="rId24" Type="http://schemas.openxmlformats.org/officeDocument/2006/relationships/hyperlink" Target="https://pbs.twimg.com/media/D1oXPFTWoAAQ67F.jpg" TargetMode="External" /><Relationship Id="rId25" Type="http://schemas.openxmlformats.org/officeDocument/2006/relationships/hyperlink" Target="https://pbs.twimg.com/media/D1oXPFTWoAAQ67F.jpg" TargetMode="External" /><Relationship Id="rId26" Type="http://schemas.openxmlformats.org/officeDocument/2006/relationships/hyperlink" Target="https://pbs.twimg.com/media/D1oaBq-VYAEeDlB.jpg" TargetMode="External" /><Relationship Id="rId27" Type="http://schemas.openxmlformats.org/officeDocument/2006/relationships/hyperlink" Target="https://pbs.twimg.com/media/D1oXPFTWoAAQ67F.jpg" TargetMode="External" /><Relationship Id="rId28" Type="http://schemas.openxmlformats.org/officeDocument/2006/relationships/hyperlink" Target="https://pbs.twimg.com/media/D1oXPFTWoAAQ67F.jpg" TargetMode="External" /><Relationship Id="rId29" Type="http://schemas.openxmlformats.org/officeDocument/2006/relationships/hyperlink" Target="https://pbs.twimg.com/media/D1oXPFTWoAAQ67F.jpg" TargetMode="External" /><Relationship Id="rId30" Type="http://schemas.openxmlformats.org/officeDocument/2006/relationships/hyperlink" Target="https://pbs.twimg.com/media/D1oXPFTWoAAQ67F.jpg" TargetMode="External" /><Relationship Id="rId31" Type="http://schemas.openxmlformats.org/officeDocument/2006/relationships/hyperlink" Target="https://pbs.twimg.com/media/D1oXPFTWoAAQ67F.jpg" TargetMode="External" /><Relationship Id="rId32" Type="http://schemas.openxmlformats.org/officeDocument/2006/relationships/hyperlink" Target="https://pbs.twimg.com/media/D1oXPFTWoAAQ67F.jpg" TargetMode="External" /><Relationship Id="rId33" Type="http://schemas.openxmlformats.org/officeDocument/2006/relationships/hyperlink" Target="https://pbs.twimg.com/media/D1oXPFTWoAAQ67F.jpg" TargetMode="External" /><Relationship Id="rId34" Type="http://schemas.openxmlformats.org/officeDocument/2006/relationships/hyperlink" Target="https://pbs.twimg.com/media/D1oXPFTWoAAQ67F.jpg" TargetMode="External" /><Relationship Id="rId35" Type="http://schemas.openxmlformats.org/officeDocument/2006/relationships/hyperlink" Target="https://pbs.twimg.com/media/D1oXPFTWoAAQ67F.jpg" TargetMode="External" /><Relationship Id="rId36" Type="http://schemas.openxmlformats.org/officeDocument/2006/relationships/hyperlink" Target="https://pbs.twimg.com/media/D1oXPFTWoAAQ67F.jpg" TargetMode="External" /><Relationship Id="rId37" Type="http://schemas.openxmlformats.org/officeDocument/2006/relationships/hyperlink" Target="https://pbs.twimg.com/media/D1oXPFTWoAAQ67F.jpg" TargetMode="External" /><Relationship Id="rId38" Type="http://schemas.openxmlformats.org/officeDocument/2006/relationships/hyperlink" Target="https://pbs.twimg.com/media/D1oZ5TdUkAAOZlo.jpg" TargetMode="External" /><Relationship Id="rId39" Type="http://schemas.openxmlformats.org/officeDocument/2006/relationships/hyperlink" Target="https://pbs.twimg.com/media/D1oXPFTWoAAQ67F.jpg" TargetMode="External" /><Relationship Id="rId40" Type="http://schemas.openxmlformats.org/officeDocument/2006/relationships/hyperlink" Target="https://pbs.twimg.com/media/D1oXPFTWoAAQ67F.jpg" TargetMode="External" /><Relationship Id="rId41" Type="http://schemas.openxmlformats.org/officeDocument/2006/relationships/hyperlink" Target="https://pbs.twimg.com/media/D1oXPFTWoAAQ67F.jpg" TargetMode="External" /><Relationship Id="rId42" Type="http://schemas.openxmlformats.org/officeDocument/2006/relationships/hyperlink" Target="https://pbs.twimg.com/media/D1oXPFTWoAAQ67F.jpg" TargetMode="External" /><Relationship Id="rId43" Type="http://schemas.openxmlformats.org/officeDocument/2006/relationships/hyperlink" Target="https://pbs.twimg.com/media/D1oXPFTWoAAQ67F.jpg" TargetMode="External" /><Relationship Id="rId44" Type="http://schemas.openxmlformats.org/officeDocument/2006/relationships/hyperlink" Target="https://pbs.twimg.com/media/D1oXPFTWoAAQ67F.jpg" TargetMode="External" /><Relationship Id="rId45" Type="http://schemas.openxmlformats.org/officeDocument/2006/relationships/hyperlink" Target="https://pbs.twimg.com/media/D1oXPFTWoAAQ67F.jpg" TargetMode="External" /><Relationship Id="rId46" Type="http://schemas.openxmlformats.org/officeDocument/2006/relationships/hyperlink" Target="https://pbs.twimg.com/media/D1oXPFTWoAAQ67F.jpg" TargetMode="External" /><Relationship Id="rId47" Type="http://schemas.openxmlformats.org/officeDocument/2006/relationships/hyperlink" Target="https://pbs.twimg.com/media/D1oXPFTWoAAQ67F.jpg" TargetMode="External" /><Relationship Id="rId48" Type="http://schemas.openxmlformats.org/officeDocument/2006/relationships/hyperlink" Target="https://pbs.twimg.com/media/D1oXPFTWoAAQ67F.jpg" TargetMode="External" /><Relationship Id="rId49" Type="http://schemas.openxmlformats.org/officeDocument/2006/relationships/hyperlink" Target="https://pbs.twimg.com/media/D1oXPFTWoAAQ67F.jpg" TargetMode="External" /><Relationship Id="rId50" Type="http://schemas.openxmlformats.org/officeDocument/2006/relationships/hyperlink" Target="https://pbs.twimg.com/media/D1oXPFTWoAAQ67F.jpg" TargetMode="External" /><Relationship Id="rId51" Type="http://schemas.openxmlformats.org/officeDocument/2006/relationships/hyperlink" Target="https://pbs.twimg.com/media/D1oXPFTWoAAQ67F.jpg" TargetMode="External" /><Relationship Id="rId52" Type="http://schemas.openxmlformats.org/officeDocument/2006/relationships/hyperlink" Target="https://pbs.twimg.com/media/D1oXPFTWoAAQ67F.jpg" TargetMode="External" /><Relationship Id="rId53" Type="http://schemas.openxmlformats.org/officeDocument/2006/relationships/hyperlink" Target="https://pbs.twimg.com/media/D1oXPFTWoAAQ67F.jpg" TargetMode="External" /><Relationship Id="rId54" Type="http://schemas.openxmlformats.org/officeDocument/2006/relationships/hyperlink" Target="https://pbs.twimg.com/media/D1oXPFTWoAAQ67F.jpg" TargetMode="External" /><Relationship Id="rId55" Type="http://schemas.openxmlformats.org/officeDocument/2006/relationships/hyperlink" Target="https://pbs.twimg.com/media/D1obkDtWwAAZOal.png" TargetMode="External" /><Relationship Id="rId56" Type="http://schemas.openxmlformats.org/officeDocument/2006/relationships/hyperlink" Target="https://pbs.twimg.com/media/D1oXPFTWoAAQ67F.jpg" TargetMode="External" /><Relationship Id="rId57" Type="http://schemas.openxmlformats.org/officeDocument/2006/relationships/hyperlink" Target="https://pbs.twimg.com/media/D1oXPFTWoAAQ67F.jpg" TargetMode="External" /><Relationship Id="rId58" Type="http://schemas.openxmlformats.org/officeDocument/2006/relationships/hyperlink" Target="https://pbs.twimg.com/media/D1oXPFTWoAAQ67F.jpg" TargetMode="External" /><Relationship Id="rId59" Type="http://schemas.openxmlformats.org/officeDocument/2006/relationships/hyperlink" Target="https://pbs.twimg.com/media/D1oXPFTWoAAQ67F.jpg" TargetMode="External" /><Relationship Id="rId60" Type="http://schemas.openxmlformats.org/officeDocument/2006/relationships/hyperlink" Target="https://pbs.twimg.com/media/D1oXPFTWoAAQ67F.jpg" TargetMode="External" /><Relationship Id="rId61" Type="http://schemas.openxmlformats.org/officeDocument/2006/relationships/hyperlink" Target="https://pbs.twimg.com/media/D1oXPFTWoAAQ67F.jpg" TargetMode="External" /><Relationship Id="rId62" Type="http://schemas.openxmlformats.org/officeDocument/2006/relationships/hyperlink" Target="https://pbs.twimg.com/media/D1ofBU3X4AEEEl9.jpg" TargetMode="External" /><Relationship Id="rId63" Type="http://schemas.openxmlformats.org/officeDocument/2006/relationships/hyperlink" Target="https://pbs.twimg.com/media/D1oXPFTWoAAQ67F.jpg" TargetMode="External" /><Relationship Id="rId64" Type="http://schemas.openxmlformats.org/officeDocument/2006/relationships/hyperlink" Target="https://pbs.twimg.com/media/D1oXPFTWoAAQ67F.jpg" TargetMode="External" /><Relationship Id="rId65" Type="http://schemas.openxmlformats.org/officeDocument/2006/relationships/hyperlink" Target="https://pbs.twimg.com/media/D1oY4X2WwAEB7Mh.jpg" TargetMode="External" /><Relationship Id="rId66" Type="http://schemas.openxmlformats.org/officeDocument/2006/relationships/hyperlink" Target="https://pbs.twimg.com/media/D1oXPFTWoAAQ67F.jpg" TargetMode="External" /><Relationship Id="rId67" Type="http://schemas.openxmlformats.org/officeDocument/2006/relationships/hyperlink" Target="https://pbs.twimg.com/media/D1oXPFTWoAAQ67F.jpg" TargetMode="External" /><Relationship Id="rId68" Type="http://schemas.openxmlformats.org/officeDocument/2006/relationships/hyperlink" Target="https://pbs.twimg.com/media/D1oEx1rXcAAO1ys.jpg" TargetMode="External" /><Relationship Id="rId69" Type="http://schemas.openxmlformats.org/officeDocument/2006/relationships/hyperlink" Target="https://pbs.twimg.com/ext_tw_video_thumb/1106238661425807360/pu/img/Hi2O0gZUG6lk06g4.jpg" TargetMode="External" /><Relationship Id="rId70" Type="http://schemas.openxmlformats.org/officeDocument/2006/relationships/hyperlink" Target="https://pbs.twimg.com/media/D1oXPFTWoAAQ67F.jpg" TargetMode="External" /><Relationship Id="rId71" Type="http://schemas.openxmlformats.org/officeDocument/2006/relationships/hyperlink" Target="https://pbs.twimg.com/media/D1o5fKjWsAEAAC7.jpg" TargetMode="External" /><Relationship Id="rId72" Type="http://schemas.openxmlformats.org/officeDocument/2006/relationships/hyperlink" Target="https://pbs.twimg.com/media/D1oXOudWsAAwfEE.jpg" TargetMode="External" /><Relationship Id="rId73" Type="http://schemas.openxmlformats.org/officeDocument/2006/relationships/hyperlink" Target="https://pbs.twimg.com/media/D1o71APXcAYaKRD.jpg" TargetMode="External" /><Relationship Id="rId74" Type="http://schemas.openxmlformats.org/officeDocument/2006/relationships/hyperlink" Target="https://pbs.twimg.com/media/D1o71ZmWkAAS29l.jpg" TargetMode="External" /><Relationship Id="rId75" Type="http://schemas.openxmlformats.org/officeDocument/2006/relationships/hyperlink" Target="https://pbs.twimg.com/media/D1oXPFTWoAAQ67F.jpg" TargetMode="External" /><Relationship Id="rId76" Type="http://schemas.openxmlformats.org/officeDocument/2006/relationships/hyperlink" Target="https://pbs.twimg.com/media/D1o71ZmWkAAS29l.jpg" TargetMode="External" /><Relationship Id="rId77" Type="http://schemas.openxmlformats.org/officeDocument/2006/relationships/hyperlink" Target="https://pbs.twimg.com/media/D1oXPFTWoAAQ67F.jpg" TargetMode="External" /><Relationship Id="rId78" Type="http://schemas.openxmlformats.org/officeDocument/2006/relationships/hyperlink" Target="https://pbs.twimg.com/media/D1o71ZmWkAAS29l.jpg" TargetMode="External" /><Relationship Id="rId79" Type="http://schemas.openxmlformats.org/officeDocument/2006/relationships/hyperlink" Target="https://pbs.twimg.com/media/D1o71ZmWkAAS29l.jpg" TargetMode="External" /><Relationship Id="rId80" Type="http://schemas.openxmlformats.org/officeDocument/2006/relationships/hyperlink" Target="https://pbs.twimg.com/media/D1o71ZmWkAAS29l.jpg" TargetMode="External" /><Relationship Id="rId81" Type="http://schemas.openxmlformats.org/officeDocument/2006/relationships/hyperlink" Target="https://pbs.twimg.com/media/D1oZWELWwAA-mAy.jpg" TargetMode="External" /><Relationship Id="rId82" Type="http://schemas.openxmlformats.org/officeDocument/2006/relationships/hyperlink" Target="https://pbs.twimg.com/media/D1oXPFTWoAAQ67F.jpg" TargetMode="External" /><Relationship Id="rId83" Type="http://schemas.openxmlformats.org/officeDocument/2006/relationships/hyperlink" Target="https://pbs.twimg.com/media/D1o71ZmWkAAS29l.jpg" TargetMode="External" /><Relationship Id="rId84" Type="http://schemas.openxmlformats.org/officeDocument/2006/relationships/hyperlink" Target="https://pbs.twimg.com/media/D1o71ZmWkAAS29l.jpg" TargetMode="External" /><Relationship Id="rId85" Type="http://schemas.openxmlformats.org/officeDocument/2006/relationships/hyperlink" Target="http://pbs.twimg.com/profile_images/1016387243320184832/rYrLgJ0s_normal.jpg" TargetMode="External" /><Relationship Id="rId86" Type="http://schemas.openxmlformats.org/officeDocument/2006/relationships/hyperlink" Target="http://pbs.twimg.com/profile_images/193353474/bender-smoking2_normal.jpg" TargetMode="External" /><Relationship Id="rId87" Type="http://schemas.openxmlformats.org/officeDocument/2006/relationships/hyperlink" Target="http://pbs.twimg.com/profile_images/1500425784/Twitter_QO_Avatar_normal.png" TargetMode="External" /><Relationship Id="rId88" Type="http://schemas.openxmlformats.org/officeDocument/2006/relationships/hyperlink" Target="http://pbs.twimg.com/profile_images/1500425784/Twitter_QO_Avatar_normal.png" TargetMode="External" /><Relationship Id="rId89" Type="http://schemas.openxmlformats.org/officeDocument/2006/relationships/hyperlink" Target="http://pbs.twimg.com/profile_images/1399786033/SWA_Logo_normal.PNG" TargetMode="External" /><Relationship Id="rId90" Type="http://schemas.openxmlformats.org/officeDocument/2006/relationships/hyperlink" Target="http://pbs.twimg.com/profile_images/1399786033/SWA_Logo_normal.PNG" TargetMode="External" /><Relationship Id="rId91" Type="http://schemas.openxmlformats.org/officeDocument/2006/relationships/hyperlink" Target="http://pbs.twimg.com/profile_images/184720788/bender-smoking2_normal.jpg" TargetMode="External" /><Relationship Id="rId92" Type="http://schemas.openxmlformats.org/officeDocument/2006/relationships/hyperlink" Target="http://pbs.twimg.com/profile_images/184720788/bender-smoking2_normal.jpg" TargetMode="External" /><Relationship Id="rId93" Type="http://schemas.openxmlformats.org/officeDocument/2006/relationships/hyperlink" Target="http://pbs.twimg.com/profile_images/899766511459385345/Dy-jSsCZ_normal.jpg" TargetMode="External" /><Relationship Id="rId94" Type="http://schemas.openxmlformats.org/officeDocument/2006/relationships/hyperlink" Target="http://pbs.twimg.com/profile_images/104985211/bizbuzzt_normal.jpg" TargetMode="External" /><Relationship Id="rId95" Type="http://schemas.openxmlformats.org/officeDocument/2006/relationships/hyperlink" Target="http://pbs.twimg.com/profile_images/689293922959552512/xTxBAMSz_normal.jpg" TargetMode="External" /><Relationship Id="rId96" Type="http://schemas.openxmlformats.org/officeDocument/2006/relationships/hyperlink" Target="https://pbs.twimg.com/media/D1oXPFTWoAAQ67F.jpg" TargetMode="External" /><Relationship Id="rId97" Type="http://schemas.openxmlformats.org/officeDocument/2006/relationships/hyperlink" Target="https://pbs.twimg.com/media/D1oXPFTWoAAQ67F.jpg" TargetMode="External" /><Relationship Id="rId98" Type="http://schemas.openxmlformats.org/officeDocument/2006/relationships/hyperlink" Target="https://pbs.twimg.com/media/D1oXPFTWoAAQ67F.jpg" TargetMode="External" /><Relationship Id="rId99" Type="http://schemas.openxmlformats.org/officeDocument/2006/relationships/hyperlink" Target="https://pbs.twimg.com/media/D1oXPFTWoAAQ67F.jpg" TargetMode="External" /><Relationship Id="rId100" Type="http://schemas.openxmlformats.org/officeDocument/2006/relationships/hyperlink" Target="https://pbs.twimg.com/media/D1oXPFTWoAAQ67F.jpg" TargetMode="External" /><Relationship Id="rId101" Type="http://schemas.openxmlformats.org/officeDocument/2006/relationships/hyperlink" Target="https://pbs.twimg.com/media/D1oXPFTWoAAQ67F.jpg" TargetMode="External" /><Relationship Id="rId102" Type="http://schemas.openxmlformats.org/officeDocument/2006/relationships/hyperlink" Target="http://pbs.twimg.com/profile_images/1062491090589282306/-RrUxF87_normal.jpg" TargetMode="External" /><Relationship Id="rId103" Type="http://schemas.openxmlformats.org/officeDocument/2006/relationships/hyperlink" Target="https://pbs.twimg.com/media/D1oXPFTWoAAQ67F.jpg" TargetMode="External" /><Relationship Id="rId104" Type="http://schemas.openxmlformats.org/officeDocument/2006/relationships/hyperlink" Target="http://pbs.twimg.com/profile_images/3311800587/57402dd9a73545e6ce8c4a850dcf5d50_normal.jpeg" TargetMode="External" /><Relationship Id="rId105" Type="http://schemas.openxmlformats.org/officeDocument/2006/relationships/hyperlink" Target="https://pbs.twimg.com/media/D1oXPFTWoAAQ67F.jpg" TargetMode="External" /><Relationship Id="rId106" Type="http://schemas.openxmlformats.org/officeDocument/2006/relationships/hyperlink" Target="http://pbs.twimg.com/profile_images/643872792249802753/4GBMPE-y_normal.jpg" TargetMode="External" /><Relationship Id="rId107" Type="http://schemas.openxmlformats.org/officeDocument/2006/relationships/hyperlink" Target="https://pbs.twimg.com/media/D1oXPFTWoAAQ67F.jpg" TargetMode="External" /><Relationship Id="rId108" Type="http://schemas.openxmlformats.org/officeDocument/2006/relationships/hyperlink" Target="http://pbs.twimg.com/profile_images/1061005010245378048/DXWJzxI0_normal.jpg" TargetMode="External" /><Relationship Id="rId109" Type="http://schemas.openxmlformats.org/officeDocument/2006/relationships/hyperlink" Target="https://pbs.twimg.com/media/D1oXPFTWoAAQ67F.jpg" TargetMode="External" /><Relationship Id="rId110" Type="http://schemas.openxmlformats.org/officeDocument/2006/relationships/hyperlink" Target="https://pbs.twimg.com/media/D1oaBq-VYAEeDlB.jpg" TargetMode="External" /><Relationship Id="rId111" Type="http://schemas.openxmlformats.org/officeDocument/2006/relationships/hyperlink" Target="https://pbs.twimg.com/media/D1oXPFTWoAAQ67F.jpg" TargetMode="External" /><Relationship Id="rId112" Type="http://schemas.openxmlformats.org/officeDocument/2006/relationships/hyperlink" Target="https://pbs.twimg.com/media/D1oXPFTWoAAQ67F.jpg" TargetMode="External" /><Relationship Id="rId113" Type="http://schemas.openxmlformats.org/officeDocument/2006/relationships/hyperlink" Target="http://pbs.twimg.com/profile_images/766813237539024897/wjJQhRCt_normal.jpg" TargetMode="External" /><Relationship Id="rId114" Type="http://schemas.openxmlformats.org/officeDocument/2006/relationships/hyperlink" Target="https://pbs.twimg.com/media/D1oXPFTWoAAQ67F.jpg" TargetMode="External" /><Relationship Id="rId115" Type="http://schemas.openxmlformats.org/officeDocument/2006/relationships/hyperlink" Target="https://pbs.twimg.com/media/D1oXPFTWoAAQ67F.jpg" TargetMode="External" /><Relationship Id="rId116" Type="http://schemas.openxmlformats.org/officeDocument/2006/relationships/hyperlink" Target="https://pbs.twimg.com/media/D1oXPFTWoAAQ67F.jpg" TargetMode="External" /><Relationship Id="rId117" Type="http://schemas.openxmlformats.org/officeDocument/2006/relationships/hyperlink" Target="http://pbs.twimg.com/profile_images/1092984337530798080/7YYyIbBo_normal.jpg" TargetMode="External" /><Relationship Id="rId118" Type="http://schemas.openxmlformats.org/officeDocument/2006/relationships/hyperlink" Target="http://pbs.twimg.com/profile_images/1063610333435187200/2XBWy30E_normal.jpg" TargetMode="External" /><Relationship Id="rId119" Type="http://schemas.openxmlformats.org/officeDocument/2006/relationships/hyperlink" Target="https://pbs.twimg.com/media/D1oXPFTWoAAQ67F.jpg" TargetMode="External" /><Relationship Id="rId120" Type="http://schemas.openxmlformats.org/officeDocument/2006/relationships/hyperlink" Target="http://pbs.twimg.com/profile_images/889663234650783744/GwSuName_normal.jpg" TargetMode="External" /><Relationship Id="rId121" Type="http://schemas.openxmlformats.org/officeDocument/2006/relationships/hyperlink" Target="https://pbs.twimg.com/media/D1oXPFTWoAAQ67F.jpg" TargetMode="External" /><Relationship Id="rId122" Type="http://schemas.openxmlformats.org/officeDocument/2006/relationships/hyperlink" Target="https://pbs.twimg.com/media/D1oXPFTWoAAQ67F.jpg" TargetMode="External" /><Relationship Id="rId123" Type="http://schemas.openxmlformats.org/officeDocument/2006/relationships/hyperlink" Target="http://pbs.twimg.com/profile_images/726590000712798208/3qBpA9dk_normal.jpg" TargetMode="External" /><Relationship Id="rId124" Type="http://schemas.openxmlformats.org/officeDocument/2006/relationships/hyperlink" Target="https://pbs.twimg.com/media/D1oXPFTWoAAQ67F.jpg" TargetMode="External" /><Relationship Id="rId125" Type="http://schemas.openxmlformats.org/officeDocument/2006/relationships/hyperlink" Target="https://pbs.twimg.com/media/D1oXPFTWoAAQ67F.jpg" TargetMode="External" /><Relationship Id="rId126" Type="http://schemas.openxmlformats.org/officeDocument/2006/relationships/hyperlink" Target="http://pbs.twimg.com/profile_images/624736919054761984/GTGxm_ab_normal.jpg" TargetMode="External" /><Relationship Id="rId127" Type="http://schemas.openxmlformats.org/officeDocument/2006/relationships/hyperlink" Target="http://pbs.twimg.com/profile_images/877743444336226304/M9g4joBo_normal.jpg" TargetMode="External" /><Relationship Id="rId128" Type="http://schemas.openxmlformats.org/officeDocument/2006/relationships/hyperlink" Target="http://pbs.twimg.com/profile_images/1011136382968913920/YS_Bxtiy_normal.jpg" TargetMode="External" /><Relationship Id="rId129" Type="http://schemas.openxmlformats.org/officeDocument/2006/relationships/hyperlink" Target="http://pbs.twimg.com/profile_images/812133149647847424/MvnpmID-_normal.jpg" TargetMode="External" /><Relationship Id="rId130" Type="http://schemas.openxmlformats.org/officeDocument/2006/relationships/hyperlink" Target="http://pbs.twimg.com/profile_images/822190794102566912/EE61RY8n_normal.jpg" TargetMode="External" /><Relationship Id="rId131" Type="http://schemas.openxmlformats.org/officeDocument/2006/relationships/hyperlink" Target="http://pbs.twimg.com/profile_images/438383284385751040/3La_q4mf_normal.jpeg" TargetMode="External" /><Relationship Id="rId132" Type="http://schemas.openxmlformats.org/officeDocument/2006/relationships/hyperlink" Target="http://pbs.twimg.com/profile_images/1073834858336661505/GFLGOjgL_normal.jpg" TargetMode="External" /><Relationship Id="rId133" Type="http://schemas.openxmlformats.org/officeDocument/2006/relationships/hyperlink" Target="https://pbs.twimg.com/media/D1oXPFTWoAAQ67F.jpg" TargetMode="External" /><Relationship Id="rId134" Type="http://schemas.openxmlformats.org/officeDocument/2006/relationships/hyperlink" Target="https://pbs.twimg.com/media/D1oZ5TdUkAAOZlo.jpg" TargetMode="External" /><Relationship Id="rId135" Type="http://schemas.openxmlformats.org/officeDocument/2006/relationships/hyperlink" Target="http://pbs.twimg.com/profile_images/1020071240063692805/GBr_K7D5_normal.jpg" TargetMode="External" /><Relationship Id="rId136" Type="http://schemas.openxmlformats.org/officeDocument/2006/relationships/hyperlink" Target="http://pbs.twimg.com/profile_images/579425565909913600/82mU_KU-_normal.jpg" TargetMode="External" /><Relationship Id="rId137" Type="http://schemas.openxmlformats.org/officeDocument/2006/relationships/hyperlink" Target="http://pbs.twimg.com/profile_images/1063648805382426624/XD3tU1jh_normal.jpg" TargetMode="External" /><Relationship Id="rId138" Type="http://schemas.openxmlformats.org/officeDocument/2006/relationships/hyperlink" Target="https://pbs.twimg.com/media/D1oXPFTWoAAQ67F.jpg" TargetMode="External" /><Relationship Id="rId139" Type="http://schemas.openxmlformats.org/officeDocument/2006/relationships/hyperlink" Target="https://pbs.twimg.com/media/D1oXPFTWoAAQ67F.jpg" TargetMode="External" /><Relationship Id="rId140" Type="http://schemas.openxmlformats.org/officeDocument/2006/relationships/hyperlink" Target="http://pbs.twimg.com/profile_images/76326181/first_national_tower_normal.JPG" TargetMode="External" /><Relationship Id="rId141" Type="http://schemas.openxmlformats.org/officeDocument/2006/relationships/hyperlink" Target="http://pbs.twimg.com/profile_images/1105215171432079360/xIuuOBUf_normal.jpg" TargetMode="External" /><Relationship Id="rId142" Type="http://schemas.openxmlformats.org/officeDocument/2006/relationships/hyperlink" Target="http://pbs.twimg.com/profile_images/1083787262582759424/M0M42jPr_normal.jpg" TargetMode="External" /><Relationship Id="rId143" Type="http://schemas.openxmlformats.org/officeDocument/2006/relationships/hyperlink" Target="https://pbs.twimg.com/media/D1oXPFTWoAAQ67F.jpg" TargetMode="External" /><Relationship Id="rId144" Type="http://schemas.openxmlformats.org/officeDocument/2006/relationships/hyperlink" Target="http://pbs.twimg.com/profile_images/875209382526681088/HmTyV0sI_normal.jpg" TargetMode="External" /><Relationship Id="rId145" Type="http://schemas.openxmlformats.org/officeDocument/2006/relationships/hyperlink" Target="http://pbs.twimg.com/profile_images/873314982770946048/vIoC6uD8_normal.jpg" TargetMode="External" /><Relationship Id="rId146" Type="http://schemas.openxmlformats.org/officeDocument/2006/relationships/hyperlink" Target="https://pbs.twimg.com/media/D1oXPFTWoAAQ67F.jpg" TargetMode="External" /><Relationship Id="rId147" Type="http://schemas.openxmlformats.org/officeDocument/2006/relationships/hyperlink" Target="http://pbs.twimg.com/profile_images/980766529955549184/QkZ-hjG8_normal.jpg" TargetMode="External" /><Relationship Id="rId148" Type="http://schemas.openxmlformats.org/officeDocument/2006/relationships/hyperlink" Target="http://pbs.twimg.com/profile_images/1104400454375665666/qMBmN2tq_normal.jpg" TargetMode="External" /><Relationship Id="rId149" Type="http://schemas.openxmlformats.org/officeDocument/2006/relationships/hyperlink" Target="http://pbs.twimg.com/profile_images/1075398284091539456/TIO18YLR_normal.jpg" TargetMode="External" /><Relationship Id="rId150" Type="http://schemas.openxmlformats.org/officeDocument/2006/relationships/hyperlink" Target="http://pbs.twimg.com/profile_images/912014279871692805/-SQI0mTV_normal.jpg" TargetMode="External" /><Relationship Id="rId151" Type="http://schemas.openxmlformats.org/officeDocument/2006/relationships/hyperlink" Target="http://pbs.twimg.com/profile_images/1092974402180911105/qf_5-Oht_normal.jpg" TargetMode="External" /><Relationship Id="rId152" Type="http://schemas.openxmlformats.org/officeDocument/2006/relationships/hyperlink" Target="http://pbs.twimg.com/profile_images/1092974402180911105/qf_5-Oht_normal.jpg" TargetMode="External" /><Relationship Id="rId153" Type="http://schemas.openxmlformats.org/officeDocument/2006/relationships/hyperlink" Target="https://pbs.twimg.com/media/D1oXPFTWoAAQ67F.jpg" TargetMode="External" /><Relationship Id="rId154" Type="http://schemas.openxmlformats.org/officeDocument/2006/relationships/hyperlink" Target="http://pbs.twimg.com/profile_images/1086317092771491840/dsNCE72V_normal.jpg" TargetMode="External" /><Relationship Id="rId155" Type="http://schemas.openxmlformats.org/officeDocument/2006/relationships/hyperlink" Target="http://pbs.twimg.com/profile_images/616444715047620608/ssS_DYWg_normal.jpg" TargetMode="External" /><Relationship Id="rId156" Type="http://schemas.openxmlformats.org/officeDocument/2006/relationships/hyperlink" Target="http://pbs.twimg.com/profile_images/967155239437643777/38APFhDY_normal.jp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084814742793977858/bFmS-qV0_normal.jpg" TargetMode="External" /><Relationship Id="rId159" Type="http://schemas.openxmlformats.org/officeDocument/2006/relationships/hyperlink" Target="http://pbs.twimg.com/profile_images/701663432399941632/NmUpkrPG_normal.jpg" TargetMode="External" /><Relationship Id="rId160" Type="http://schemas.openxmlformats.org/officeDocument/2006/relationships/hyperlink" Target="https://pbs.twimg.com/media/D1oXPFTWoAAQ67F.jpg" TargetMode="External" /><Relationship Id="rId161" Type="http://schemas.openxmlformats.org/officeDocument/2006/relationships/hyperlink" Target="https://pbs.twimg.com/media/D1oXPFTWoAAQ67F.jpg" TargetMode="External" /><Relationship Id="rId162" Type="http://schemas.openxmlformats.org/officeDocument/2006/relationships/hyperlink" Target="http://pbs.twimg.com/profile_images/923933060340396033/Lm7_-RUP_normal.jpg" TargetMode="External" /><Relationship Id="rId163" Type="http://schemas.openxmlformats.org/officeDocument/2006/relationships/hyperlink" Target="http://pbs.twimg.com/profile_images/922884395031183360/x6YCNCC2_normal.jpg" TargetMode="External" /><Relationship Id="rId164" Type="http://schemas.openxmlformats.org/officeDocument/2006/relationships/hyperlink" Target="http://pbs.twimg.com/profile_images/643460291498524672/6hc9lKM1_normal.jpg" TargetMode="External" /><Relationship Id="rId165" Type="http://schemas.openxmlformats.org/officeDocument/2006/relationships/hyperlink" Target="http://pbs.twimg.com/profile_images/1106015841643102208/OBZ2qVEw_normal.png" TargetMode="External" /><Relationship Id="rId166" Type="http://schemas.openxmlformats.org/officeDocument/2006/relationships/hyperlink" Target="https://pbs.twimg.com/media/D1oXPFTWoAAQ67F.jpg" TargetMode="External" /><Relationship Id="rId167" Type="http://schemas.openxmlformats.org/officeDocument/2006/relationships/hyperlink" Target="http://pbs.twimg.com/profile_images/493476963290320896/CKWCrM3u_normal.jpeg" TargetMode="External" /><Relationship Id="rId168" Type="http://schemas.openxmlformats.org/officeDocument/2006/relationships/hyperlink" Target="http://pbs.twimg.com/profile_images/1040261394472394757/SiKQ3awK_normal.jpg" TargetMode="External" /><Relationship Id="rId169" Type="http://schemas.openxmlformats.org/officeDocument/2006/relationships/hyperlink" Target="https://pbs.twimg.com/media/D1oXPFTWoAAQ67F.jpg" TargetMode="External" /><Relationship Id="rId170" Type="http://schemas.openxmlformats.org/officeDocument/2006/relationships/hyperlink" Target="https://pbs.twimg.com/media/D1oXPFTWoAAQ67F.jpg" TargetMode="External" /><Relationship Id="rId171" Type="http://schemas.openxmlformats.org/officeDocument/2006/relationships/hyperlink" Target="https://pbs.twimg.com/media/D1oXPFTWoAAQ67F.jpg" TargetMode="External" /><Relationship Id="rId172" Type="http://schemas.openxmlformats.org/officeDocument/2006/relationships/hyperlink" Target="http://pbs.twimg.com/profile_images/378800000540933871/3eace9ef710c81f0e2de0719ed77bc6f_normal.png" TargetMode="External" /><Relationship Id="rId173" Type="http://schemas.openxmlformats.org/officeDocument/2006/relationships/hyperlink" Target="http://pbs.twimg.com/profile_images/378800000540933871/3eace9ef710c81f0e2de0719ed77bc6f_normal.png" TargetMode="External" /><Relationship Id="rId174" Type="http://schemas.openxmlformats.org/officeDocument/2006/relationships/hyperlink" Target="http://pbs.twimg.com/profile_images/1058782376707440642/qV8QjvHv_normal.jpg" TargetMode="External" /><Relationship Id="rId175" Type="http://schemas.openxmlformats.org/officeDocument/2006/relationships/hyperlink" Target="http://pbs.twimg.com/profile_images/1086454102543007744/Rpx1rLc__normal.jpg" TargetMode="External" /><Relationship Id="rId176" Type="http://schemas.openxmlformats.org/officeDocument/2006/relationships/hyperlink" Target="http://pbs.twimg.com/profile_images/953291608568541184/c1GgJe3q_normal.jpg" TargetMode="External" /><Relationship Id="rId177" Type="http://schemas.openxmlformats.org/officeDocument/2006/relationships/hyperlink" Target="http://pbs.twimg.com/profile_images/1095469388470325249/kvIv4zve_normal.jpg" TargetMode="External" /><Relationship Id="rId178" Type="http://schemas.openxmlformats.org/officeDocument/2006/relationships/hyperlink" Target="https://pbs.twimg.com/media/D1oXPFTWoAAQ67F.jpg" TargetMode="External" /><Relationship Id="rId179" Type="http://schemas.openxmlformats.org/officeDocument/2006/relationships/hyperlink" Target="http://pbs.twimg.com/profile_images/832317900732002304/U5Drg7O-_normal.jpg" TargetMode="External" /><Relationship Id="rId180" Type="http://schemas.openxmlformats.org/officeDocument/2006/relationships/hyperlink" Target="http://pbs.twimg.com/profile_images/1094031811385135106/CYGASwTN_normal.jpg" TargetMode="External" /><Relationship Id="rId181" Type="http://schemas.openxmlformats.org/officeDocument/2006/relationships/hyperlink" Target="https://pbs.twimg.com/media/D1oXPFTWoAAQ67F.jpg" TargetMode="External" /><Relationship Id="rId182" Type="http://schemas.openxmlformats.org/officeDocument/2006/relationships/hyperlink" Target="https://pbs.twimg.com/media/D1oXPFTWoAAQ67F.jpg" TargetMode="External" /><Relationship Id="rId183" Type="http://schemas.openxmlformats.org/officeDocument/2006/relationships/hyperlink" Target="http://pbs.twimg.com/profile_images/1096605233877315584/-rdNXkcY_normal.jpg" TargetMode="External" /><Relationship Id="rId184" Type="http://schemas.openxmlformats.org/officeDocument/2006/relationships/hyperlink" Target="http://pbs.twimg.com/profile_images/2738402785/be9f47a3ce58e9e293626fb4694ee59d_normal.jpeg" TargetMode="External" /><Relationship Id="rId185" Type="http://schemas.openxmlformats.org/officeDocument/2006/relationships/hyperlink" Target="http://pbs.twimg.com/profile_images/2738402785/be9f47a3ce58e9e293626fb4694ee59d_normal.jpeg" TargetMode="External" /><Relationship Id="rId186" Type="http://schemas.openxmlformats.org/officeDocument/2006/relationships/hyperlink" Target="http://pbs.twimg.com/profile_images/1094663627464949761/-r7ElD-S_normal.jpg" TargetMode="External" /><Relationship Id="rId187" Type="http://schemas.openxmlformats.org/officeDocument/2006/relationships/hyperlink" Target="https://pbs.twimg.com/media/D1oXPFTWoAAQ67F.jpg" TargetMode="External" /><Relationship Id="rId188" Type="http://schemas.openxmlformats.org/officeDocument/2006/relationships/hyperlink" Target="http://pbs.twimg.com/profile_images/1094663627464949761/-r7ElD-S_normal.jpg" TargetMode="External" /><Relationship Id="rId189" Type="http://schemas.openxmlformats.org/officeDocument/2006/relationships/hyperlink" Target="http://pbs.twimg.com/profile_images/1094663627464949761/-r7ElD-S_normal.jpg" TargetMode="External" /><Relationship Id="rId190" Type="http://schemas.openxmlformats.org/officeDocument/2006/relationships/hyperlink" Target="http://pbs.twimg.com/profile_images/491433036735451136/H5KDTO7e_normal.jpeg" TargetMode="External" /><Relationship Id="rId191" Type="http://schemas.openxmlformats.org/officeDocument/2006/relationships/hyperlink" Target="http://pbs.twimg.com/profile_images/1088601440849936384/wL3amdWm_normal.jpg" TargetMode="External" /><Relationship Id="rId192" Type="http://schemas.openxmlformats.org/officeDocument/2006/relationships/hyperlink" Target="http://pbs.twimg.com/profile_images/1097330896397463552/zFeJK7fs_normal.jpg" TargetMode="External" /><Relationship Id="rId193" Type="http://schemas.openxmlformats.org/officeDocument/2006/relationships/hyperlink" Target="https://pbs.twimg.com/media/D1oXPFTWoAAQ67F.jpg" TargetMode="External" /><Relationship Id="rId194" Type="http://schemas.openxmlformats.org/officeDocument/2006/relationships/hyperlink" Target="https://pbs.twimg.com/media/D1obkDtWwAAZOal.png" TargetMode="External" /><Relationship Id="rId195" Type="http://schemas.openxmlformats.org/officeDocument/2006/relationships/hyperlink" Target="http://pbs.twimg.com/profile_images/1081434104829140992/mjH96wKD_normal.jpg" TargetMode="External" /><Relationship Id="rId196" Type="http://schemas.openxmlformats.org/officeDocument/2006/relationships/hyperlink" Target="http://pbs.twimg.com/profile_images/1081434104829140992/mjH96wKD_normal.jpg" TargetMode="External" /><Relationship Id="rId197" Type="http://schemas.openxmlformats.org/officeDocument/2006/relationships/hyperlink" Target="https://pbs.twimg.com/media/D1oXPFTWoAAQ67F.jpg" TargetMode="External" /><Relationship Id="rId198" Type="http://schemas.openxmlformats.org/officeDocument/2006/relationships/hyperlink" Target="http://abs.twimg.com/sticky/default_profile_images/default_profile_normal.png" TargetMode="External" /><Relationship Id="rId199" Type="http://schemas.openxmlformats.org/officeDocument/2006/relationships/hyperlink" Target="https://pbs.twimg.com/media/D1oXPFTWoAAQ67F.jpg" TargetMode="External" /><Relationship Id="rId200" Type="http://schemas.openxmlformats.org/officeDocument/2006/relationships/hyperlink" Target="http://pbs.twimg.com/profile_images/919027528290877442/6cylnhi6_normal.jpg" TargetMode="External" /><Relationship Id="rId201" Type="http://schemas.openxmlformats.org/officeDocument/2006/relationships/hyperlink" Target="http://pbs.twimg.com/profile_images/517137609026727936/Wx-9Xc7e_normal.jpeg" TargetMode="External" /><Relationship Id="rId202" Type="http://schemas.openxmlformats.org/officeDocument/2006/relationships/hyperlink" Target="http://pbs.twimg.com/profile_images/2655229587/0c8e1f0408d5c0653a2604c5e34fbfc2_normal.jpeg" TargetMode="External" /><Relationship Id="rId203" Type="http://schemas.openxmlformats.org/officeDocument/2006/relationships/hyperlink" Target="http://pbs.twimg.com/profile_images/726092872634626048/agguKm3c_normal.jpg" TargetMode="External" /><Relationship Id="rId204" Type="http://schemas.openxmlformats.org/officeDocument/2006/relationships/hyperlink" Target="http://pbs.twimg.com/profile_images/726092872634626048/agguKm3c_normal.jpg" TargetMode="External" /><Relationship Id="rId205" Type="http://schemas.openxmlformats.org/officeDocument/2006/relationships/hyperlink" Target="https://pbs.twimg.com/media/D1oXPFTWoAAQ67F.jpg" TargetMode="External" /><Relationship Id="rId206" Type="http://schemas.openxmlformats.org/officeDocument/2006/relationships/hyperlink" Target="http://pbs.twimg.com/profile_images/749578311047651328/2MqYP8wP_normal.jpg" TargetMode="External" /><Relationship Id="rId207" Type="http://schemas.openxmlformats.org/officeDocument/2006/relationships/hyperlink" Target="https://pbs.twimg.com/media/D1oXPFTWoAAQ67F.jpg" TargetMode="External" /><Relationship Id="rId208" Type="http://schemas.openxmlformats.org/officeDocument/2006/relationships/hyperlink" Target="http://pbs.twimg.com/profile_images/765761585948352512/rTH6SK4v_normal.jpg" TargetMode="External" /><Relationship Id="rId209" Type="http://schemas.openxmlformats.org/officeDocument/2006/relationships/hyperlink" Target="https://pbs.twimg.com/media/D1oXPFTWoAAQ67F.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s://pbs.twimg.com/media/D1oXPFTWoAAQ67F.jpg" TargetMode="External" /><Relationship Id="rId212" Type="http://schemas.openxmlformats.org/officeDocument/2006/relationships/hyperlink" Target="https://pbs.twimg.com/media/D1ofBU3X4AEEEl9.jpg" TargetMode="External" /><Relationship Id="rId213" Type="http://schemas.openxmlformats.org/officeDocument/2006/relationships/hyperlink" Target="http://pbs.twimg.com/profile_images/1049318823025958915/QBuDSJPW_normal.jpg" TargetMode="External" /><Relationship Id="rId214" Type="http://schemas.openxmlformats.org/officeDocument/2006/relationships/hyperlink" Target="http://pbs.twimg.com/profile_images/1049318823025958915/QBuDSJPW_normal.jpg" TargetMode="External" /><Relationship Id="rId215" Type="http://schemas.openxmlformats.org/officeDocument/2006/relationships/hyperlink" Target="http://pbs.twimg.com/profile_images/1042190951438012416/gX18Ncir_normal.jpg" TargetMode="External" /><Relationship Id="rId216" Type="http://schemas.openxmlformats.org/officeDocument/2006/relationships/hyperlink" Target="http://pbs.twimg.com/profile_images/749657385803800576/2GIOOU_r_normal.jpg" TargetMode="External" /><Relationship Id="rId217" Type="http://schemas.openxmlformats.org/officeDocument/2006/relationships/hyperlink" Target="http://pbs.twimg.com/profile_images/908273981572222978/r4hkwN-i_normal.jpg" TargetMode="External" /><Relationship Id="rId218" Type="http://schemas.openxmlformats.org/officeDocument/2006/relationships/hyperlink" Target="http://pbs.twimg.com/profile_images/567800242284683264/A6Wgulux_normal.jpeg" TargetMode="External" /><Relationship Id="rId219" Type="http://schemas.openxmlformats.org/officeDocument/2006/relationships/hyperlink" Target="http://pbs.twimg.com/profile_images/863112509594550273/TfPQgs3M_normal.jpg" TargetMode="External" /><Relationship Id="rId220" Type="http://schemas.openxmlformats.org/officeDocument/2006/relationships/hyperlink" Target="https://pbs.twimg.com/media/D1oXPFTWoAAQ67F.jpg" TargetMode="External" /><Relationship Id="rId221" Type="http://schemas.openxmlformats.org/officeDocument/2006/relationships/hyperlink" Target="http://pbs.twimg.com/profile_images/972603159351832577/QaA-xCBk_normal.jpg" TargetMode="External" /><Relationship Id="rId222" Type="http://schemas.openxmlformats.org/officeDocument/2006/relationships/hyperlink" Target="https://pbs.twimg.com/media/D1oXPFTWoAAQ67F.jpg" TargetMode="External" /><Relationship Id="rId223" Type="http://schemas.openxmlformats.org/officeDocument/2006/relationships/hyperlink" Target="https://pbs.twimg.com/media/D1oY4X2WwAEB7Mh.jpg" TargetMode="External" /><Relationship Id="rId224" Type="http://schemas.openxmlformats.org/officeDocument/2006/relationships/hyperlink" Target="http://pbs.twimg.com/profile_images/378800000677620483/d582ee891e6f90f250bb0994057f0bcb_normal.jpeg" TargetMode="External" /><Relationship Id="rId225" Type="http://schemas.openxmlformats.org/officeDocument/2006/relationships/hyperlink" Target="https://pbs.twimg.com/media/D1oXPFTWoAAQ67F.jpg" TargetMode="External" /><Relationship Id="rId226" Type="http://schemas.openxmlformats.org/officeDocument/2006/relationships/hyperlink" Target="http://pbs.twimg.com/profile_images/436194415632060416/v2EGJAmw_normal.jpeg" TargetMode="External" /><Relationship Id="rId227" Type="http://schemas.openxmlformats.org/officeDocument/2006/relationships/hyperlink" Target="https://pbs.twimg.com/media/D1oXPFTWoAAQ67F.jpg" TargetMode="External" /><Relationship Id="rId228" Type="http://schemas.openxmlformats.org/officeDocument/2006/relationships/hyperlink" Target="http://pbs.twimg.com/profile_images/614082723271938049/R08zqSoF_normal.jpg" TargetMode="External" /><Relationship Id="rId229" Type="http://schemas.openxmlformats.org/officeDocument/2006/relationships/hyperlink" Target="http://pbs.twimg.com/profile_images/1100616814894100485/CK1GC31W_normal.jpg" TargetMode="External" /><Relationship Id="rId230" Type="http://schemas.openxmlformats.org/officeDocument/2006/relationships/hyperlink" Target="http://pbs.twimg.com/profile_images/790402956604551168/TvPyfIMU_normal.jpg" TargetMode="External" /><Relationship Id="rId231" Type="http://schemas.openxmlformats.org/officeDocument/2006/relationships/hyperlink" Target="https://pbs.twimg.com/media/D1oEx1rXcAAO1ys.jpg" TargetMode="External" /><Relationship Id="rId232" Type="http://schemas.openxmlformats.org/officeDocument/2006/relationships/hyperlink" Target="https://pbs.twimg.com/ext_tw_video_thumb/1106238661425807360/pu/img/Hi2O0gZUG6lk06g4.jpg" TargetMode="External" /><Relationship Id="rId233" Type="http://schemas.openxmlformats.org/officeDocument/2006/relationships/hyperlink" Target="http://pbs.twimg.com/profile_images/1060384429431025665/DaDUUmQW_normal.jpg" TargetMode="External" /><Relationship Id="rId234" Type="http://schemas.openxmlformats.org/officeDocument/2006/relationships/hyperlink" Target="http://pbs.twimg.com/profile_images/1060384429431025665/DaDUUmQW_normal.jpg" TargetMode="External" /><Relationship Id="rId235" Type="http://schemas.openxmlformats.org/officeDocument/2006/relationships/hyperlink" Target="https://pbs.twimg.com/media/D1oXPFTWoAAQ67F.jpg" TargetMode="External" /><Relationship Id="rId236" Type="http://schemas.openxmlformats.org/officeDocument/2006/relationships/hyperlink" Target="https://pbs.twimg.com/media/D1o5fKjWsAEAAC7.jpg" TargetMode="External" /><Relationship Id="rId237" Type="http://schemas.openxmlformats.org/officeDocument/2006/relationships/hyperlink" Target="https://pbs.twimg.com/media/D1oXOudWsAAwfEE.jpg" TargetMode="External" /><Relationship Id="rId238" Type="http://schemas.openxmlformats.org/officeDocument/2006/relationships/hyperlink" Target="https://pbs.twimg.com/media/D1o71APXcAYaKRD.jpg" TargetMode="External" /><Relationship Id="rId239" Type="http://schemas.openxmlformats.org/officeDocument/2006/relationships/hyperlink" Target="https://pbs.twimg.com/media/D1o71ZmWkAAS29l.jpg" TargetMode="External" /><Relationship Id="rId240" Type="http://schemas.openxmlformats.org/officeDocument/2006/relationships/hyperlink" Target="http://pbs.twimg.com/profile_images/1435641079/photo_1__normal.JPG" TargetMode="External" /><Relationship Id="rId241" Type="http://schemas.openxmlformats.org/officeDocument/2006/relationships/hyperlink" Target="http://pbs.twimg.com/profile_images/1039939032082534406/cB5Ufki-_normal.jpg" TargetMode="External" /><Relationship Id="rId242" Type="http://schemas.openxmlformats.org/officeDocument/2006/relationships/hyperlink" Target="https://pbs.twimg.com/media/D1oXPFTWoAAQ67F.jpg" TargetMode="External" /><Relationship Id="rId243" Type="http://schemas.openxmlformats.org/officeDocument/2006/relationships/hyperlink" Target="https://pbs.twimg.com/media/D1o71ZmWkAAS29l.jpg" TargetMode="External" /><Relationship Id="rId244" Type="http://schemas.openxmlformats.org/officeDocument/2006/relationships/hyperlink" Target="https://pbs.twimg.com/media/D1oXPFTWoAAQ67F.jpg" TargetMode="External" /><Relationship Id="rId245" Type="http://schemas.openxmlformats.org/officeDocument/2006/relationships/hyperlink" Target="https://pbs.twimg.com/media/D1o71ZmWkAAS29l.jpg" TargetMode="External" /><Relationship Id="rId246" Type="http://schemas.openxmlformats.org/officeDocument/2006/relationships/hyperlink" Target="https://pbs.twimg.com/media/D1o71ZmWkAAS29l.jpg" TargetMode="External" /><Relationship Id="rId247" Type="http://schemas.openxmlformats.org/officeDocument/2006/relationships/hyperlink" Target="http://pbs.twimg.com/profile_images/1097008255765762050/N-0Rq6CY_normal.jpg" TargetMode="External" /><Relationship Id="rId248" Type="http://schemas.openxmlformats.org/officeDocument/2006/relationships/hyperlink" Target="https://pbs.twimg.com/media/D1o71ZmWkAAS29l.jpg" TargetMode="External" /><Relationship Id="rId249" Type="http://schemas.openxmlformats.org/officeDocument/2006/relationships/hyperlink" Target="http://pbs.twimg.com/profile_images/1071152745581895682/Da48QOkI_normal.jpg" TargetMode="External" /><Relationship Id="rId250" Type="http://schemas.openxmlformats.org/officeDocument/2006/relationships/hyperlink" Target="https://pbs.twimg.com/media/D1oZWELWwAA-mAy.jpg" TargetMode="External" /><Relationship Id="rId251" Type="http://schemas.openxmlformats.org/officeDocument/2006/relationships/hyperlink" Target="http://pbs.twimg.com/profile_images/916834882885705728/b1FdHTD8_normal.jpg" TargetMode="External" /><Relationship Id="rId252" Type="http://schemas.openxmlformats.org/officeDocument/2006/relationships/hyperlink" Target="https://pbs.twimg.com/media/D1oXPFTWoAAQ67F.jpg" TargetMode="External" /><Relationship Id="rId253" Type="http://schemas.openxmlformats.org/officeDocument/2006/relationships/hyperlink" Target="https://pbs.twimg.com/media/D1o71ZmWkAAS29l.jpg" TargetMode="External" /><Relationship Id="rId254" Type="http://schemas.openxmlformats.org/officeDocument/2006/relationships/hyperlink" Target="https://pbs.twimg.com/media/D1o71ZmWkAAS29l.jpg" TargetMode="External" /><Relationship Id="rId255" Type="http://schemas.openxmlformats.org/officeDocument/2006/relationships/hyperlink" Target="https://twitter.com/pumpknot/status/1104107229819686912" TargetMode="External" /><Relationship Id="rId256" Type="http://schemas.openxmlformats.org/officeDocument/2006/relationships/hyperlink" Target="https://twitter.com/iembot_gid/status/1105505065761157122" TargetMode="External" /><Relationship Id="rId257" Type="http://schemas.openxmlformats.org/officeDocument/2006/relationships/hyperlink" Target="https://twitter.com/wqow/status/1105379393034018817" TargetMode="External" /><Relationship Id="rId258" Type="http://schemas.openxmlformats.org/officeDocument/2006/relationships/hyperlink" Target="https://twitter.com/wqow/status/1105563848860303360" TargetMode="External" /><Relationship Id="rId259" Type="http://schemas.openxmlformats.org/officeDocument/2006/relationships/hyperlink" Target="https://twitter.com/simpleweatherwi/status/1105379931976945664" TargetMode="External" /><Relationship Id="rId260" Type="http://schemas.openxmlformats.org/officeDocument/2006/relationships/hyperlink" Target="https://twitter.com/simpleweatherwi/status/1105564232526032896" TargetMode="External" /><Relationship Id="rId261" Type="http://schemas.openxmlformats.org/officeDocument/2006/relationships/hyperlink" Target="https://twitter.com/iembot_oax/status/1105505065761230850" TargetMode="External" /><Relationship Id="rId262" Type="http://schemas.openxmlformats.org/officeDocument/2006/relationships/hyperlink" Target="https://twitter.com/iembot_oax/status/1105840537054134273" TargetMode="External" /><Relationship Id="rId263" Type="http://schemas.openxmlformats.org/officeDocument/2006/relationships/hyperlink" Target="https://twitter.com/ocsbroadcastify/status/1106190447712632832" TargetMode="External" /><Relationship Id="rId264" Type="http://schemas.openxmlformats.org/officeDocument/2006/relationships/hyperlink" Target="https://twitter.com/lincolnbizbuzz/status/1106207395796140032" TargetMode="External" /><Relationship Id="rId265" Type="http://schemas.openxmlformats.org/officeDocument/2006/relationships/hyperlink" Target="https://twitter.com/ljsrileyjohnson/status/1106212281715707904" TargetMode="External" /><Relationship Id="rId266" Type="http://schemas.openxmlformats.org/officeDocument/2006/relationships/hyperlink" Target="https://twitter.com/saundersares/status/1106222332786499584" TargetMode="External" /><Relationship Id="rId267" Type="http://schemas.openxmlformats.org/officeDocument/2006/relationships/hyperlink" Target="https://twitter.com/jkelmuhcoogs/status/1106222544774930432" TargetMode="External" /><Relationship Id="rId268" Type="http://schemas.openxmlformats.org/officeDocument/2006/relationships/hyperlink" Target="https://twitter.com/opdkelsey/status/1106223238701555713" TargetMode="External" /><Relationship Id="rId269" Type="http://schemas.openxmlformats.org/officeDocument/2006/relationships/hyperlink" Target="https://twitter.com/northbendeagle/status/1106223357069021185" TargetMode="External" /><Relationship Id="rId270" Type="http://schemas.openxmlformats.org/officeDocument/2006/relationships/hyperlink" Target="https://twitter.com/colfaxcountyext/status/1106223597360742401" TargetMode="External" /><Relationship Id="rId271" Type="http://schemas.openxmlformats.org/officeDocument/2006/relationships/hyperlink" Target="https://twitter.com/crankymomofsix/status/1106223787572428800" TargetMode="External" /><Relationship Id="rId272" Type="http://schemas.openxmlformats.org/officeDocument/2006/relationships/hyperlink" Target="https://twitter.com/wowtweather/status/1106224155681280002" TargetMode="External" /><Relationship Id="rId273" Type="http://schemas.openxmlformats.org/officeDocument/2006/relationships/hyperlink" Target="https://twitter.com/juanderful93/status/1106224193144844288" TargetMode="External" /><Relationship Id="rId274" Type="http://schemas.openxmlformats.org/officeDocument/2006/relationships/hyperlink" Target="https://twitter.com/551cars/status/1106224203546718208" TargetMode="External" /><Relationship Id="rId275" Type="http://schemas.openxmlformats.org/officeDocument/2006/relationships/hyperlink" Target="https://twitter.com/omajason/status/1106224396593778689" TargetMode="External" /><Relationship Id="rId276" Type="http://schemas.openxmlformats.org/officeDocument/2006/relationships/hyperlink" Target="https://twitter.com/rustylord/status/1106224584813101056" TargetMode="External" /><Relationship Id="rId277" Type="http://schemas.openxmlformats.org/officeDocument/2006/relationships/hyperlink" Target="https://twitter.com/isodrosotherm/status/1106225013773004806" TargetMode="External" /><Relationship Id="rId278" Type="http://schemas.openxmlformats.org/officeDocument/2006/relationships/hyperlink" Target="https://twitter.com/fastman85/status/1106225038896885760" TargetMode="External" /><Relationship Id="rId279" Type="http://schemas.openxmlformats.org/officeDocument/2006/relationships/hyperlink" Target="https://twitter.com/b_freddie25/status/1106225256438603776" TargetMode="External" /><Relationship Id="rId280" Type="http://schemas.openxmlformats.org/officeDocument/2006/relationships/hyperlink" Target="https://twitter.com/ntvweather/status/1106225278005592069" TargetMode="External" /><Relationship Id="rId281" Type="http://schemas.openxmlformats.org/officeDocument/2006/relationships/hyperlink" Target="https://twitter.com/mrnexrad/status/1106225323920646144" TargetMode="External" /><Relationship Id="rId282" Type="http://schemas.openxmlformats.org/officeDocument/2006/relationships/hyperlink" Target="https://twitter.com/seaneversonketv/status/1106224036047130624" TargetMode="External" /><Relationship Id="rId283" Type="http://schemas.openxmlformats.org/officeDocument/2006/relationships/hyperlink" Target="https://twitter.com/seaneversonketv/status/1106225324017229825" TargetMode="External" /><Relationship Id="rId284" Type="http://schemas.openxmlformats.org/officeDocument/2006/relationships/hyperlink" Target="https://twitter.com/bkolihapd/status/1106225474794078211" TargetMode="External" /><Relationship Id="rId285" Type="http://schemas.openxmlformats.org/officeDocument/2006/relationships/hyperlink" Target="https://twitter.com/tylerw_unl/status/1106225513230680070" TargetMode="External" /><Relationship Id="rId286" Type="http://schemas.openxmlformats.org/officeDocument/2006/relationships/hyperlink" Target="https://twitter.com/nate_wildweasel/status/1106225586568081409" TargetMode="External" /><Relationship Id="rId287" Type="http://schemas.openxmlformats.org/officeDocument/2006/relationships/hyperlink" Target="https://twitter.com/timothyclawson/status/1106225597821435904" TargetMode="External" /><Relationship Id="rId288" Type="http://schemas.openxmlformats.org/officeDocument/2006/relationships/hyperlink" Target="https://twitter.com/jason_fox/status/1106225616200843270" TargetMode="External" /><Relationship Id="rId289" Type="http://schemas.openxmlformats.org/officeDocument/2006/relationships/hyperlink" Target="https://twitter.com/imperialautobdy/status/1106225730055225344" TargetMode="External" /><Relationship Id="rId290" Type="http://schemas.openxmlformats.org/officeDocument/2006/relationships/hyperlink" Target="https://twitter.com/davidearllive/status/1106225776750403584" TargetMode="External" /><Relationship Id="rId291" Type="http://schemas.openxmlformats.org/officeDocument/2006/relationships/hyperlink" Target="https://twitter.com/depfrankdcso/status/1106225823542116352" TargetMode="External" /><Relationship Id="rId292" Type="http://schemas.openxmlformats.org/officeDocument/2006/relationships/hyperlink" Target="https://twitter.com/marssaturn91/status/1106225936913981440" TargetMode="External" /><Relationship Id="rId293" Type="http://schemas.openxmlformats.org/officeDocument/2006/relationships/hyperlink" Target="https://twitter.com/mtobiasnet/status/1106225965963902977" TargetMode="External" /><Relationship Id="rId294" Type="http://schemas.openxmlformats.org/officeDocument/2006/relationships/hyperlink" Target="https://twitter.com/scottiemc33/status/1106225995173060608" TargetMode="External" /><Relationship Id="rId295" Type="http://schemas.openxmlformats.org/officeDocument/2006/relationships/hyperlink" Target="https://twitter.com/oasismountain/status/1106226086508060673" TargetMode="External" /><Relationship Id="rId296" Type="http://schemas.openxmlformats.org/officeDocument/2006/relationships/hyperlink" Target="https://twitter.com/jennyjjh/status/1106226128451190786" TargetMode="External" /><Relationship Id="rId297" Type="http://schemas.openxmlformats.org/officeDocument/2006/relationships/hyperlink" Target="https://twitter.com/roycesheibal/status/1106226204854632449" TargetMode="External" /><Relationship Id="rId298" Type="http://schemas.openxmlformats.org/officeDocument/2006/relationships/hyperlink" Target="https://twitter.com/nayat_q/status/1106226493968003072" TargetMode="External" /><Relationship Id="rId299" Type="http://schemas.openxmlformats.org/officeDocument/2006/relationships/hyperlink" Target="https://twitter.com/sharonchenwowt/status/1106226236848787456" TargetMode="External" /><Relationship Id="rId300" Type="http://schemas.openxmlformats.org/officeDocument/2006/relationships/hyperlink" Target="https://twitter.com/ipraveenpathak/status/1106226528168431616" TargetMode="External" /><Relationship Id="rId301" Type="http://schemas.openxmlformats.org/officeDocument/2006/relationships/hyperlink" Target="https://twitter.com/gregfreivogel/status/1106226536800288768" TargetMode="External" /><Relationship Id="rId302" Type="http://schemas.openxmlformats.org/officeDocument/2006/relationships/hyperlink" Target="https://twitter.com/jfegter1/status/1106226671290642439" TargetMode="External" /><Relationship Id="rId303" Type="http://schemas.openxmlformats.org/officeDocument/2006/relationships/hyperlink" Target="https://twitter.com/jackdaniels8022/status/1106226758456668160" TargetMode="External" /><Relationship Id="rId304" Type="http://schemas.openxmlformats.org/officeDocument/2006/relationships/hyperlink" Target="https://twitter.com/reginabirdwx/status/1106225133620883457" TargetMode="External" /><Relationship Id="rId305" Type="http://schemas.openxmlformats.org/officeDocument/2006/relationships/hyperlink" Target="https://twitter.com/chaplaingarf/status/1106226777339383809" TargetMode="External" /><Relationship Id="rId306" Type="http://schemas.openxmlformats.org/officeDocument/2006/relationships/hyperlink" Target="https://twitter.com/marino42/status/1106226782234132480" TargetMode="External" /><Relationship Id="rId307" Type="http://schemas.openxmlformats.org/officeDocument/2006/relationships/hyperlink" Target="https://twitter.com/homewiththeboys/status/1106226901495021569" TargetMode="External" /><Relationship Id="rId308" Type="http://schemas.openxmlformats.org/officeDocument/2006/relationships/hyperlink" Target="https://twitter.com/agdaytv/status/1106227026648813568" TargetMode="External" /><Relationship Id="rId309" Type="http://schemas.openxmlformats.org/officeDocument/2006/relationships/hyperlink" Target="https://twitter.com/tiremafia/status/1106227054167629824" TargetMode="External" /><Relationship Id="rId310" Type="http://schemas.openxmlformats.org/officeDocument/2006/relationships/hyperlink" Target="https://twitter.com/j_dbo_smith/status/1106227161726414849" TargetMode="External" /><Relationship Id="rId311" Type="http://schemas.openxmlformats.org/officeDocument/2006/relationships/hyperlink" Target="https://twitter.com/ellaitchh/status/1106227323270057986" TargetMode="External" /><Relationship Id="rId312" Type="http://schemas.openxmlformats.org/officeDocument/2006/relationships/hyperlink" Target="https://twitter.com/erinbode/status/1106227521446649857" TargetMode="External" /><Relationship Id="rId313" Type="http://schemas.openxmlformats.org/officeDocument/2006/relationships/hyperlink" Target="https://twitter.com/brunahild/status/1106227597975928838" TargetMode="External" /><Relationship Id="rId314" Type="http://schemas.openxmlformats.org/officeDocument/2006/relationships/hyperlink" Target="https://twitter.com/huskerpip/status/1106227726086819872" TargetMode="External" /><Relationship Id="rId315" Type="http://schemas.openxmlformats.org/officeDocument/2006/relationships/hyperlink" Target="https://twitter.com/yemartin3/status/1106227837122633734" TargetMode="External" /><Relationship Id="rId316" Type="http://schemas.openxmlformats.org/officeDocument/2006/relationships/hyperlink" Target="https://twitter.com/lmailander/status/1106228077628190721" TargetMode="External" /><Relationship Id="rId317" Type="http://schemas.openxmlformats.org/officeDocument/2006/relationships/hyperlink" Target="https://twitter.com/opdcanoe1/status/1106228113271345154" TargetMode="External" /><Relationship Id="rId318" Type="http://schemas.openxmlformats.org/officeDocument/2006/relationships/hyperlink" Target="https://twitter.com/thejamesfarley/status/1106228502003625984" TargetMode="External" /><Relationship Id="rId319" Type="http://schemas.openxmlformats.org/officeDocument/2006/relationships/hyperlink" Target="https://twitter.com/jjbecklun/status/1106228509578616832" TargetMode="External" /><Relationship Id="rId320" Type="http://schemas.openxmlformats.org/officeDocument/2006/relationships/hyperlink" Target="https://twitter.com/marthaevapearl/status/1106228565819998208" TargetMode="External" /><Relationship Id="rId321" Type="http://schemas.openxmlformats.org/officeDocument/2006/relationships/hyperlink" Target="https://twitter.com/omahawxstorms/status/1106228575315726337" TargetMode="External" /><Relationship Id="rId322" Type="http://schemas.openxmlformats.org/officeDocument/2006/relationships/hyperlink" Target="https://twitter.com/omahawxstorms/status/1106228575315726337" TargetMode="External" /><Relationship Id="rId323" Type="http://schemas.openxmlformats.org/officeDocument/2006/relationships/hyperlink" Target="https://twitter.com/nebraskasower/status/1106228576624541696" TargetMode="External" /><Relationship Id="rId324" Type="http://schemas.openxmlformats.org/officeDocument/2006/relationships/hyperlink" Target="https://twitter.com/nebraskadashcam/status/1106228592189423617" TargetMode="External" /><Relationship Id="rId325" Type="http://schemas.openxmlformats.org/officeDocument/2006/relationships/hyperlink" Target="https://twitter.com/dbhaire4/status/1106229150103285760" TargetMode="External" /><Relationship Id="rId326" Type="http://schemas.openxmlformats.org/officeDocument/2006/relationships/hyperlink" Target="https://twitter.com/extension4hpals/status/1106229209909866496" TargetMode="External" /><Relationship Id="rId327" Type="http://schemas.openxmlformats.org/officeDocument/2006/relationships/hyperlink" Target="https://twitter.com/micky_backhaus/status/1106229292751572992" TargetMode="External" /><Relationship Id="rId328" Type="http://schemas.openxmlformats.org/officeDocument/2006/relationships/hyperlink" Target="https://twitter.com/maya_reports/status/1106229292751572993" TargetMode="External" /><Relationship Id="rId329" Type="http://schemas.openxmlformats.org/officeDocument/2006/relationships/hyperlink" Target="https://twitter.com/sarpy_scanner/status/1106229345583022081" TargetMode="External" /><Relationship Id="rId330" Type="http://schemas.openxmlformats.org/officeDocument/2006/relationships/hyperlink" Target="https://twitter.com/bailz_zeleny/status/1106229463933743105" TargetMode="External" /><Relationship Id="rId331" Type="http://schemas.openxmlformats.org/officeDocument/2006/relationships/hyperlink" Target="https://twitter.com/bradanderson_wx/status/1106227731380006913" TargetMode="External" /><Relationship Id="rId332" Type="http://schemas.openxmlformats.org/officeDocument/2006/relationships/hyperlink" Target="https://twitter.com/bradanderson_wx/status/1106229520196083713" TargetMode="External" /><Relationship Id="rId333" Type="http://schemas.openxmlformats.org/officeDocument/2006/relationships/hyperlink" Target="https://twitter.com/1011_news/status/1106228033755713536" TargetMode="External" /><Relationship Id="rId334" Type="http://schemas.openxmlformats.org/officeDocument/2006/relationships/hyperlink" Target="https://twitter.com/difreit/status/1106229626865623040" TargetMode="External" /><Relationship Id="rId335" Type="http://schemas.openxmlformats.org/officeDocument/2006/relationships/hyperlink" Target="https://twitter.com/writes_jack/status/1106229638462791681" TargetMode="External" /><Relationship Id="rId336" Type="http://schemas.openxmlformats.org/officeDocument/2006/relationships/hyperlink" Target="https://twitter.com/collegeandmusic/status/1106229643693174785" TargetMode="External" /><Relationship Id="rId337" Type="http://schemas.openxmlformats.org/officeDocument/2006/relationships/hyperlink" Target="https://twitter.com/n9xtn/status/1106229910807425026" TargetMode="External" /><Relationship Id="rId338" Type="http://schemas.openxmlformats.org/officeDocument/2006/relationships/hyperlink" Target="https://twitter.com/eringraceowh/status/1106229953471881217" TargetMode="External" /><Relationship Id="rId339" Type="http://schemas.openxmlformats.org/officeDocument/2006/relationships/hyperlink" Target="https://twitter.com/faithh_moritz/status/1106230583951265792" TargetMode="External" /><Relationship Id="rId340" Type="http://schemas.openxmlformats.org/officeDocument/2006/relationships/hyperlink" Target="https://twitter.com/glschardt/status/1106230586719592449" TargetMode="External" /><Relationship Id="rId341" Type="http://schemas.openxmlformats.org/officeDocument/2006/relationships/hyperlink" Target="https://twitter.com/auntkim2/status/1106230608978759685" TargetMode="External" /><Relationship Id="rId342" Type="http://schemas.openxmlformats.org/officeDocument/2006/relationships/hyperlink" Target="https://twitter.com/jjwills2/status/1106230736435191809" TargetMode="External" /><Relationship Id="rId343" Type="http://schemas.openxmlformats.org/officeDocument/2006/relationships/hyperlink" Target="https://twitter.com/jjwills2/status/1106230736435191809" TargetMode="External" /><Relationship Id="rId344" Type="http://schemas.openxmlformats.org/officeDocument/2006/relationships/hyperlink" Target="https://twitter.com/geoffjam78/status/1106231203080867840" TargetMode="External" /><Relationship Id="rId345" Type="http://schemas.openxmlformats.org/officeDocument/2006/relationships/hyperlink" Target="https://twitter.com/4calhoun/status/1106231945980248066" TargetMode="External" /><Relationship Id="rId346" Type="http://schemas.openxmlformats.org/officeDocument/2006/relationships/hyperlink" Target="https://twitter.com/jonathangarcia/status/1106232165908578304" TargetMode="External" /><Relationship Id="rId347" Type="http://schemas.openxmlformats.org/officeDocument/2006/relationships/hyperlink" Target="https://twitter.com/aandersen55/status/1106232348151107584" TargetMode="External" /><Relationship Id="rId348" Type="http://schemas.openxmlformats.org/officeDocument/2006/relationships/hyperlink" Target="https://twitter.com/simplysaidjill/status/1106232467940392963" TargetMode="External" /><Relationship Id="rId349" Type="http://schemas.openxmlformats.org/officeDocument/2006/relationships/hyperlink" Target="https://twitter.com/nicolekwarner/status/1106232530804584449" TargetMode="External" /><Relationship Id="rId350" Type="http://schemas.openxmlformats.org/officeDocument/2006/relationships/hyperlink" Target="https://twitter.com/leftisrightinne/status/1106231326888341509" TargetMode="External" /><Relationship Id="rId351" Type="http://schemas.openxmlformats.org/officeDocument/2006/relationships/hyperlink" Target="https://twitter.com/leftisrightinne/status/1106232919964696576" TargetMode="External" /><Relationship Id="rId352" Type="http://schemas.openxmlformats.org/officeDocument/2006/relationships/hyperlink" Target="https://twitter.com/chantelemilton/status/1106233174051438598" TargetMode="External" /><Relationship Id="rId353" Type="http://schemas.openxmlformats.org/officeDocument/2006/relationships/hyperlink" Target="https://twitter.com/aktj620/status/1106233456915288068" TargetMode="External" /><Relationship Id="rId354" Type="http://schemas.openxmlformats.org/officeDocument/2006/relationships/hyperlink" Target="https://twitter.com/drewendorf/status/1106234217564958720" TargetMode="External" /><Relationship Id="rId355" Type="http://schemas.openxmlformats.org/officeDocument/2006/relationships/hyperlink" Target="https://twitter.com/drewendorf/status/1106234217564958720" TargetMode="External" /><Relationship Id="rId356" Type="http://schemas.openxmlformats.org/officeDocument/2006/relationships/hyperlink" Target="https://twitter.com/arkhusk33/status/1106229493302214656" TargetMode="External" /><Relationship Id="rId357" Type="http://schemas.openxmlformats.org/officeDocument/2006/relationships/hyperlink" Target="https://twitter.com/arkhusk33/status/1106230290836611079" TargetMode="External" /><Relationship Id="rId358" Type="http://schemas.openxmlformats.org/officeDocument/2006/relationships/hyperlink" Target="https://twitter.com/arkhusk33/status/1106234466190667777" TargetMode="External" /><Relationship Id="rId359" Type="http://schemas.openxmlformats.org/officeDocument/2006/relationships/hyperlink" Target="https://twitter.com/arkhusk33/status/1106234466190667777" TargetMode="External" /><Relationship Id="rId360" Type="http://schemas.openxmlformats.org/officeDocument/2006/relationships/hyperlink" Target="https://twitter.com/omahalyfttodd/status/1106234817245532160" TargetMode="External" /><Relationship Id="rId361" Type="http://schemas.openxmlformats.org/officeDocument/2006/relationships/hyperlink" Target="https://twitter.com/jmstill300/status/1106234910509940737" TargetMode="External" /><Relationship Id="rId362" Type="http://schemas.openxmlformats.org/officeDocument/2006/relationships/hyperlink" Target="https://twitter.com/pondimonium/status/1106235191213744129" TargetMode="External" /><Relationship Id="rId363" Type="http://schemas.openxmlformats.org/officeDocument/2006/relationships/hyperlink" Target="https://twitter.com/nematweets/status/1106235658094497792" TargetMode="External" /><Relationship Id="rId364" Type="http://schemas.openxmlformats.org/officeDocument/2006/relationships/hyperlink" Target="https://twitter.com/audramoorewx/status/1106227092356845568" TargetMode="External" /><Relationship Id="rId365" Type="http://schemas.openxmlformats.org/officeDocument/2006/relationships/hyperlink" Target="https://twitter.com/paprikapink/status/1106235864063967233" TargetMode="External" /><Relationship Id="rId366" Type="http://schemas.openxmlformats.org/officeDocument/2006/relationships/hyperlink" Target="https://twitter.com/paprikapink/status/1106235864063967233" TargetMode="External" /><Relationship Id="rId367" Type="http://schemas.openxmlformats.org/officeDocument/2006/relationships/hyperlink" Target="https://twitter.com/78sondo/status/1106235224470495233" TargetMode="External" /><Relationship Id="rId368" Type="http://schemas.openxmlformats.org/officeDocument/2006/relationships/hyperlink" Target="https://twitter.com/78sondo/status/1106236347331821569" TargetMode="External" /><Relationship Id="rId369" Type="http://schemas.openxmlformats.org/officeDocument/2006/relationships/hyperlink" Target="https://twitter.com/gretnastiles/status/1106236351656194049" TargetMode="External" /><Relationship Id="rId370" Type="http://schemas.openxmlformats.org/officeDocument/2006/relationships/hyperlink" Target="https://twitter.com/amandazepanda02/status/1106236453057675265" TargetMode="External" /><Relationship Id="rId371" Type="http://schemas.openxmlformats.org/officeDocument/2006/relationships/hyperlink" Target="https://twitter.com/exbluejay12/status/1106237188222738435" TargetMode="External" /><Relationship Id="rId372" Type="http://schemas.openxmlformats.org/officeDocument/2006/relationships/hyperlink" Target="https://twitter.com/leisarogers1/status/1106237439797018625" TargetMode="External" /><Relationship Id="rId373" Type="http://schemas.openxmlformats.org/officeDocument/2006/relationships/hyperlink" Target="https://twitter.com/camilaortiketv/status/1106237867527991298" TargetMode="External" /><Relationship Id="rId374" Type="http://schemas.openxmlformats.org/officeDocument/2006/relationships/hyperlink" Target="https://twitter.com/camilaortiketv/status/1106237867527991298" TargetMode="External" /><Relationship Id="rId375" Type="http://schemas.openxmlformats.org/officeDocument/2006/relationships/hyperlink" Target="https://twitter.com/prairiewisdom/status/1106238797849743361" TargetMode="External" /><Relationship Id="rId376" Type="http://schemas.openxmlformats.org/officeDocument/2006/relationships/hyperlink" Target="https://twitter.com/scochran2/status/1106239156924092416" TargetMode="External" /><Relationship Id="rId377" Type="http://schemas.openxmlformats.org/officeDocument/2006/relationships/hyperlink" Target="https://twitter.com/tcporter777/status/1106239721011900416" TargetMode="External" /><Relationship Id="rId378" Type="http://schemas.openxmlformats.org/officeDocument/2006/relationships/hyperlink" Target="https://twitter.com/tadpfeifer/status/1106239729358565378" TargetMode="External" /><Relationship Id="rId379" Type="http://schemas.openxmlformats.org/officeDocument/2006/relationships/hyperlink" Target="https://twitter.com/billyfitz54/status/1106240760045805568" TargetMode="External" /><Relationship Id="rId380" Type="http://schemas.openxmlformats.org/officeDocument/2006/relationships/hyperlink" Target="https://twitter.com/dmspinharney/status/1106236279522504705" TargetMode="External" /><Relationship Id="rId381" Type="http://schemas.openxmlformats.org/officeDocument/2006/relationships/hyperlink" Target="https://twitter.com/dmspinharney/status/1106241357398663170" TargetMode="External" /><Relationship Id="rId382" Type="http://schemas.openxmlformats.org/officeDocument/2006/relationships/hyperlink" Target="https://twitter.com/laurannrobinson/status/1106230768186085376" TargetMode="External" /><Relationship Id="rId383" Type="http://schemas.openxmlformats.org/officeDocument/2006/relationships/hyperlink" Target="https://twitter.com/b_dubulous/status/1106241668590772224" TargetMode="External" /><Relationship Id="rId384" Type="http://schemas.openxmlformats.org/officeDocument/2006/relationships/hyperlink" Target="https://twitter.com/b_dubulous/status/1106241668590772224" TargetMode="External" /><Relationship Id="rId385" Type="http://schemas.openxmlformats.org/officeDocument/2006/relationships/hyperlink" Target="https://twitter.com/jlpritchard11/status/1106241907057819648" TargetMode="External" /><Relationship Id="rId386" Type="http://schemas.openxmlformats.org/officeDocument/2006/relationships/hyperlink" Target="https://twitter.com/chadrowell13/status/1106243542383554561" TargetMode="External" /><Relationship Id="rId387" Type="http://schemas.openxmlformats.org/officeDocument/2006/relationships/hyperlink" Target="https://twitter.com/tomc1015/status/1106244237849440256" TargetMode="External" /><Relationship Id="rId388" Type="http://schemas.openxmlformats.org/officeDocument/2006/relationships/hyperlink" Target="https://twitter.com/markvarner09/status/1106244538044170240" TargetMode="External" /><Relationship Id="rId389" Type="http://schemas.openxmlformats.org/officeDocument/2006/relationships/hyperlink" Target="https://twitter.com/lef23ty/status/1106246032420147205" TargetMode="External" /><Relationship Id="rId390" Type="http://schemas.openxmlformats.org/officeDocument/2006/relationships/hyperlink" Target="https://twitter.com/ofc_wood/status/1106246355591331840" TargetMode="External" /><Relationship Id="rId391" Type="http://schemas.openxmlformats.org/officeDocument/2006/relationships/hyperlink" Target="https://twitter.com/sharon_rues/status/1106247230405656578" TargetMode="External" /><Relationship Id="rId392" Type="http://schemas.openxmlformats.org/officeDocument/2006/relationships/hyperlink" Target="https://twitter.com/ccooke6685/status/1106247735701848064" TargetMode="External" /><Relationship Id="rId393" Type="http://schemas.openxmlformats.org/officeDocument/2006/relationships/hyperlink" Target="https://twitter.com/dkoellerwx/status/1106224017848131584" TargetMode="External" /><Relationship Id="rId394" Type="http://schemas.openxmlformats.org/officeDocument/2006/relationships/hyperlink" Target="https://twitter.com/kringraham/status/1106248086693859328" TargetMode="External" /><Relationship Id="rId395" Type="http://schemas.openxmlformats.org/officeDocument/2006/relationships/hyperlink" Target="https://twitter.com/dodgecosone/status/1106248133053431812" TargetMode="External" /><Relationship Id="rId396" Type="http://schemas.openxmlformats.org/officeDocument/2006/relationships/hyperlink" Target="https://twitter.com/jannabinder/status/1106253281473560576" TargetMode="External" /><Relationship Id="rId397" Type="http://schemas.openxmlformats.org/officeDocument/2006/relationships/hyperlink" Target="https://twitter.com/roscoe_1984/status/1106255691721912321" TargetMode="External" /><Relationship Id="rId398" Type="http://schemas.openxmlformats.org/officeDocument/2006/relationships/hyperlink" Target="https://twitter.com/kforradio/status/1106254249963544577" TargetMode="External" /><Relationship Id="rId399" Type="http://schemas.openxmlformats.org/officeDocument/2006/relationships/hyperlink" Target="https://twitter.com/4randyj/status/1106256092831449088" TargetMode="External" /><Relationship Id="rId400" Type="http://schemas.openxmlformats.org/officeDocument/2006/relationships/hyperlink" Target="https://twitter.com/cinma44/status/1106257434748833792" TargetMode="External" /><Relationship Id="rId401" Type="http://schemas.openxmlformats.org/officeDocument/2006/relationships/hyperlink" Target="https://twitter.com/ketv/status/1106201951098859521" TargetMode="External" /><Relationship Id="rId402" Type="http://schemas.openxmlformats.org/officeDocument/2006/relationships/hyperlink" Target="https://twitter.com/ketv/status/1106238979240804358" TargetMode="External" /><Relationship Id="rId403" Type="http://schemas.openxmlformats.org/officeDocument/2006/relationships/hyperlink" Target="https://twitter.com/fwdmovement_me/status/1106257569457340417" TargetMode="External" /><Relationship Id="rId404" Type="http://schemas.openxmlformats.org/officeDocument/2006/relationships/hyperlink" Target="https://twitter.com/fwdmovement_me/status/1106257569457340417" TargetMode="External" /><Relationship Id="rId405" Type="http://schemas.openxmlformats.org/officeDocument/2006/relationships/hyperlink" Target="https://twitter.com/platteriverlady/status/1106257621173055492" TargetMode="External" /><Relationship Id="rId406" Type="http://schemas.openxmlformats.org/officeDocument/2006/relationships/hyperlink" Target="https://twitter.com/allisonmollenk1/status/1106259880678252545" TargetMode="External" /><Relationship Id="rId407" Type="http://schemas.openxmlformats.org/officeDocument/2006/relationships/hyperlink" Target="https://twitter.com/nwsflashflood/status/1106222201995436033" TargetMode="External" /><Relationship Id="rId408" Type="http://schemas.openxmlformats.org/officeDocument/2006/relationships/hyperlink" Target="https://twitter.com/nwsflashflood/status/1106262441879629824" TargetMode="External" /><Relationship Id="rId409" Type="http://schemas.openxmlformats.org/officeDocument/2006/relationships/hyperlink" Target="https://twitter.com/dixiewxgeek/status/1106262479741612033" TargetMode="External" /><Relationship Id="rId410" Type="http://schemas.openxmlformats.org/officeDocument/2006/relationships/hyperlink" Target="https://twitter.com/jim_phillips1/status/1106225615982788608" TargetMode="External" /><Relationship Id="rId411" Type="http://schemas.openxmlformats.org/officeDocument/2006/relationships/hyperlink" Target="https://twitter.com/omaha_scanner/status/1106226921078222848" TargetMode="External" /><Relationship Id="rId412" Type="http://schemas.openxmlformats.org/officeDocument/2006/relationships/hyperlink" Target="https://twitter.com/omaha_scanner/status/1106227203757522947" TargetMode="External" /><Relationship Id="rId413" Type="http://schemas.openxmlformats.org/officeDocument/2006/relationships/hyperlink" Target="https://twitter.com/omaha_scanner/status/1106262483541598209" TargetMode="External" /><Relationship Id="rId414" Type="http://schemas.openxmlformats.org/officeDocument/2006/relationships/hyperlink" Target="https://twitter.com/fox42kptm/status/1106229469596008449" TargetMode="External" /><Relationship Id="rId415" Type="http://schemas.openxmlformats.org/officeDocument/2006/relationships/hyperlink" Target="https://twitter.com/fox42kptm/status/1106262491724681217" TargetMode="External" /><Relationship Id="rId416" Type="http://schemas.openxmlformats.org/officeDocument/2006/relationships/hyperlink" Target="https://twitter.com/nicoledoesnews/status/1106262689045729282" TargetMode="External" /><Relationship Id="rId417" Type="http://schemas.openxmlformats.org/officeDocument/2006/relationships/hyperlink" Target="https://twitter.com/3newsnowomaha/status/1106225934405914624" TargetMode="External" /><Relationship Id="rId418" Type="http://schemas.openxmlformats.org/officeDocument/2006/relationships/hyperlink" Target="https://twitter.com/3newsnowomaha/status/1106262704480813056" TargetMode="External" /><Relationship Id="rId419" Type="http://schemas.openxmlformats.org/officeDocument/2006/relationships/hyperlink" Target="https://twitter.com/kfabnews/status/1106262921808699397" TargetMode="External" /><Relationship Id="rId420" Type="http://schemas.openxmlformats.org/officeDocument/2006/relationships/hyperlink" Target="https://twitter.com/mattserweketv/status/1106224933464653824" TargetMode="External" /><Relationship Id="rId421" Type="http://schemas.openxmlformats.org/officeDocument/2006/relationships/hyperlink" Target="https://twitter.com/ashlandfiredept/status/1106225949660639238" TargetMode="External" /><Relationship Id="rId422" Type="http://schemas.openxmlformats.org/officeDocument/2006/relationships/hyperlink" Target="https://twitter.com/nwsomaha/status/1106222207880122368" TargetMode="External" /><Relationship Id="rId423" Type="http://schemas.openxmlformats.org/officeDocument/2006/relationships/hyperlink" Target="https://twitter.com/nwsomaha/status/1106262449089638400" TargetMode="External" /><Relationship Id="rId424" Type="http://schemas.openxmlformats.org/officeDocument/2006/relationships/hyperlink" Target="https://twitter.com/ashlandfiredept/status/1106263237543317504" TargetMode="External" /><Relationship Id="rId425" Type="http://schemas.openxmlformats.org/officeDocument/2006/relationships/hyperlink" Target="https://api.twitter.com/1.1/geo/id/a84b808ce3f11719.json" TargetMode="External" /><Relationship Id="rId426" Type="http://schemas.openxmlformats.org/officeDocument/2006/relationships/hyperlink" Target="https://api.twitter.com/1.1/geo/id/ac9b9070f6d17a9a.json" TargetMode="External" /><Relationship Id="rId427" Type="http://schemas.openxmlformats.org/officeDocument/2006/relationships/hyperlink" Target="https://api.twitter.com/1.1/geo/id/ac9b9070f6d17a9a.json" TargetMode="External" /><Relationship Id="rId428" Type="http://schemas.openxmlformats.org/officeDocument/2006/relationships/comments" Target="../comments1.xml" /><Relationship Id="rId429" Type="http://schemas.openxmlformats.org/officeDocument/2006/relationships/vmlDrawing" Target="../drawings/vmlDrawing1.vml" /><Relationship Id="rId430" Type="http://schemas.openxmlformats.org/officeDocument/2006/relationships/table" Target="../tables/table1.xml" /><Relationship Id="rId43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ketv.com/article/red-cross-opens-shelter-for-flood-victims/26814523" TargetMode="External" /><Relationship Id="rId2" Type="http://schemas.openxmlformats.org/officeDocument/2006/relationships/hyperlink" Target="https://www.wowt.com/content/news/FLOOD-UPDATE-The-latest-on-evacuations-road-closings-around-the-region-507141131.html" TargetMode="External" /><Relationship Id="rId3" Type="http://schemas.openxmlformats.org/officeDocument/2006/relationships/hyperlink" Target="https://mesonet.agron.iastate.edu/vtec/f/2019-O-NEW-KOAX-FL-W-0018" TargetMode="External" /><Relationship Id="rId4" Type="http://schemas.openxmlformats.org/officeDocument/2006/relationships/hyperlink" Target="http://wqow.com/weather/interactive-radar/" TargetMode="External" /><Relationship Id="rId5" Type="http://schemas.openxmlformats.org/officeDocument/2006/relationships/hyperlink" Target="https://www.ketv.com/article/25-counties-under-flood-warnings-until-wednesday-afternoon/26810569" TargetMode="External" /><Relationship Id="rId6" Type="http://schemas.openxmlformats.org/officeDocument/2006/relationships/hyperlink" Target="https://www.kfornow.com/flash-flood-emergency-residents-from-near-schuyler-to-ashland-impacted-lfrs-water-rescue-team-deployed/" TargetMode="External" /><Relationship Id="rId7" Type="http://schemas.openxmlformats.org/officeDocument/2006/relationships/hyperlink" Target="https://www.1011now.com/content/news/Flash-Flood-Emergency-issued-as-Platte-River-expected-to-rise-quickly--507146651.html" TargetMode="External" /><Relationship Id="rId8" Type="http://schemas.openxmlformats.org/officeDocument/2006/relationships/hyperlink" Target="https://water.weather.gov/ahps2/index.php?wfo=OAX" TargetMode="External" /><Relationship Id="rId9" Type="http://schemas.openxmlformats.org/officeDocument/2006/relationships/hyperlink" Target="https://mesonet.agron.iastate.edu/vtec/f/2019-O-NEW-KOAX-FL-W-0036" TargetMode="External" /><Relationship Id="rId10" Type="http://schemas.openxmlformats.org/officeDocument/2006/relationships/hyperlink" Target="http://www.simpleweatheralert.com/cgi-bin/weatherdetail.py?l=WI125CEC62FE48.FloodWatch.125CEC71EEE4WI.DLHFFADLH.84be0fb6ad637c1f22af51220d41679d&amp;a=055&amp;t=1" TargetMode="External" /><Relationship Id="rId11" Type="http://schemas.openxmlformats.org/officeDocument/2006/relationships/hyperlink" Target="https://mesonet.agron.iastate.edu/vtec/f/2019-O-NEW-KOAX-FL-W-0018" TargetMode="External" /><Relationship Id="rId12" Type="http://schemas.openxmlformats.org/officeDocument/2006/relationships/hyperlink" Target="http://wqow.com/weather/interactive-radar/" TargetMode="External" /><Relationship Id="rId13" Type="http://schemas.openxmlformats.org/officeDocument/2006/relationships/hyperlink" Target="http://www.simpleweatheralert.com/cgi-bin/weatherdetail.py?l=WI125CEC62FE48.FloodWatch.125CEC71EEE4WI.DLHFFADLH.84be0fb6ad637c1f22af51220d41679d&amp;a=055&amp;t=1" TargetMode="External" /><Relationship Id="rId14" Type="http://schemas.openxmlformats.org/officeDocument/2006/relationships/hyperlink" Target="http://www.simpleweatheralert.com/cgi-bin/weatherdetail.py?l=WI125CEC612474.FloodWatch.125CEC612A50WI.DLHFFADLH.b29a8d79392d564a805dec414d823a22&amp;a=055&amp;t=1" TargetMode="External" /><Relationship Id="rId15" Type="http://schemas.openxmlformats.org/officeDocument/2006/relationships/hyperlink" Target="https://mesonet.agron.iastate.edu/vtec/f/2019-O-NEW-KOAX-FL-W-0036" TargetMode="External" /><Relationship Id="rId16" Type="http://schemas.openxmlformats.org/officeDocument/2006/relationships/hyperlink" Target="https://www.ketv.com/article/red-cross-opens-shelter-for-flood-victims/26814523" TargetMode="External" /><Relationship Id="rId17" Type="http://schemas.openxmlformats.org/officeDocument/2006/relationships/hyperlink" Target="https://www.ketv.com/article/25-counties-under-flood-warnings-until-wednesday-afternoon/26810569" TargetMode="External" /><Relationship Id="rId18" Type="http://schemas.openxmlformats.org/officeDocument/2006/relationships/hyperlink" Target="https://www.1011now.com/content/news/Flash-Flood-Emergency-issued-as-Platte-River-expected-to-rise-quickly--507146651.html" TargetMode="External" /><Relationship Id="rId19" Type="http://schemas.openxmlformats.org/officeDocument/2006/relationships/hyperlink" Target="https://www.kfornow.com/flash-flood-emergency-residents-from-near-schuyler-to-ashland-impacted-lfrs-water-rescue-team-deployed/" TargetMode="External" /><Relationship Id="rId20" Type="http://schemas.openxmlformats.org/officeDocument/2006/relationships/table" Target="../tables/table12.xml" /><Relationship Id="rId21" Type="http://schemas.openxmlformats.org/officeDocument/2006/relationships/table" Target="../tables/table13.xml" /><Relationship Id="rId22" Type="http://schemas.openxmlformats.org/officeDocument/2006/relationships/table" Target="../tables/table14.xml" /><Relationship Id="rId23" Type="http://schemas.openxmlformats.org/officeDocument/2006/relationships/table" Target="../tables/table15.xml" /><Relationship Id="rId24" Type="http://schemas.openxmlformats.org/officeDocument/2006/relationships/table" Target="../tables/table16.xml" /><Relationship Id="rId25" Type="http://schemas.openxmlformats.org/officeDocument/2006/relationships/table" Target="../tables/table17.xml" /><Relationship Id="rId26" Type="http://schemas.openxmlformats.org/officeDocument/2006/relationships/table" Target="../tables/table18.xml" /><Relationship Id="rId27"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semyY1Msp.friends" TargetMode="External" /><Relationship Id="rId2" Type="http://schemas.openxmlformats.org/officeDocument/2006/relationships/hyperlink" Target="https://t.co/s4749LS5Pm" TargetMode="External" /><Relationship Id="rId3" Type="http://schemas.openxmlformats.org/officeDocument/2006/relationships/hyperlink" Target="https://t.co/3gsQ1wfMiK" TargetMode="External" /><Relationship Id="rId4" Type="http://schemas.openxmlformats.org/officeDocument/2006/relationships/hyperlink" Target="https://t.co/3wDNjsynWP" TargetMode="External" /><Relationship Id="rId5" Type="http://schemas.openxmlformats.org/officeDocument/2006/relationships/hyperlink" Target="http://t.co/Y8pxdbXq" TargetMode="External" /><Relationship Id="rId6" Type="http://schemas.openxmlformats.org/officeDocument/2006/relationships/hyperlink" Target="https://t.co/3gsQ1wxnHk" TargetMode="External" /><Relationship Id="rId7" Type="http://schemas.openxmlformats.org/officeDocument/2006/relationships/hyperlink" Target="https://t.co/92YldsQOmn" TargetMode="External" /><Relationship Id="rId8" Type="http://schemas.openxmlformats.org/officeDocument/2006/relationships/hyperlink" Target="http://t.co/q9v9VIXZW5" TargetMode="External" /><Relationship Id="rId9" Type="http://schemas.openxmlformats.org/officeDocument/2006/relationships/hyperlink" Target="http://t.co/FGUiKSyPJM" TargetMode="External" /><Relationship Id="rId10" Type="http://schemas.openxmlformats.org/officeDocument/2006/relationships/hyperlink" Target="https://t.co/CB3LOd21gs" TargetMode="External" /><Relationship Id="rId11" Type="http://schemas.openxmlformats.org/officeDocument/2006/relationships/hyperlink" Target="http://t.co/n5TZGOWhwu" TargetMode="External" /><Relationship Id="rId12" Type="http://schemas.openxmlformats.org/officeDocument/2006/relationships/hyperlink" Target="https://t.co/VVpeTjpkkG" TargetMode="External" /><Relationship Id="rId13" Type="http://schemas.openxmlformats.org/officeDocument/2006/relationships/hyperlink" Target="http://t.co/1xtODHzfIU" TargetMode="External" /><Relationship Id="rId14" Type="http://schemas.openxmlformats.org/officeDocument/2006/relationships/hyperlink" Target="http://t.co/9tQ3JhsmdQ" TargetMode="External" /><Relationship Id="rId15" Type="http://schemas.openxmlformats.org/officeDocument/2006/relationships/hyperlink" Target="https://t.co/5vtobjQNT8" TargetMode="External" /><Relationship Id="rId16" Type="http://schemas.openxmlformats.org/officeDocument/2006/relationships/hyperlink" Target="https://t.co/QMN3sfK81X" TargetMode="External" /><Relationship Id="rId17" Type="http://schemas.openxmlformats.org/officeDocument/2006/relationships/hyperlink" Target="https://t.co/fDdYObWdc1" TargetMode="External" /><Relationship Id="rId18" Type="http://schemas.openxmlformats.org/officeDocument/2006/relationships/hyperlink" Target="https://t.co/D8Bz3O4XQ8" TargetMode="External" /><Relationship Id="rId19" Type="http://schemas.openxmlformats.org/officeDocument/2006/relationships/hyperlink" Target="https://t.co/3KA1TzH11I" TargetMode="External" /><Relationship Id="rId20" Type="http://schemas.openxmlformats.org/officeDocument/2006/relationships/hyperlink" Target="https://t.co/3XZpf0o8Z2" TargetMode="External" /><Relationship Id="rId21" Type="http://schemas.openxmlformats.org/officeDocument/2006/relationships/hyperlink" Target="https://t.co/3KA1TzYBTg" TargetMode="External" /><Relationship Id="rId22" Type="http://schemas.openxmlformats.org/officeDocument/2006/relationships/hyperlink" Target="https://t.co/q3yoKOXfSh" TargetMode="External" /><Relationship Id="rId23" Type="http://schemas.openxmlformats.org/officeDocument/2006/relationships/hyperlink" Target="https://t.co/S9QBp9qhkv" TargetMode="External" /><Relationship Id="rId24" Type="http://schemas.openxmlformats.org/officeDocument/2006/relationships/hyperlink" Target="https://t.co/owBTLRnSgV" TargetMode="External" /><Relationship Id="rId25" Type="http://schemas.openxmlformats.org/officeDocument/2006/relationships/hyperlink" Target="https://t.co/hnXfsIv4b0" TargetMode="External" /><Relationship Id="rId26" Type="http://schemas.openxmlformats.org/officeDocument/2006/relationships/hyperlink" Target="https://t.co/eyEu9opTrd" TargetMode="External" /><Relationship Id="rId27" Type="http://schemas.openxmlformats.org/officeDocument/2006/relationships/hyperlink" Target="https://t.co/wKDzAvxjUb" TargetMode="External" /><Relationship Id="rId28" Type="http://schemas.openxmlformats.org/officeDocument/2006/relationships/hyperlink" Target="https://t.co/vylYgyyHe8" TargetMode="External" /><Relationship Id="rId29" Type="http://schemas.openxmlformats.org/officeDocument/2006/relationships/hyperlink" Target="https://t.co/1nyCrnGqaa" TargetMode="External" /><Relationship Id="rId30" Type="http://schemas.openxmlformats.org/officeDocument/2006/relationships/hyperlink" Target="http://t.co/EWh3PaA0uw" TargetMode="External" /><Relationship Id="rId31" Type="http://schemas.openxmlformats.org/officeDocument/2006/relationships/hyperlink" Target="https://t.co/VYXbsZvr0E" TargetMode="External" /><Relationship Id="rId32" Type="http://schemas.openxmlformats.org/officeDocument/2006/relationships/hyperlink" Target="https://t.co/8tdgzgzcYv" TargetMode="External" /><Relationship Id="rId33" Type="http://schemas.openxmlformats.org/officeDocument/2006/relationships/hyperlink" Target="https://t.co/5Z8Ew5FSTs" TargetMode="External" /><Relationship Id="rId34" Type="http://schemas.openxmlformats.org/officeDocument/2006/relationships/hyperlink" Target="https://t.co/hXNhJNNtKG" TargetMode="External" /><Relationship Id="rId35" Type="http://schemas.openxmlformats.org/officeDocument/2006/relationships/hyperlink" Target="https://t.co/ZXTnpaKbGN" TargetMode="External" /><Relationship Id="rId36" Type="http://schemas.openxmlformats.org/officeDocument/2006/relationships/hyperlink" Target="https://t.co/Q5ZqqykaCS" TargetMode="External" /><Relationship Id="rId37" Type="http://schemas.openxmlformats.org/officeDocument/2006/relationships/hyperlink" Target="https://t.co/uqkKPM5W3e" TargetMode="External" /><Relationship Id="rId38" Type="http://schemas.openxmlformats.org/officeDocument/2006/relationships/hyperlink" Target="https://t.co/F1izPGy8b5" TargetMode="External" /><Relationship Id="rId39" Type="http://schemas.openxmlformats.org/officeDocument/2006/relationships/hyperlink" Target="https://t.co/ZU7hChgOo9" TargetMode="External" /><Relationship Id="rId40" Type="http://schemas.openxmlformats.org/officeDocument/2006/relationships/hyperlink" Target="https://t.co/tn8QxoMcCq" TargetMode="External" /><Relationship Id="rId41" Type="http://schemas.openxmlformats.org/officeDocument/2006/relationships/hyperlink" Target="http://t.co/YwdB1iUH1y" TargetMode="External" /><Relationship Id="rId42" Type="http://schemas.openxmlformats.org/officeDocument/2006/relationships/hyperlink" Target="https://t.co/JY7MnB3W2o" TargetMode="External" /><Relationship Id="rId43" Type="http://schemas.openxmlformats.org/officeDocument/2006/relationships/hyperlink" Target="https://t.co/OiDFCzz9pl" TargetMode="External" /><Relationship Id="rId44" Type="http://schemas.openxmlformats.org/officeDocument/2006/relationships/hyperlink" Target="https://t.co/bbADmhH62g" TargetMode="External" /><Relationship Id="rId45" Type="http://schemas.openxmlformats.org/officeDocument/2006/relationships/hyperlink" Target="http://t.co/R11YJxOGHN" TargetMode="External" /><Relationship Id="rId46" Type="http://schemas.openxmlformats.org/officeDocument/2006/relationships/hyperlink" Target="http://t.co/vhSPsXm8ix" TargetMode="External" /><Relationship Id="rId47" Type="http://schemas.openxmlformats.org/officeDocument/2006/relationships/hyperlink" Target="https://t.co/owBTLRnSgV" TargetMode="External" /><Relationship Id="rId48" Type="http://schemas.openxmlformats.org/officeDocument/2006/relationships/hyperlink" Target="https://t.co/UTKCo4Nfmg" TargetMode="External" /><Relationship Id="rId49" Type="http://schemas.openxmlformats.org/officeDocument/2006/relationships/hyperlink" Target="https://t.co/rOG4V5ZSwG" TargetMode="External" /><Relationship Id="rId50" Type="http://schemas.openxmlformats.org/officeDocument/2006/relationships/hyperlink" Target="https://t.co/F7gYsgh0do" TargetMode="External" /><Relationship Id="rId51" Type="http://schemas.openxmlformats.org/officeDocument/2006/relationships/hyperlink" Target="https://t.co/HUnc0oM1If" TargetMode="External" /><Relationship Id="rId52" Type="http://schemas.openxmlformats.org/officeDocument/2006/relationships/hyperlink" Target="http://t.co/TGRUTfw5Hh" TargetMode="External" /><Relationship Id="rId53" Type="http://schemas.openxmlformats.org/officeDocument/2006/relationships/hyperlink" Target="https://t.co/3DOFxjGqKz" TargetMode="External" /><Relationship Id="rId54" Type="http://schemas.openxmlformats.org/officeDocument/2006/relationships/hyperlink" Target="https://t.co/lWVv1EV5DF" TargetMode="External" /><Relationship Id="rId55" Type="http://schemas.openxmlformats.org/officeDocument/2006/relationships/hyperlink" Target="https://t.co/wc3ibUY4jB" TargetMode="External" /><Relationship Id="rId56" Type="http://schemas.openxmlformats.org/officeDocument/2006/relationships/hyperlink" Target="https://t.co/h93JMCYVzA" TargetMode="External" /><Relationship Id="rId57" Type="http://schemas.openxmlformats.org/officeDocument/2006/relationships/hyperlink" Target="https://t.co/ydBJRGQL0S" TargetMode="External" /><Relationship Id="rId58" Type="http://schemas.openxmlformats.org/officeDocument/2006/relationships/hyperlink" Target="https://t.co/vBeYd4GF2e" TargetMode="External" /><Relationship Id="rId59" Type="http://schemas.openxmlformats.org/officeDocument/2006/relationships/hyperlink" Target="http://t.co/ceDR7b8Igu" TargetMode="External" /><Relationship Id="rId60" Type="http://schemas.openxmlformats.org/officeDocument/2006/relationships/hyperlink" Target="https://t.co/XaDRWalfVP" TargetMode="External" /><Relationship Id="rId61" Type="http://schemas.openxmlformats.org/officeDocument/2006/relationships/hyperlink" Target="https://pbs.twimg.com/profile_banners/471253770/1538676123" TargetMode="External" /><Relationship Id="rId62" Type="http://schemas.openxmlformats.org/officeDocument/2006/relationships/hyperlink" Target="https://pbs.twimg.com/profile_banners/16473779/1521562404" TargetMode="External" /><Relationship Id="rId63" Type="http://schemas.openxmlformats.org/officeDocument/2006/relationships/hyperlink" Target="https://pbs.twimg.com/profile_banners/318894833/1355622396" TargetMode="External" /><Relationship Id="rId64" Type="http://schemas.openxmlformats.org/officeDocument/2006/relationships/hyperlink" Target="https://pbs.twimg.com/profile_banners/1076261572002148353/1545435978" TargetMode="External" /><Relationship Id="rId65" Type="http://schemas.openxmlformats.org/officeDocument/2006/relationships/hyperlink" Target="https://pbs.twimg.com/profile_banners/620189409/1544110980" TargetMode="External" /><Relationship Id="rId66" Type="http://schemas.openxmlformats.org/officeDocument/2006/relationships/hyperlink" Target="https://pbs.twimg.com/profile_banners/1382841594/1475588526" TargetMode="External" /><Relationship Id="rId67" Type="http://schemas.openxmlformats.org/officeDocument/2006/relationships/hyperlink" Target="https://pbs.twimg.com/profile_banners/920684044848910336/1538406494" TargetMode="External" /><Relationship Id="rId68" Type="http://schemas.openxmlformats.org/officeDocument/2006/relationships/hyperlink" Target="https://pbs.twimg.com/profile_banners/65742008/1377037307" TargetMode="External" /><Relationship Id="rId69" Type="http://schemas.openxmlformats.org/officeDocument/2006/relationships/hyperlink" Target="https://pbs.twimg.com/profile_banners/607539796/1547576778" TargetMode="External" /><Relationship Id="rId70" Type="http://schemas.openxmlformats.org/officeDocument/2006/relationships/hyperlink" Target="https://pbs.twimg.com/profile_banners/40894238/1542152979" TargetMode="External" /><Relationship Id="rId71" Type="http://schemas.openxmlformats.org/officeDocument/2006/relationships/hyperlink" Target="https://pbs.twimg.com/profile_banners/151804158/1550016789" TargetMode="External" /><Relationship Id="rId72" Type="http://schemas.openxmlformats.org/officeDocument/2006/relationships/hyperlink" Target="https://pbs.twimg.com/profile_banners/201897309/1536958507" TargetMode="External" /><Relationship Id="rId73" Type="http://schemas.openxmlformats.org/officeDocument/2006/relationships/hyperlink" Target="https://pbs.twimg.com/profile_banners/4004327112/1548004587" TargetMode="External" /><Relationship Id="rId74" Type="http://schemas.openxmlformats.org/officeDocument/2006/relationships/hyperlink" Target="https://pbs.twimg.com/profile_banners/15821702/1524697408" TargetMode="External" /><Relationship Id="rId75" Type="http://schemas.openxmlformats.org/officeDocument/2006/relationships/hyperlink" Target="https://pbs.twimg.com/profile_banners/154409428/1465073986" TargetMode="External" /><Relationship Id="rId76" Type="http://schemas.openxmlformats.org/officeDocument/2006/relationships/hyperlink" Target="https://pbs.twimg.com/profile_banners/1019317450138095617/1547559433" TargetMode="External" /><Relationship Id="rId77" Type="http://schemas.openxmlformats.org/officeDocument/2006/relationships/hyperlink" Target="https://pbs.twimg.com/profile_banners/2277988314/1407085558" TargetMode="External" /><Relationship Id="rId78" Type="http://schemas.openxmlformats.org/officeDocument/2006/relationships/hyperlink" Target="https://pbs.twimg.com/profile_banners/1855535821/1535989662" TargetMode="External" /><Relationship Id="rId79" Type="http://schemas.openxmlformats.org/officeDocument/2006/relationships/hyperlink" Target="https://pbs.twimg.com/profile_banners/301696528/1483912084" TargetMode="External" /><Relationship Id="rId80" Type="http://schemas.openxmlformats.org/officeDocument/2006/relationships/hyperlink" Target="https://pbs.twimg.com/profile_banners/363908005/1504635970" TargetMode="External" /><Relationship Id="rId81" Type="http://schemas.openxmlformats.org/officeDocument/2006/relationships/hyperlink" Target="https://pbs.twimg.com/profile_banners/723315727822807040/1470431472" TargetMode="External" /><Relationship Id="rId82" Type="http://schemas.openxmlformats.org/officeDocument/2006/relationships/hyperlink" Target="https://pbs.twimg.com/profile_banners/887309156/1471999974" TargetMode="External" /><Relationship Id="rId83" Type="http://schemas.openxmlformats.org/officeDocument/2006/relationships/hyperlink" Target="https://pbs.twimg.com/profile_banners/329879792/1534887956" TargetMode="External" /><Relationship Id="rId84" Type="http://schemas.openxmlformats.org/officeDocument/2006/relationships/hyperlink" Target="https://pbs.twimg.com/profile_banners/1556651334/1372960593" TargetMode="External" /><Relationship Id="rId85" Type="http://schemas.openxmlformats.org/officeDocument/2006/relationships/hyperlink" Target="https://pbs.twimg.com/profile_banners/8028342/1398264674" TargetMode="External" /><Relationship Id="rId86" Type="http://schemas.openxmlformats.org/officeDocument/2006/relationships/hyperlink" Target="https://pbs.twimg.com/profile_banners/806523554200219650/1481206327" TargetMode="External" /><Relationship Id="rId87" Type="http://schemas.openxmlformats.org/officeDocument/2006/relationships/hyperlink" Target="https://pbs.twimg.com/profile_banners/140980387/1403058067" TargetMode="External" /><Relationship Id="rId88" Type="http://schemas.openxmlformats.org/officeDocument/2006/relationships/hyperlink" Target="https://pbs.twimg.com/profile_banners/1358483334/1510764144" TargetMode="External" /><Relationship Id="rId89" Type="http://schemas.openxmlformats.org/officeDocument/2006/relationships/hyperlink" Target="https://pbs.twimg.com/profile_banners/263895214/1502570818" TargetMode="External" /><Relationship Id="rId90" Type="http://schemas.openxmlformats.org/officeDocument/2006/relationships/hyperlink" Target="https://pbs.twimg.com/profile_banners/208043428/1518059744" TargetMode="External" /><Relationship Id="rId91" Type="http://schemas.openxmlformats.org/officeDocument/2006/relationships/hyperlink" Target="https://pbs.twimg.com/profile_banners/455268999/1550681726" TargetMode="External" /><Relationship Id="rId92" Type="http://schemas.openxmlformats.org/officeDocument/2006/relationships/hyperlink" Target="https://pbs.twimg.com/profile_banners/768574541798834176/1474375342" TargetMode="External" /><Relationship Id="rId93" Type="http://schemas.openxmlformats.org/officeDocument/2006/relationships/hyperlink" Target="https://pbs.twimg.com/profile_banners/28484087/1432524707" TargetMode="External" /><Relationship Id="rId94" Type="http://schemas.openxmlformats.org/officeDocument/2006/relationships/hyperlink" Target="https://pbs.twimg.com/profile_banners/194643555/1462065309" TargetMode="External" /><Relationship Id="rId95" Type="http://schemas.openxmlformats.org/officeDocument/2006/relationships/hyperlink" Target="https://pbs.twimg.com/profile_banners/2874072415/1498105392" TargetMode="External" /><Relationship Id="rId96" Type="http://schemas.openxmlformats.org/officeDocument/2006/relationships/hyperlink" Target="https://pbs.twimg.com/profile_banners/432174251/1531064516" TargetMode="External" /><Relationship Id="rId97" Type="http://schemas.openxmlformats.org/officeDocument/2006/relationships/hyperlink" Target="https://pbs.twimg.com/profile_banners/196978149/1531941473" TargetMode="External" /><Relationship Id="rId98" Type="http://schemas.openxmlformats.org/officeDocument/2006/relationships/hyperlink" Target="https://pbs.twimg.com/profile_banners/2269047445/1421771811" TargetMode="External" /><Relationship Id="rId99" Type="http://schemas.openxmlformats.org/officeDocument/2006/relationships/hyperlink" Target="https://pbs.twimg.com/profile_banners/275032748/1440297948" TargetMode="External" /><Relationship Id="rId100" Type="http://schemas.openxmlformats.org/officeDocument/2006/relationships/hyperlink" Target="https://pbs.twimg.com/profile_banners/2588618071/1530141899" TargetMode="External" /><Relationship Id="rId101" Type="http://schemas.openxmlformats.org/officeDocument/2006/relationships/hyperlink" Target="https://pbs.twimg.com/profile_banners/2501945227/1435094474" TargetMode="External" /><Relationship Id="rId102" Type="http://schemas.openxmlformats.org/officeDocument/2006/relationships/hyperlink" Target="https://pbs.twimg.com/profile_banners/33696794/1426980882" TargetMode="External" /><Relationship Id="rId103" Type="http://schemas.openxmlformats.org/officeDocument/2006/relationships/hyperlink" Target="https://pbs.twimg.com/profile_banners/42882235/1530932983" TargetMode="External" /><Relationship Id="rId104" Type="http://schemas.openxmlformats.org/officeDocument/2006/relationships/hyperlink" Target="https://pbs.twimg.com/profile_banners/65634311/1530535758" TargetMode="External" /><Relationship Id="rId105" Type="http://schemas.openxmlformats.org/officeDocument/2006/relationships/hyperlink" Target="https://pbs.twimg.com/profile_banners/68888272/1494519385" TargetMode="External" /><Relationship Id="rId106" Type="http://schemas.openxmlformats.org/officeDocument/2006/relationships/hyperlink" Target="https://pbs.twimg.com/profile_banners/2345059392/1552110938" TargetMode="External" /><Relationship Id="rId107" Type="http://schemas.openxmlformats.org/officeDocument/2006/relationships/hyperlink" Target="https://pbs.twimg.com/profile_banners/123615190/1491526002" TargetMode="External" /><Relationship Id="rId108" Type="http://schemas.openxmlformats.org/officeDocument/2006/relationships/hyperlink" Target="https://pbs.twimg.com/profile_banners/344336958/1545960423" TargetMode="External" /><Relationship Id="rId109" Type="http://schemas.openxmlformats.org/officeDocument/2006/relationships/hyperlink" Target="https://pbs.twimg.com/profile_banners/30275578/1438138340" TargetMode="External" /><Relationship Id="rId110" Type="http://schemas.openxmlformats.org/officeDocument/2006/relationships/hyperlink" Target="https://pbs.twimg.com/profile_banners/721153107959283712/1525141605" TargetMode="External" /><Relationship Id="rId111" Type="http://schemas.openxmlformats.org/officeDocument/2006/relationships/hyperlink" Target="https://pbs.twimg.com/profile_banners/503660135/1473347386" TargetMode="External" /><Relationship Id="rId112" Type="http://schemas.openxmlformats.org/officeDocument/2006/relationships/hyperlink" Target="https://pbs.twimg.com/profile_banners/3123975920/1522667937" TargetMode="External" /><Relationship Id="rId113" Type="http://schemas.openxmlformats.org/officeDocument/2006/relationships/hyperlink" Target="https://pbs.twimg.com/profile_banners/756251318/1533844972" TargetMode="External" /><Relationship Id="rId114" Type="http://schemas.openxmlformats.org/officeDocument/2006/relationships/hyperlink" Target="https://pbs.twimg.com/profile_banners/3727684152/1511718989" TargetMode="External" /><Relationship Id="rId115" Type="http://schemas.openxmlformats.org/officeDocument/2006/relationships/hyperlink" Target="https://pbs.twimg.com/profile_banners/18650417/1546552311" TargetMode="External" /><Relationship Id="rId116" Type="http://schemas.openxmlformats.org/officeDocument/2006/relationships/hyperlink" Target="https://pbs.twimg.com/profile_banners/838914962370269184/1549419967" TargetMode="External" /><Relationship Id="rId117" Type="http://schemas.openxmlformats.org/officeDocument/2006/relationships/hyperlink" Target="https://pbs.twimg.com/profile_banners/3021787891/1489028995" TargetMode="External" /><Relationship Id="rId118" Type="http://schemas.openxmlformats.org/officeDocument/2006/relationships/hyperlink" Target="https://pbs.twimg.com/profile_banners/18908973/1550382832" TargetMode="External" /><Relationship Id="rId119" Type="http://schemas.openxmlformats.org/officeDocument/2006/relationships/hyperlink" Target="https://pbs.twimg.com/profile_banners/69136365/1401391661" TargetMode="External" /><Relationship Id="rId120" Type="http://schemas.openxmlformats.org/officeDocument/2006/relationships/hyperlink" Target="https://pbs.twimg.com/profile_banners/752727649236115460/1541283912" TargetMode="External" /><Relationship Id="rId121" Type="http://schemas.openxmlformats.org/officeDocument/2006/relationships/hyperlink" Target="https://pbs.twimg.com/profile_banners/185247143/1551623370" TargetMode="External" /><Relationship Id="rId122" Type="http://schemas.openxmlformats.org/officeDocument/2006/relationships/hyperlink" Target="https://pbs.twimg.com/profile_banners/2336164562/1436736560" TargetMode="External" /><Relationship Id="rId123" Type="http://schemas.openxmlformats.org/officeDocument/2006/relationships/hyperlink" Target="https://pbs.twimg.com/profile_banners/479973907/1515202909" TargetMode="External" /><Relationship Id="rId124" Type="http://schemas.openxmlformats.org/officeDocument/2006/relationships/hyperlink" Target="https://pbs.twimg.com/profile_banners/4442367093/1464069214" TargetMode="External" /><Relationship Id="rId125" Type="http://schemas.openxmlformats.org/officeDocument/2006/relationships/hyperlink" Target="https://pbs.twimg.com/profile_banners/517945906/1539555738" TargetMode="External" /><Relationship Id="rId126" Type="http://schemas.openxmlformats.org/officeDocument/2006/relationships/hyperlink" Target="https://pbs.twimg.com/profile_banners/46437166/1509117758" TargetMode="External" /><Relationship Id="rId127" Type="http://schemas.openxmlformats.org/officeDocument/2006/relationships/hyperlink" Target="https://pbs.twimg.com/profile_banners/1002693003805413376/1552529804" TargetMode="External" /><Relationship Id="rId128" Type="http://schemas.openxmlformats.org/officeDocument/2006/relationships/hyperlink" Target="https://pbs.twimg.com/profile_banners/78981267/1482723881" TargetMode="External" /><Relationship Id="rId129" Type="http://schemas.openxmlformats.org/officeDocument/2006/relationships/hyperlink" Target="https://pbs.twimg.com/profile_banners/142139412/1463777966" TargetMode="External" /><Relationship Id="rId130" Type="http://schemas.openxmlformats.org/officeDocument/2006/relationships/hyperlink" Target="https://pbs.twimg.com/profile_banners/973267522798735360/1536852604" TargetMode="External" /><Relationship Id="rId131" Type="http://schemas.openxmlformats.org/officeDocument/2006/relationships/hyperlink" Target="https://pbs.twimg.com/profile_banners/1072468238/1552350025" TargetMode="External" /><Relationship Id="rId132" Type="http://schemas.openxmlformats.org/officeDocument/2006/relationships/hyperlink" Target="https://pbs.twimg.com/profile_banners/508872049/1365312326" TargetMode="External" /><Relationship Id="rId133" Type="http://schemas.openxmlformats.org/officeDocument/2006/relationships/hyperlink" Target="https://pbs.twimg.com/profile_banners/2557998152/1532485096" TargetMode="External" /><Relationship Id="rId134" Type="http://schemas.openxmlformats.org/officeDocument/2006/relationships/hyperlink" Target="https://pbs.twimg.com/profile_banners/1918161866/1530668438" TargetMode="External" /><Relationship Id="rId135" Type="http://schemas.openxmlformats.org/officeDocument/2006/relationships/hyperlink" Target="https://pbs.twimg.com/profile_banners/26307814/1526689963" TargetMode="External" /><Relationship Id="rId136" Type="http://schemas.openxmlformats.org/officeDocument/2006/relationships/hyperlink" Target="https://pbs.twimg.com/profile_banners/1166887110/1541215097" TargetMode="External" /><Relationship Id="rId137" Type="http://schemas.openxmlformats.org/officeDocument/2006/relationships/hyperlink" Target="https://pbs.twimg.com/profile_banners/16462318/1546635617" TargetMode="External" /><Relationship Id="rId138" Type="http://schemas.openxmlformats.org/officeDocument/2006/relationships/hyperlink" Target="https://pbs.twimg.com/profile_banners/868785714/1537191384" TargetMode="External" /><Relationship Id="rId139" Type="http://schemas.openxmlformats.org/officeDocument/2006/relationships/hyperlink" Target="https://pbs.twimg.com/profile_banners/432711828/1533184234" TargetMode="External" /><Relationship Id="rId140" Type="http://schemas.openxmlformats.org/officeDocument/2006/relationships/hyperlink" Target="https://pbs.twimg.com/profile_banners/2612047957/1487275027" TargetMode="External" /><Relationship Id="rId141" Type="http://schemas.openxmlformats.org/officeDocument/2006/relationships/hyperlink" Target="https://pbs.twimg.com/profile_banners/29094252/1544856173" TargetMode="External" /><Relationship Id="rId142" Type="http://schemas.openxmlformats.org/officeDocument/2006/relationships/hyperlink" Target="https://pbs.twimg.com/profile_banners/842426525597208578/1512657937" TargetMode="External" /><Relationship Id="rId143" Type="http://schemas.openxmlformats.org/officeDocument/2006/relationships/hyperlink" Target="https://pbs.twimg.com/profile_banners/749223212316135425/1486115405" TargetMode="External" /><Relationship Id="rId144" Type="http://schemas.openxmlformats.org/officeDocument/2006/relationships/hyperlink" Target="https://pbs.twimg.com/profile_banners/506549356/1488847857" TargetMode="External" /><Relationship Id="rId145" Type="http://schemas.openxmlformats.org/officeDocument/2006/relationships/hyperlink" Target="https://pbs.twimg.com/profile_banners/19098792/1497472685" TargetMode="External" /><Relationship Id="rId146" Type="http://schemas.openxmlformats.org/officeDocument/2006/relationships/hyperlink" Target="https://pbs.twimg.com/profile_banners/239725442/1552393798" TargetMode="External" /><Relationship Id="rId147" Type="http://schemas.openxmlformats.org/officeDocument/2006/relationships/hyperlink" Target="https://pbs.twimg.com/profile_banners/2668294830/1406001739" TargetMode="External" /><Relationship Id="rId148" Type="http://schemas.openxmlformats.org/officeDocument/2006/relationships/hyperlink" Target="https://pbs.twimg.com/profile_banners/105657732/1441721639" TargetMode="External" /><Relationship Id="rId149" Type="http://schemas.openxmlformats.org/officeDocument/2006/relationships/hyperlink" Target="https://pbs.twimg.com/profile_banners/702083461/1552440717" TargetMode="External" /><Relationship Id="rId150" Type="http://schemas.openxmlformats.org/officeDocument/2006/relationships/hyperlink" Target="https://pbs.twimg.com/profile_banners/314670099/1528144740" TargetMode="External" /><Relationship Id="rId151" Type="http://schemas.openxmlformats.org/officeDocument/2006/relationships/hyperlink" Target="https://pbs.twimg.com/profile_banners/15765108/1551463428" TargetMode="External" /><Relationship Id="rId152" Type="http://schemas.openxmlformats.org/officeDocument/2006/relationships/hyperlink" Target="https://pbs.twimg.com/profile_banners/874476858498326528/1507948154" TargetMode="External" /><Relationship Id="rId153" Type="http://schemas.openxmlformats.org/officeDocument/2006/relationships/hyperlink" Target="https://pbs.twimg.com/profile_banners/326377745/1370747645" TargetMode="External" /><Relationship Id="rId154" Type="http://schemas.openxmlformats.org/officeDocument/2006/relationships/hyperlink" Target="https://pbs.twimg.com/profile_banners/2463366696/1549946630" TargetMode="External" /><Relationship Id="rId155" Type="http://schemas.openxmlformats.org/officeDocument/2006/relationships/hyperlink" Target="https://pbs.twimg.com/profile_banners/87486955/1466467740" TargetMode="External" /><Relationship Id="rId156" Type="http://schemas.openxmlformats.org/officeDocument/2006/relationships/hyperlink" Target="https://pbs.twimg.com/profile_banners/726564627815915520/1462067800" TargetMode="External" /><Relationship Id="rId157" Type="http://schemas.openxmlformats.org/officeDocument/2006/relationships/hyperlink" Target="https://pbs.twimg.com/profile_banners/4597145593/1551724786" TargetMode="External" /><Relationship Id="rId158" Type="http://schemas.openxmlformats.org/officeDocument/2006/relationships/hyperlink" Target="https://pbs.twimg.com/profile_banners/239130975/1532125671" TargetMode="External" /><Relationship Id="rId159" Type="http://schemas.openxmlformats.org/officeDocument/2006/relationships/hyperlink" Target="https://pbs.twimg.com/profile_banners/408975223/1537312662" TargetMode="External" /><Relationship Id="rId160" Type="http://schemas.openxmlformats.org/officeDocument/2006/relationships/hyperlink" Target="https://pbs.twimg.com/profile_banners/739532653204889600/1465263310" TargetMode="External" /><Relationship Id="rId161" Type="http://schemas.openxmlformats.org/officeDocument/2006/relationships/hyperlink" Target="https://pbs.twimg.com/profile_banners/572141604/1505384368" TargetMode="External" /><Relationship Id="rId162" Type="http://schemas.openxmlformats.org/officeDocument/2006/relationships/hyperlink" Target="https://pbs.twimg.com/profile_banners/24312199/1366844117" TargetMode="External" /><Relationship Id="rId163" Type="http://schemas.openxmlformats.org/officeDocument/2006/relationships/hyperlink" Target="https://pbs.twimg.com/profile_banners/366182821/1501738425" TargetMode="External" /><Relationship Id="rId164" Type="http://schemas.openxmlformats.org/officeDocument/2006/relationships/hyperlink" Target="https://pbs.twimg.com/profile_banners/796334856/1547124547" TargetMode="External" /><Relationship Id="rId165" Type="http://schemas.openxmlformats.org/officeDocument/2006/relationships/hyperlink" Target="https://pbs.twimg.com/profile_banners/50743931/1550460336" TargetMode="External" /><Relationship Id="rId166" Type="http://schemas.openxmlformats.org/officeDocument/2006/relationships/hyperlink" Target="https://pbs.twimg.com/profile_banners/17035423/1551245625" TargetMode="External" /><Relationship Id="rId167" Type="http://schemas.openxmlformats.org/officeDocument/2006/relationships/hyperlink" Target="https://pbs.twimg.com/profile_banners/42638966/1383304653" TargetMode="External" /><Relationship Id="rId168" Type="http://schemas.openxmlformats.org/officeDocument/2006/relationships/hyperlink" Target="https://pbs.twimg.com/profile_banners/225107266/1434627196" TargetMode="External" /><Relationship Id="rId169" Type="http://schemas.openxmlformats.org/officeDocument/2006/relationships/hyperlink" Target="https://pbs.twimg.com/profile_banners/135578613/1549253940" TargetMode="External" /><Relationship Id="rId170" Type="http://schemas.openxmlformats.org/officeDocument/2006/relationships/hyperlink" Target="https://pbs.twimg.com/profile_banners/46372446/1366123138" TargetMode="External" /><Relationship Id="rId171" Type="http://schemas.openxmlformats.org/officeDocument/2006/relationships/hyperlink" Target="https://pbs.twimg.com/profile_banners/441104939/1466991399" TargetMode="External" /><Relationship Id="rId172" Type="http://schemas.openxmlformats.org/officeDocument/2006/relationships/hyperlink" Target="https://pbs.twimg.com/profile_banners/882325551167533056/1504149401" TargetMode="External" /><Relationship Id="rId173" Type="http://schemas.openxmlformats.org/officeDocument/2006/relationships/hyperlink" Target="https://pbs.twimg.com/profile_banners/503493243/1404089039" TargetMode="External" /><Relationship Id="rId174" Type="http://schemas.openxmlformats.org/officeDocument/2006/relationships/hyperlink" Target="https://pbs.twimg.com/profile_banners/742351395152637953/1465825744" TargetMode="External" /><Relationship Id="rId175" Type="http://schemas.openxmlformats.org/officeDocument/2006/relationships/hyperlink" Target="https://pbs.twimg.com/profile_banners/80994991/1551908570" TargetMode="External" /><Relationship Id="rId176" Type="http://schemas.openxmlformats.org/officeDocument/2006/relationships/hyperlink" Target="https://pbs.twimg.com/profile_banners/1039931087416221696/1537247970" TargetMode="External" /><Relationship Id="rId177" Type="http://schemas.openxmlformats.org/officeDocument/2006/relationships/hyperlink" Target="https://pbs.twimg.com/profile_banners/49666825/1535057666" TargetMode="External" /><Relationship Id="rId178" Type="http://schemas.openxmlformats.org/officeDocument/2006/relationships/hyperlink" Target="https://pbs.twimg.com/profile_banners/858958222396235776/1505495146" TargetMode="External" /><Relationship Id="rId179" Type="http://schemas.openxmlformats.org/officeDocument/2006/relationships/hyperlink" Target="https://pbs.twimg.com/profile_banners/16405564/1544217741" TargetMode="External" /><Relationship Id="rId180" Type="http://schemas.openxmlformats.org/officeDocument/2006/relationships/hyperlink" Target="https://pbs.twimg.com/profile_banners/325286008/1543165165"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5/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9/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5/bg.png" TargetMode="External" /><Relationship Id="rId195" Type="http://schemas.openxmlformats.org/officeDocument/2006/relationships/hyperlink" Target="http://abs.twimg.com/images/themes/theme15/bg.png"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7/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6/bg.gif" TargetMode="External" /><Relationship Id="rId220" Type="http://schemas.openxmlformats.org/officeDocument/2006/relationships/hyperlink" Target="http://abs.twimg.com/images/themes/theme2/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4/bg.gif" TargetMode="External" /><Relationship Id="rId227" Type="http://schemas.openxmlformats.org/officeDocument/2006/relationships/hyperlink" Target="http://abs.twimg.com/images/themes/theme5/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2/bg.gif"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5/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4/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9/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4/bg.gif" TargetMode="External" /><Relationship Id="rId247" Type="http://schemas.openxmlformats.org/officeDocument/2006/relationships/hyperlink" Target="http://abs.twimg.com/images/themes/theme14/bg.gif" TargetMode="External" /><Relationship Id="rId248" Type="http://schemas.openxmlformats.org/officeDocument/2006/relationships/hyperlink" Target="http://abs.twimg.com/images/themes/theme17/bg.gif"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1/bg.gif"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8/bg.gif" TargetMode="External" /><Relationship Id="rId256" Type="http://schemas.openxmlformats.org/officeDocument/2006/relationships/hyperlink" Target="http://abs.twimg.com/images/themes/theme15/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4/bg.gif" TargetMode="External" /><Relationship Id="rId262" Type="http://schemas.openxmlformats.org/officeDocument/2006/relationships/hyperlink" Target="http://abs.twimg.com/images/themes/theme14/bg.gif" TargetMode="External" /><Relationship Id="rId263" Type="http://schemas.openxmlformats.org/officeDocument/2006/relationships/hyperlink" Target="http://abs.twimg.com/images/themes/theme11/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5/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7/bg.gif" TargetMode="External" /><Relationship Id="rId268" Type="http://schemas.openxmlformats.org/officeDocument/2006/relationships/hyperlink" Target="http://abs.twimg.com/images/themes/theme10/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7/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3/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4/bg.gif" TargetMode="External" /><Relationship Id="rId289" Type="http://schemas.openxmlformats.org/officeDocument/2006/relationships/hyperlink" Target="http://abs.twimg.com/images/themes/theme11/bg.gif"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4/bg.gif"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9/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8/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pbs.twimg.com/profile_images/1016387243320184832/rYrLgJ0s_normal.jpg" TargetMode="External" /><Relationship Id="rId308" Type="http://schemas.openxmlformats.org/officeDocument/2006/relationships/hyperlink" Target="http://pbs.twimg.com/profile_images/193353474/bender-smoking2_normal.jpg" TargetMode="External" /><Relationship Id="rId309" Type="http://schemas.openxmlformats.org/officeDocument/2006/relationships/hyperlink" Target="http://pbs.twimg.com/profile_images/1500425784/Twitter_QO_Avatar_normal.png" TargetMode="External" /><Relationship Id="rId310" Type="http://schemas.openxmlformats.org/officeDocument/2006/relationships/hyperlink" Target="http://pbs.twimg.com/profile_images/1399786033/SWA_Logo_normal.PNG" TargetMode="External" /><Relationship Id="rId311" Type="http://schemas.openxmlformats.org/officeDocument/2006/relationships/hyperlink" Target="http://pbs.twimg.com/profile_images/184720788/bender-smoking2_normal.jpg" TargetMode="External" /><Relationship Id="rId312" Type="http://schemas.openxmlformats.org/officeDocument/2006/relationships/hyperlink" Target="http://pbs.twimg.com/profile_images/899766511459385345/Dy-jSsCZ_normal.jpg" TargetMode="External" /><Relationship Id="rId313" Type="http://schemas.openxmlformats.org/officeDocument/2006/relationships/hyperlink" Target="http://pbs.twimg.com/profile_images/104985211/bizbuzzt_normal.jpg" TargetMode="External" /><Relationship Id="rId314" Type="http://schemas.openxmlformats.org/officeDocument/2006/relationships/hyperlink" Target="http://pbs.twimg.com/profile_images/689293922959552512/xTxBAMSz_normal.jpg" TargetMode="External" /><Relationship Id="rId315" Type="http://schemas.openxmlformats.org/officeDocument/2006/relationships/hyperlink" Target="http://pbs.twimg.com/profile_images/1076261735173160960/F2VNEovY_normal.jpg" TargetMode="External" /><Relationship Id="rId316" Type="http://schemas.openxmlformats.org/officeDocument/2006/relationships/hyperlink" Target="http://pbs.twimg.com/profile_images/876556265757036545/ZtfhAeIJ_normal.jpg" TargetMode="External" /><Relationship Id="rId317" Type="http://schemas.openxmlformats.org/officeDocument/2006/relationships/hyperlink" Target="http://pbs.twimg.com/profile_images/1105651503610552320/9WW72wcn_normal.png" TargetMode="External" /><Relationship Id="rId318" Type="http://schemas.openxmlformats.org/officeDocument/2006/relationships/hyperlink" Target="http://pbs.twimg.com/profile_images/920685651900514304/RtMwC1IX_normal.jpg" TargetMode="External" /><Relationship Id="rId319" Type="http://schemas.openxmlformats.org/officeDocument/2006/relationships/hyperlink" Target="http://pbs.twimg.com/profile_images/362932536/oldeagle_face_normal.jpg" TargetMode="External" /><Relationship Id="rId320" Type="http://schemas.openxmlformats.org/officeDocument/2006/relationships/hyperlink" Target="http://pbs.twimg.com/profile_images/1352068494/_1_ME_normal.jpg" TargetMode="External" /><Relationship Id="rId321" Type="http://schemas.openxmlformats.org/officeDocument/2006/relationships/hyperlink" Target="http://pbs.twimg.com/profile_images/1098244195540758534/g4lX4tlG_normal.jpg" TargetMode="External" /><Relationship Id="rId322" Type="http://schemas.openxmlformats.org/officeDocument/2006/relationships/hyperlink" Target="http://pbs.twimg.com/profile_images/1062491090589282306/-RrUxF87_normal.jpg" TargetMode="External" /><Relationship Id="rId323" Type="http://schemas.openxmlformats.org/officeDocument/2006/relationships/hyperlink" Target="http://pbs.twimg.com/profile_images/1047389030545944576/lkD82NbK_normal.jpg" TargetMode="External" /><Relationship Id="rId324" Type="http://schemas.openxmlformats.org/officeDocument/2006/relationships/hyperlink" Target="http://pbs.twimg.com/profile_images/1040705516228501504/hGnNH014_normal.jpg" TargetMode="External" /><Relationship Id="rId325" Type="http://schemas.openxmlformats.org/officeDocument/2006/relationships/hyperlink" Target="http://pbs.twimg.com/profile_images/3311800587/57402dd9a73545e6ce8c4a850dcf5d50_normal.jpeg" TargetMode="External" /><Relationship Id="rId326" Type="http://schemas.openxmlformats.org/officeDocument/2006/relationships/hyperlink" Target="http://pbs.twimg.com/profile_images/1102402282153488384/_wQgdVlp_normal.jpg" TargetMode="External" /><Relationship Id="rId327" Type="http://schemas.openxmlformats.org/officeDocument/2006/relationships/hyperlink" Target="http://pbs.twimg.com/profile_images/643872792249802753/4GBMPE-y_normal.jpg" TargetMode="External" /><Relationship Id="rId328" Type="http://schemas.openxmlformats.org/officeDocument/2006/relationships/hyperlink" Target="http://pbs.twimg.com/profile_images/1018178613982576640/qLPZwnJ2_normal.jpg" TargetMode="External" /><Relationship Id="rId329" Type="http://schemas.openxmlformats.org/officeDocument/2006/relationships/hyperlink" Target="http://pbs.twimg.com/profile_images/1061005010245378048/DXWJzxI0_normal.jpg" TargetMode="External" /><Relationship Id="rId330" Type="http://schemas.openxmlformats.org/officeDocument/2006/relationships/hyperlink" Target="http://pbs.twimg.com/profile_images/732558827351085056/yRr4JaLd_normal.jpg" TargetMode="External" /><Relationship Id="rId331" Type="http://schemas.openxmlformats.org/officeDocument/2006/relationships/hyperlink" Target="http://pbs.twimg.com/profile_images/1103663253207633922/91KxyTjB_normal.jpg" TargetMode="External" /><Relationship Id="rId332" Type="http://schemas.openxmlformats.org/officeDocument/2006/relationships/hyperlink" Target="http://pbs.twimg.com/profile_images/818275735056093184/MUoAUKg7_normal.jpg" TargetMode="External" /><Relationship Id="rId333" Type="http://schemas.openxmlformats.org/officeDocument/2006/relationships/hyperlink" Target="http://abs.twimg.com/sticky/default_profile_images/default_profile_normal.png" TargetMode="External" /><Relationship Id="rId334" Type="http://schemas.openxmlformats.org/officeDocument/2006/relationships/hyperlink" Target="http://pbs.twimg.com/profile_images/766813237539024897/wjJQhRCt_normal.jpg" TargetMode="External" /><Relationship Id="rId335" Type="http://schemas.openxmlformats.org/officeDocument/2006/relationships/hyperlink" Target="http://pbs.twimg.com/profile_images/761671909327052800/OTn55o3l_normal.jpg" TargetMode="External" /><Relationship Id="rId336" Type="http://schemas.openxmlformats.org/officeDocument/2006/relationships/hyperlink" Target="http://pbs.twimg.com/profile_images/862396715541909504/j3Vc5jE-_normal.jpg" TargetMode="External" /><Relationship Id="rId337" Type="http://schemas.openxmlformats.org/officeDocument/2006/relationships/hyperlink" Target="http://pbs.twimg.com/profile_images/1032020998835658752/tQER-b6j_normal.jpg" TargetMode="External" /><Relationship Id="rId338" Type="http://schemas.openxmlformats.org/officeDocument/2006/relationships/hyperlink" Target="http://pbs.twimg.com/profile_images/1092984337530798080/7YYyIbBo_normal.jpg" TargetMode="External" /><Relationship Id="rId339" Type="http://schemas.openxmlformats.org/officeDocument/2006/relationships/hyperlink" Target="http://pbs.twimg.com/profile_images/1063610333435187200/2XBWy30E_normal.jpg" TargetMode="External" /><Relationship Id="rId340" Type="http://schemas.openxmlformats.org/officeDocument/2006/relationships/hyperlink" Target="http://pbs.twimg.com/profile_images/807251408705597441/gL6xR9uF_normal.jpg" TargetMode="External" /><Relationship Id="rId341" Type="http://schemas.openxmlformats.org/officeDocument/2006/relationships/hyperlink" Target="http://pbs.twimg.com/profile_images/889663234650783744/GwSuName_normal.jpg" TargetMode="External" /><Relationship Id="rId342" Type="http://schemas.openxmlformats.org/officeDocument/2006/relationships/hyperlink" Target="http://pbs.twimg.com/profile_images/1084441571007844353/0-wYOEvY_normal.jpg" TargetMode="External" /><Relationship Id="rId343" Type="http://schemas.openxmlformats.org/officeDocument/2006/relationships/hyperlink" Target="http://pbs.twimg.com/profile_images/2493850502/sz281cawpveung0bs5ic_normal.jpeg" TargetMode="External" /><Relationship Id="rId344" Type="http://schemas.openxmlformats.org/officeDocument/2006/relationships/hyperlink" Target="http://pbs.twimg.com/profile_images/726590000712798208/3qBpA9dk_normal.jpg" TargetMode="External" /><Relationship Id="rId345" Type="http://schemas.openxmlformats.org/officeDocument/2006/relationships/hyperlink" Target="http://pbs.twimg.com/profile_images/967453062829936640/YUyPudif_normal.jpg" TargetMode="External" /><Relationship Id="rId346" Type="http://schemas.openxmlformats.org/officeDocument/2006/relationships/hyperlink" Target="http://pbs.twimg.com/profile_images/1099776164556488710/aiqexR1s_normal.jpg" TargetMode="External" /><Relationship Id="rId347" Type="http://schemas.openxmlformats.org/officeDocument/2006/relationships/hyperlink" Target="http://pbs.twimg.com/profile_images/624736919054761984/GTGxm_ab_normal.jpg" TargetMode="External" /><Relationship Id="rId348" Type="http://schemas.openxmlformats.org/officeDocument/2006/relationships/hyperlink" Target="http://pbs.twimg.com/profile_images/1435641079/photo_1__normal.JPG" TargetMode="External" /><Relationship Id="rId349" Type="http://schemas.openxmlformats.org/officeDocument/2006/relationships/hyperlink" Target="http://pbs.twimg.com/profile_images/877743444336226304/M9g4joBo_normal.jpg" TargetMode="External" /><Relationship Id="rId350" Type="http://schemas.openxmlformats.org/officeDocument/2006/relationships/hyperlink" Target="http://pbs.twimg.com/profile_images/1011136382968913920/YS_Bxtiy_normal.jpg" TargetMode="External" /><Relationship Id="rId351" Type="http://schemas.openxmlformats.org/officeDocument/2006/relationships/hyperlink" Target="http://pbs.twimg.com/profile_images/812133149647847424/MvnpmID-_normal.jpg" TargetMode="External" /><Relationship Id="rId352" Type="http://schemas.openxmlformats.org/officeDocument/2006/relationships/hyperlink" Target="http://pbs.twimg.com/profile_images/822190794102566912/EE61RY8n_normal.jpg" TargetMode="External" /><Relationship Id="rId353" Type="http://schemas.openxmlformats.org/officeDocument/2006/relationships/hyperlink" Target="http://pbs.twimg.com/profile_images/438383284385751040/3La_q4mf_normal.jpeg" TargetMode="External" /><Relationship Id="rId354" Type="http://schemas.openxmlformats.org/officeDocument/2006/relationships/hyperlink" Target="http://pbs.twimg.com/profile_images/1073834858336661505/GFLGOjgL_normal.jpg" TargetMode="External" /><Relationship Id="rId355" Type="http://schemas.openxmlformats.org/officeDocument/2006/relationships/hyperlink" Target="http://pbs.twimg.com/profile_images/1043644559773917188/ubbLiLsP_normal.jpg" TargetMode="External" /><Relationship Id="rId356" Type="http://schemas.openxmlformats.org/officeDocument/2006/relationships/hyperlink" Target="http://pbs.twimg.com/profile_images/1046538051298762753/yOQfGBlm_normal.jpg" TargetMode="External" /><Relationship Id="rId357" Type="http://schemas.openxmlformats.org/officeDocument/2006/relationships/hyperlink" Target="http://pbs.twimg.com/profile_images/1020071240063692805/GBr_K7D5_normal.jpg" TargetMode="External" /><Relationship Id="rId358" Type="http://schemas.openxmlformats.org/officeDocument/2006/relationships/hyperlink" Target="http://pbs.twimg.com/profile_images/579425565909913600/82mU_KU-_normal.jpg" TargetMode="External" /><Relationship Id="rId359" Type="http://schemas.openxmlformats.org/officeDocument/2006/relationships/hyperlink" Target="http://pbs.twimg.com/profile_images/1063648805382426624/XD3tU1jh_normal.jpg" TargetMode="External" /><Relationship Id="rId360" Type="http://schemas.openxmlformats.org/officeDocument/2006/relationships/hyperlink" Target="http://pbs.twimg.com/profile_images/819581945424162816/zmvbaRUH_normal.jpg" TargetMode="External" /><Relationship Id="rId361" Type="http://schemas.openxmlformats.org/officeDocument/2006/relationships/hyperlink" Target="http://pbs.twimg.com/profile_images/488827098866266112/7p-TGBIZ_normal.jpeg" TargetMode="External" /><Relationship Id="rId362" Type="http://schemas.openxmlformats.org/officeDocument/2006/relationships/hyperlink" Target="http://pbs.twimg.com/profile_images/76326181/first_national_tower_normal.JPG" TargetMode="External" /><Relationship Id="rId363" Type="http://schemas.openxmlformats.org/officeDocument/2006/relationships/hyperlink" Target="http://pbs.twimg.com/profile_images/1105215171432079360/xIuuOBUf_normal.jpg" TargetMode="External" /><Relationship Id="rId364" Type="http://schemas.openxmlformats.org/officeDocument/2006/relationships/hyperlink" Target="http://pbs.twimg.com/profile_images/1083787262582759424/M0M42jPr_normal.jpg" TargetMode="External" /><Relationship Id="rId365" Type="http://schemas.openxmlformats.org/officeDocument/2006/relationships/hyperlink" Target="http://pbs.twimg.com/profile_images/1093286712137170946/FmESJ_X3_normal.jpg" TargetMode="External" /><Relationship Id="rId366" Type="http://schemas.openxmlformats.org/officeDocument/2006/relationships/hyperlink" Target="http://pbs.twimg.com/profile_images/875209382526681088/HmTyV0sI_normal.jpg" TargetMode="External" /><Relationship Id="rId367" Type="http://schemas.openxmlformats.org/officeDocument/2006/relationships/hyperlink" Target="http://pbs.twimg.com/profile_images/873314982770946048/vIoC6uD8_normal.jpg" TargetMode="External" /><Relationship Id="rId368" Type="http://schemas.openxmlformats.org/officeDocument/2006/relationships/hyperlink" Target="http://pbs.twimg.com/profile_images/884101099623518208/3zPCvEob_normal.jpg" TargetMode="External" /><Relationship Id="rId369" Type="http://schemas.openxmlformats.org/officeDocument/2006/relationships/hyperlink" Target="http://pbs.twimg.com/profile_images/980766529955549184/QkZ-hjG8_normal.jpg" TargetMode="External" /><Relationship Id="rId370" Type="http://schemas.openxmlformats.org/officeDocument/2006/relationships/hyperlink" Target="http://pbs.twimg.com/profile_images/1104400454375665666/qMBmN2tq_normal.jpg" TargetMode="External" /><Relationship Id="rId371" Type="http://schemas.openxmlformats.org/officeDocument/2006/relationships/hyperlink" Target="http://pbs.twimg.com/profile_images/1075398284091539456/TIO18YLR_normal.jpg" TargetMode="External" /><Relationship Id="rId372" Type="http://schemas.openxmlformats.org/officeDocument/2006/relationships/hyperlink" Target="http://pbs.twimg.com/profile_images/912014279871692805/-SQI0mTV_normal.jpg" TargetMode="External" /><Relationship Id="rId373" Type="http://schemas.openxmlformats.org/officeDocument/2006/relationships/hyperlink" Target="http://pbs.twimg.com/profile_images/922884395031183360/x6YCNCC2_normal.jpg" TargetMode="External" /><Relationship Id="rId374" Type="http://schemas.openxmlformats.org/officeDocument/2006/relationships/hyperlink" Target="http://pbs.twimg.com/profile_images/1092974402180911105/qf_5-Oht_normal.jpg" TargetMode="External" /><Relationship Id="rId375" Type="http://schemas.openxmlformats.org/officeDocument/2006/relationships/hyperlink" Target="http://pbs.twimg.com/profile_images/1082325970508529664/9Gl2eZP7_normal.jpg" TargetMode="External" /><Relationship Id="rId376" Type="http://schemas.openxmlformats.org/officeDocument/2006/relationships/hyperlink" Target="http://pbs.twimg.com/profile_images/1097008255765762050/N-0Rq6CY_normal.jpg" TargetMode="External" /><Relationship Id="rId377" Type="http://schemas.openxmlformats.org/officeDocument/2006/relationships/hyperlink" Target="http://pbs.twimg.com/profile_images/943167209479819264/NzUPkf7w_normal.jpg" TargetMode="External" /><Relationship Id="rId378" Type="http://schemas.openxmlformats.org/officeDocument/2006/relationships/hyperlink" Target="http://pbs.twimg.com/profile_images/1086317092771491840/dsNCE72V_normal.jpg" TargetMode="External" /><Relationship Id="rId379" Type="http://schemas.openxmlformats.org/officeDocument/2006/relationships/hyperlink" Target="http://pbs.twimg.com/profile_images/616444715047620608/ssS_DYWg_normal.jpg" TargetMode="External" /><Relationship Id="rId380" Type="http://schemas.openxmlformats.org/officeDocument/2006/relationships/hyperlink" Target="http://pbs.twimg.com/profile_images/967155239437643777/38APFhDY_normal.jpg" TargetMode="External" /><Relationship Id="rId381" Type="http://schemas.openxmlformats.org/officeDocument/2006/relationships/hyperlink" Target="http://abs.twimg.com/sticky/default_profile_images/default_profile_normal.png" TargetMode="External" /><Relationship Id="rId382" Type="http://schemas.openxmlformats.org/officeDocument/2006/relationships/hyperlink" Target="http://pbs.twimg.com/profile_images/1084814742793977858/bFmS-qV0_normal.jpg" TargetMode="External" /><Relationship Id="rId383" Type="http://schemas.openxmlformats.org/officeDocument/2006/relationships/hyperlink" Target="http://pbs.twimg.com/profile_images/701663432399941632/NmUpkrPG_normal.jpg" TargetMode="External" /><Relationship Id="rId384" Type="http://schemas.openxmlformats.org/officeDocument/2006/relationships/hyperlink" Target="http://pbs.twimg.com/profile_images/1077363097860476928/5w0L1mXO_normal.jpg" TargetMode="External" /><Relationship Id="rId385" Type="http://schemas.openxmlformats.org/officeDocument/2006/relationships/hyperlink" Target="http://pbs.twimg.com/profile_images/923933060340396033/Lm7_-RUP_normal.jpg" TargetMode="External" /><Relationship Id="rId386" Type="http://schemas.openxmlformats.org/officeDocument/2006/relationships/hyperlink" Target="http://pbs.twimg.com/profile_images/643460291498524672/6hc9lKM1_normal.jpg" TargetMode="External" /><Relationship Id="rId387" Type="http://schemas.openxmlformats.org/officeDocument/2006/relationships/hyperlink" Target="http://pbs.twimg.com/profile_images/1106015841643102208/OBZ2qVEw_normal.png" TargetMode="External" /><Relationship Id="rId388" Type="http://schemas.openxmlformats.org/officeDocument/2006/relationships/hyperlink" Target="http://pbs.twimg.com/profile_images/813229016253681664/OaobO3QE_normal.jpg" TargetMode="External" /><Relationship Id="rId389" Type="http://schemas.openxmlformats.org/officeDocument/2006/relationships/hyperlink" Target="http://pbs.twimg.com/profile_images/493476963290320896/CKWCrM3u_normal.jpeg" TargetMode="External" /><Relationship Id="rId390" Type="http://schemas.openxmlformats.org/officeDocument/2006/relationships/hyperlink" Target="http://pbs.twimg.com/profile_images/1040261394472394757/SiKQ3awK_normal.jpg" TargetMode="External" /><Relationship Id="rId391" Type="http://schemas.openxmlformats.org/officeDocument/2006/relationships/hyperlink" Target="http://pbs.twimg.com/profile_images/1095943731944087553/ATwu_tTX_normal.jpg" TargetMode="External" /><Relationship Id="rId392" Type="http://schemas.openxmlformats.org/officeDocument/2006/relationships/hyperlink" Target="http://pbs.twimg.com/profile_images/1862471616/gregleah_normal.jpg" TargetMode="External" /><Relationship Id="rId393" Type="http://schemas.openxmlformats.org/officeDocument/2006/relationships/hyperlink" Target="http://pbs.twimg.com/profile_images/1096059673428541440/cIPNwuI__normal.jpg" TargetMode="External" /><Relationship Id="rId394" Type="http://schemas.openxmlformats.org/officeDocument/2006/relationships/hyperlink" Target="http://pbs.twimg.com/profile_images/378800000540933871/3eace9ef710c81f0e2de0719ed77bc6f_normal.png" TargetMode="External" /><Relationship Id="rId395" Type="http://schemas.openxmlformats.org/officeDocument/2006/relationships/hyperlink" Target="http://pbs.twimg.com/profile_images/1058782376707440642/qV8QjvHv_normal.jpg" TargetMode="External" /><Relationship Id="rId396" Type="http://schemas.openxmlformats.org/officeDocument/2006/relationships/hyperlink" Target="http://pbs.twimg.com/profile_images/1086454102543007744/Rpx1rLc__normal.jpg" TargetMode="External" /><Relationship Id="rId397" Type="http://schemas.openxmlformats.org/officeDocument/2006/relationships/hyperlink" Target="http://pbs.twimg.com/profile_images/953291608568541184/c1GgJe3q_normal.jpg" TargetMode="External" /><Relationship Id="rId398" Type="http://schemas.openxmlformats.org/officeDocument/2006/relationships/hyperlink" Target="http://pbs.twimg.com/profile_images/1095469388470325249/kvIv4zve_normal.jpg" TargetMode="External" /><Relationship Id="rId399" Type="http://schemas.openxmlformats.org/officeDocument/2006/relationships/hyperlink" Target="http://pbs.twimg.com/profile_images/915637502475751425/wVaDEoMG_normal.jpg" TargetMode="External" /><Relationship Id="rId400" Type="http://schemas.openxmlformats.org/officeDocument/2006/relationships/hyperlink" Target="http://pbs.twimg.com/profile_images/832317900732002304/U5Drg7O-_normal.jpg" TargetMode="External" /><Relationship Id="rId401" Type="http://schemas.openxmlformats.org/officeDocument/2006/relationships/hyperlink" Target="http://pbs.twimg.com/profile_images/1094031811385135106/CYGASwTN_normal.jpg" TargetMode="External" /><Relationship Id="rId402" Type="http://schemas.openxmlformats.org/officeDocument/2006/relationships/hyperlink" Target="http://pbs.twimg.com/profile_images/938781538149310464/YkRk4LN8_normal.jpg" TargetMode="External" /><Relationship Id="rId403" Type="http://schemas.openxmlformats.org/officeDocument/2006/relationships/hyperlink" Target="http://pbs.twimg.com/profile_images/1096605233877315584/-rdNXkcY_normal.jpg" TargetMode="External" /><Relationship Id="rId404" Type="http://schemas.openxmlformats.org/officeDocument/2006/relationships/hyperlink" Target="http://pbs.twimg.com/profile_images/2738402785/be9f47a3ce58e9e293626fb4694ee59d_normal.jpeg" TargetMode="External" /><Relationship Id="rId405" Type="http://schemas.openxmlformats.org/officeDocument/2006/relationships/hyperlink" Target="http://pbs.twimg.com/profile_images/730010582015827968/XBuH_JbQ_normal.jpg" TargetMode="External" /><Relationship Id="rId406" Type="http://schemas.openxmlformats.org/officeDocument/2006/relationships/hyperlink" Target="http://pbs.twimg.com/profile_images/875442270924832770/ZNJxEiEh_normal.jpg" TargetMode="External" /><Relationship Id="rId407" Type="http://schemas.openxmlformats.org/officeDocument/2006/relationships/hyperlink" Target="http://pbs.twimg.com/profile_images/1094663627464949761/-r7ElD-S_normal.jpg" TargetMode="External" /><Relationship Id="rId408" Type="http://schemas.openxmlformats.org/officeDocument/2006/relationships/hyperlink" Target="http://pbs.twimg.com/profile_images/491433036735451136/H5KDTO7e_normal.jpeg" TargetMode="External" /><Relationship Id="rId409" Type="http://schemas.openxmlformats.org/officeDocument/2006/relationships/hyperlink" Target="http://pbs.twimg.com/profile_images/1088601440849936384/wL3amdWm_normal.jpg" TargetMode="External" /><Relationship Id="rId410" Type="http://schemas.openxmlformats.org/officeDocument/2006/relationships/hyperlink" Target="http://pbs.twimg.com/profile_images/1097330896397463552/zFeJK7fs_normal.jpg" TargetMode="External" /><Relationship Id="rId411" Type="http://schemas.openxmlformats.org/officeDocument/2006/relationships/hyperlink" Target="http://pbs.twimg.com/profile_images/804466045675151365/jjlfYiXy_normal.jpg" TargetMode="External" /><Relationship Id="rId412" Type="http://schemas.openxmlformats.org/officeDocument/2006/relationships/hyperlink" Target="http://pbs.twimg.com/profile_images/1081434104829140992/mjH96wKD_normal.jpg" TargetMode="External" /><Relationship Id="rId413" Type="http://schemas.openxmlformats.org/officeDocument/2006/relationships/hyperlink" Target="http://abs.twimg.com/sticky/default_profile_images/default_profile_normal.png" TargetMode="External" /><Relationship Id="rId414" Type="http://schemas.openxmlformats.org/officeDocument/2006/relationships/hyperlink" Target="http://pbs.twimg.com/profile_images/1231795716/johnnyquest_normal.jpg" TargetMode="External" /><Relationship Id="rId415" Type="http://schemas.openxmlformats.org/officeDocument/2006/relationships/hyperlink" Target="http://pbs.twimg.com/profile_images/919027528290877442/6cylnhi6_normal.jpg" TargetMode="External" /><Relationship Id="rId416" Type="http://schemas.openxmlformats.org/officeDocument/2006/relationships/hyperlink" Target="http://pbs.twimg.com/profile_images/517137609026727936/Wx-9Xc7e_normal.jpeg" TargetMode="External" /><Relationship Id="rId417" Type="http://schemas.openxmlformats.org/officeDocument/2006/relationships/hyperlink" Target="http://pbs.twimg.com/profile_images/2655229587/0c8e1f0408d5c0653a2604c5e34fbfc2_normal.jpeg" TargetMode="External" /><Relationship Id="rId418" Type="http://schemas.openxmlformats.org/officeDocument/2006/relationships/hyperlink" Target="http://pbs.twimg.com/profile_images/726092872634626048/agguKm3c_normal.jpg" TargetMode="External" /><Relationship Id="rId419" Type="http://schemas.openxmlformats.org/officeDocument/2006/relationships/hyperlink" Target="http://pbs.twimg.com/profile_images/1088133507191357440/TDkVvFC4_normal.jpg" TargetMode="External" /><Relationship Id="rId420" Type="http://schemas.openxmlformats.org/officeDocument/2006/relationships/hyperlink" Target="http://pbs.twimg.com/profile_images/749578311047651328/2MqYP8wP_normal.jpg" TargetMode="External" /><Relationship Id="rId421" Type="http://schemas.openxmlformats.org/officeDocument/2006/relationships/hyperlink" Target="http://pbs.twimg.com/profile_images/726591142628757504/ud_lzaN1_normal.jpg" TargetMode="External" /><Relationship Id="rId422" Type="http://schemas.openxmlformats.org/officeDocument/2006/relationships/hyperlink" Target="http://pbs.twimg.com/profile_images/765761585948352512/rTH6SK4v_normal.jpg" TargetMode="External" /><Relationship Id="rId423" Type="http://schemas.openxmlformats.org/officeDocument/2006/relationships/hyperlink" Target="http://pbs.twimg.com/profile_images/1104029874073858049/ZS4wyI1K_normal.jpg" TargetMode="External" /><Relationship Id="rId424" Type="http://schemas.openxmlformats.org/officeDocument/2006/relationships/hyperlink" Target="http://abs.twimg.com/sticky/default_profile_images/default_profile_normal.png" TargetMode="External" /><Relationship Id="rId425" Type="http://schemas.openxmlformats.org/officeDocument/2006/relationships/hyperlink" Target="http://pbs.twimg.com/profile_images/1049318823025958915/QBuDSJPW_normal.jpg" TargetMode="External" /><Relationship Id="rId426" Type="http://schemas.openxmlformats.org/officeDocument/2006/relationships/hyperlink" Target="http://pbs.twimg.com/profile_images/1042190951438012416/gX18Ncir_normal.jpg" TargetMode="External" /><Relationship Id="rId427" Type="http://schemas.openxmlformats.org/officeDocument/2006/relationships/hyperlink" Target="http://pbs.twimg.com/profile_images/749657385803800576/2GIOOU_r_normal.jpg" TargetMode="External" /><Relationship Id="rId428" Type="http://schemas.openxmlformats.org/officeDocument/2006/relationships/hyperlink" Target="http://pbs.twimg.com/profile_images/908273981572222978/r4hkwN-i_normal.jpg" TargetMode="External" /><Relationship Id="rId429" Type="http://schemas.openxmlformats.org/officeDocument/2006/relationships/hyperlink" Target="http://pbs.twimg.com/profile_images/567800242284683264/A6Wgulux_normal.jpeg" TargetMode="External" /><Relationship Id="rId430" Type="http://schemas.openxmlformats.org/officeDocument/2006/relationships/hyperlink" Target="http://pbs.twimg.com/profile_images/863112509594550273/TfPQgs3M_normal.jpg" TargetMode="External" /><Relationship Id="rId431" Type="http://schemas.openxmlformats.org/officeDocument/2006/relationships/hyperlink" Target="http://pbs.twimg.com/profile_images/1083344139645788160/1jzecOr8_normal.jpg" TargetMode="External" /><Relationship Id="rId432" Type="http://schemas.openxmlformats.org/officeDocument/2006/relationships/hyperlink" Target="http://pbs.twimg.com/profile_images/972603159351832577/QaA-xCBk_normal.jpg" TargetMode="External" /><Relationship Id="rId433" Type="http://schemas.openxmlformats.org/officeDocument/2006/relationships/hyperlink" Target="http://pbs.twimg.com/profile_images/1085776914285903873/D2BnQ3vv_normal.jpg" TargetMode="External" /><Relationship Id="rId434" Type="http://schemas.openxmlformats.org/officeDocument/2006/relationships/hyperlink" Target="http://pbs.twimg.com/profile_images/378800000677620483/d582ee891e6f90f250bb0994057f0bcb_normal.jpeg" TargetMode="External" /><Relationship Id="rId435" Type="http://schemas.openxmlformats.org/officeDocument/2006/relationships/hyperlink" Target="http://pbs.twimg.com/profile_images/1233966201/star3_normal.jpg" TargetMode="External" /><Relationship Id="rId436" Type="http://schemas.openxmlformats.org/officeDocument/2006/relationships/hyperlink" Target="http://pbs.twimg.com/profile_images/436194415632060416/v2EGJAmw_normal.jpeg" TargetMode="External" /><Relationship Id="rId437" Type="http://schemas.openxmlformats.org/officeDocument/2006/relationships/hyperlink" Target="http://pbs.twimg.com/profile_images/1104912795806638080/4G_w2ySv_normal.jpg" TargetMode="External" /><Relationship Id="rId438" Type="http://schemas.openxmlformats.org/officeDocument/2006/relationships/hyperlink" Target="http://pbs.twimg.com/profile_images/614082723271938049/R08zqSoF_normal.jpg" TargetMode="External" /><Relationship Id="rId439" Type="http://schemas.openxmlformats.org/officeDocument/2006/relationships/hyperlink" Target="http://pbs.twimg.com/profile_images/1100616814894100485/CK1GC31W_normal.jpg" TargetMode="External" /><Relationship Id="rId440" Type="http://schemas.openxmlformats.org/officeDocument/2006/relationships/hyperlink" Target="http://pbs.twimg.com/profile_images/790402956604551168/TvPyfIMU_normal.jpg" TargetMode="External" /><Relationship Id="rId441" Type="http://schemas.openxmlformats.org/officeDocument/2006/relationships/hyperlink" Target="http://pbs.twimg.com/profile_images/760120995000614912/VSWkEBPN_normal.jpg" TargetMode="External" /><Relationship Id="rId442" Type="http://schemas.openxmlformats.org/officeDocument/2006/relationships/hyperlink" Target="http://pbs.twimg.com/profile_images/1060384429431025665/DaDUUmQW_normal.jpg" TargetMode="External" /><Relationship Id="rId443" Type="http://schemas.openxmlformats.org/officeDocument/2006/relationships/hyperlink" Target="http://pbs.twimg.com/profile_images/2663567631/ab1a263a16cd803f49cd481bb2a53fb6_normal.png" TargetMode="External" /><Relationship Id="rId444" Type="http://schemas.openxmlformats.org/officeDocument/2006/relationships/hyperlink" Target="http://pbs.twimg.com/profile_images/1050426567556501504/QvA7U4D5_normal.jpg" TargetMode="External" /><Relationship Id="rId445" Type="http://schemas.openxmlformats.org/officeDocument/2006/relationships/hyperlink" Target="http://pbs.twimg.com/profile_images/742351637205950464/7TnKmzHP_normal.jpg" TargetMode="External" /><Relationship Id="rId446" Type="http://schemas.openxmlformats.org/officeDocument/2006/relationships/hyperlink" Target="http://pbs.twimg.com/profile_images/1103410629568794624/YjD31KTb_normal.jpg" TargetMode="External" /><Relationship Id="rId447" Type="http://schemas.openxmlformats.org/officeDocument/2006/relationships/hyperlink" Target="http://pbs.twimg.com/profile_images/1039939032082534406/cB5Ufki-_normal.jpg" TargetMode="External" /><Relationship Id="rId448" Type="http://schemas.openxmlformats.org/officeDocument/2006/relationships/hyperlink" Target="http://pbs.twimg.com/profile_images/1032731250677542912/oLRNb5k-_normal.jpg" TargetMode="External" /><Relationship Id="rId449" Type="http://schemas.openxmlformats.org/officeDocument/2006/relationships/hyperlink" Target="http://pbs.twimg.com/profile_images/1006369708847849473/NTmRVxko_normal.jpg" TargetMode="External" /><Relationship Id="rId450" Type="http://schemas.openxmlformats.org/officeDocument/2006/relationships/hyperlink" Target="http://pbs.twimg.com/profile_images/1071152745581895682/Da48QOkI_normal.jpg" TargetMode="External" /><Relationship Id="rId451" Type="http://schemas.openxmlformats.org/officeDocument/2006/relationships/hyperlink" Target="http://pbs.twimg.com/profile_images/916834882885705728/b1FdHTD8_normal.jpg" TargetMode="External" /><Relationship Id="rId452" Type="http://schemas.openxmlformats.org/officeDocument/2006/relationships/hyperlink" Target="https://twitter.com/pumpknot" TargetMode="External" /><Relationship Id="rId453" Type="http://schemas.openxmlformats.org/officeDocument/2006/relationships/hyperlink" Target="https://twitter.com/iembot_gid" TargetMode="External" /><Relationship Id="rId454" Type="http://schemas.openxmlformats.org/officeDocument/2006/relationships/hyperlink" Target="https://twitter.com/wqow" TargetMode="External" /><Relationship Id="rId455" Type="http://schemas.openxmlformats.org/officeDocument/2006/relationships/hyperlink" Target="https://twitter.com/simpleweatherwi" TargetMode="External" /><Relationship Id="rId456" Type="http://schemas.openxmlformats.org/officeDocument/2006/relationships/hyperlink" Target="https://twitter.com/iembot_oax" TargetMode="External" /><Relationship Id="rId457" Type="http://schemas.openxmlformats.org/officeDocument/2006/relationships/hyperlink" Target="https://twitter.com/ocsbroadcastify" TargetMode="External" /><Relationship Id="rId458" Type="http://schemas.openxmlformats.org/officeDocument/2006/relationships/hyperlink" Target="https://twitter.com/lincolnbizbuzz" TargetMode="External" /><Relationship Id="rId459" Type="http://schemas.openxmlformats.org/officeDocument/2006/relationships/hyperlink" Target="https://twitter.com/ljsrileyjohnson" TargetMode="External" /><Relationship Id="rId460" Type="http://schemas.openxmlformats.org/officeDocument/2006/relationships/hyperlink" Target="https://twitter.com/saundersares" TargetMode="External" /><Relationship Id="rId461" Type="http://schemas.openxmlformats.org/officeDocument/2006/relationships/hyperlink" Target="https://twitter.com/nwsomaha" TargetMode="External" /><Relationship Id="rId462" Type="http://schemas.openxmlformats.org/officeDocument/2006/relationships/hyperlink" Target="https://twitter.com/jkelmuhcoogs" TargetMode="External" /><Relationship Id="rId463" Type="http://schemas.openxmlformats.org/officeDocument/2006/relationships/hyperlink" Target="https://twitter.com/opdkelsey" TargetMode="External" /><Relationship Id="rId464" Type="http://schemas.openxmlformats.org/officeDocument/2006/relationships/hyperlink" Target="https://twitter.com/northbendeagle" TargetMode="External" /><Relationship Id="rId465" Type="http://schemas.openxmlformats.org/officeDocument/2006/relationships/hyperlink" Target="https://twitter.com/colfaxcountyext" TargetMode="External" /><Relationship Id="rId466" Type="http://schemas.openxmlformats.org/officeDocument/2006/relationships/hyperlink" Target="https://twitter.com/crankymomofsix" TargetMode="External" /><Relationship Id="rId467" Type="http://schemas.openxmlformats.org/officeDocument/2006/relationships/hyperlink" Target="https://twitter.com/wowtweather" TargetMode="External" /><Relationship Id="rId468" Type="http://schemas.openxmlformats.org/officeDocument/2006/relationships/hyperlink" Target="https://twitter.com/dkoellerwx" TargetMode="External" /><Relationship Id="rId469" Type="http://schemas.openxmlformats.org/officeDocument/2006/relationships/hyperlink" Target="https://twitter.com/juanderful93" TargetMode="External" /><Relationship Id="rId470" Type="http://schemas.openxmlformats.org/officeDocument/2006/relationships/hyperlink" Target="https://twitter.com/551cars" TargetMode="External" /><Relationship Id="rId471" Type="http://schemas.openxmlformats.org/officeDocument/2006/relationships/hyperlink" Target="https://twitter.com/omajason" TargetMode="External" /><Relationship Id="rId472" Type="http://schemas.openxmlformats.org/officeDocument/2006/relationships/hyperlink" Target="https://twitter.com/rustylord" TargetMode="External" /><Relationship Id="rId473" Type="http://schemas.openxmlformats.org/officeDocument/2006/relationships/hyperlink" Target="https://twitter.com/isodrosotherm" TargetMode="External" /><Relationship Id="rId474" Type="http://schemas.openxmlformats.org/officeDocument/2006/relationships/hyperlink" Target="https://twitter.com/fastman85" TargetMode="External" /><Relationship Id="rId475" Type="http://schemas.openxmlformats.org/officeDocument/2006/relationships/hyperlink" Target="https://twitter.com/mattserweketv" TargetMode="External" /><Relationship Id="rId476" Type="http://schemas.openxmlformats.org/officeDocument/2006/relationships/hyperlink" Target="https://twitter.com/b_freddie25" TargetMode="External" /><Relationship Id="rId477" Type="http://schemas.openxmlformats.org/officeDocument/2006/relationships/hyperlink" Target="https://twitter.com/ntvweather" TargetMode="External" /><Relationship Id="rId478" Type="http://schemas.openxmlformats.org/officeDocument/2006/relationships/hyperlink" Target="https://twitter.com/mrnexrad" TargetMode="External" /><Relationship Id="rId479" Type="http://schemas.openxmlformats.org/officeDocument/2006/relationships/hyperlink" Target="https://twitter.com/seaneversonketv" TargetMode="External" /><Relationship Id="rId480" Type="http://schemas.openxmlformats.org/officeDocument/2006/relationships/hyperlink" Target="https://twitter.com/bkolihapd" TargetMode="External" /><Relationship Id="rId481" Type="http://schemas.openxmlformats.org/officeDocument/2006/relationships/hyperlink" Target="https://twitter.com/tylerw_unl" TargetMode="External" /><Relationship Id="rId482" Type="http://schemas.openxmlformats.org/officeDocument/2006/relationships/hyperlink" Target="https://twitter.com/nate_wildweasel" TargetMode="External" /><Relationship Id="rId483" Type="http://schemas.openxmlformats.org/officeDocument/2006/relationships/hyperlink" Target="https://twitter.com/timothyclawson" TargetMode="External" /><Relationship Id="rId484" Type="http://schemas.openxmlformats.org/officeDocument/2006/relationships/hyperlink" Target="https://twitter.com/jason_fox" TargetMode="External" /><Relationship Id="rId485" Type="http://schemas.openxmlformats.org/officeDocument/2006/relationships/hyperlink" Target="https://twitter.com/imperialautobdy" TargetMode="External" /><Relationship Id="rId486" Type="http://schemas.openxmlformats.org/officeDocument/2006/relationships/hyperlink" Target="https://twitter.com/davidearllive" TargetMode="External" /><Relationship Id="rId487" Type="http://schemas.openxmlformats.org/officeDocument/2006/relationships/hyperlink" Target="https://twitter.com/depfrankdcso" TargetMode="External" /><Relationship Id="rId488" Type="http://schemas.openxmlformats.org/officeDocument/2006/relationships/hyperlink" Target="https://twitter.com/marssaturn91" TargetMode="External" /><Relationship Id="rId489" Type="http://schemas.openxmlformats.org/officeDocument/2006/relationships/hyperlink" Target="https://twitter.com/mtobiasnet" TargetMode="External" /><Relationship Id="rId490" Type="http://schemas.openxmlformats.org/officeDocument/2006/relationships/hyperlink" Target="https://twitter.com/scottiemc33" TargetMode="External" /><Relationship Id="rId491" Type="http://schemas.openxmlformats.org/officeDocument/2006/relationships/hyperlink" Target="https://twitter.com/oasismountain" TargetMode="External" /><Relationship Id="rId492" Type="http://schemas.openxmlformats.org/officeDocument/2006/relationships/hyperlink" Target="https://twitter.com/jennyjjh" TargetMode="External" /><Relationship Id="rId493" Type="http://schemas.openxmlformats.org/officeDocument/2006/relationships/hyperlink" Target="https://twitter.com/jim_phillips1" TargetMode="External" /><Relationship Id="rId494" Type="http://schemas.openxmlformats.org/officeDocument/2006/relationships/hyperlink" Target="https://twitter.com/roycesheibal" TargetMode="External" /><Relationship Id="rId495" Type="http://schemas.openxmlformats.org/officeDocument/2006/relationships/hyperlink" Target="https://twitter.com/nayat_q" TargetMode="External" /><Relationship Id="rId496" Type="http://schemas.openxmlformats.org/officeDocument/2006/relationships/hyperlink" Target="https://twitter.com/sharonchenwowt" TargetMode="External" /><Relationship Id="rId497" Type="http://schemas.openxmlformats.org/officeDocument/2006/relationships/hyperlink" Target="https://twitter.com/ipraveenpathak" TargetMode="External" /><Relationship Id="rId498" Type="http://schemas.openxmlformats.org/officeDocument/2006/relationships/hyperlink" Target="https://twitter.com/gregfreivogel" TargetMode="External" /><Relationship Id="rId499" Type="http://schemas.openxmlformats.org/officeDocument/2006/relationships/hyperlink" Target="https://twitter.com/jfegter1" TargetMode="External" /><Relationship Id="rId500" Type="http://schemas.openxmlformats.org/officeDocument/2006/relationships/hyperlink" Target="https://twitter.com/jackdaniels8022" TargetMode="External" /><Relationship Id="rId501" Type="http://schemas.openxmlformats.org/officeDocument/2006/relationships/hyperlink" Target="https://twitter.com/reginabirdwx" TargetMode="External" /><Relationship Id="rId502" Type="http://schemas.openxmlformats.org/officeDocument/2006/relationships/hyperlink" Target="https://twitter.com/chaplaingarf" TargetMode="External" /><Relationship Id="rId503" Type="http://schemas.openxmlformats.org/officeDocument/2006/relationships/hyperlink" Target="https://twitter.com/marino42" TargetMode="External" /><Relationship Id="rId504" Type="http://schemas.openxmlformats.org/officeDocument/2006/relationships/hyperlink" Target="https://twitter.com/homewiththeboys" TargetMode="External" /><Relationship Id="rId505" Type="http://schemas.openxmlformats.org/officeDocument/2006/relationships/hyperlink" Target="https://twitter.com/agdaytv" TargetMode="External" /><Relationship Id="rId506" Type="http://schemas.openxmlformats.org/officeDocument/2006/relationships/hyperlink" Target="https://twitter.com/tiremafia" TargetMode="External" /><Relationship Id="rId507" Type="http://schemas.openxmlformats.org/officeDocument/2006/relationships/hyperlink" Target="https://twitter.com/j_dbo_smith" TargetMode="External" /><Relationship Id="rId508" Type="http://schemas.openxmlformats.org/officeDocument/2006/relationships/hyperlink" Target="https://twitter.com/ellaitchh" TargetMode="External" /><Relationship Id="rId509" Type="http://schemas.openxmlformats.org/officeDocument/2006/relationships/hyperlink" Target="https://twitter.com/erinbode" TargetMode="External" /><Relationship Id="rId510" Type="http://schemas.openxmlformats.org/officeDocument/2006/relationships/hyperlink" Target="https://twitter.com/brunahild" TargetMode="External" /><Relationship Id="rId511" Type="http://schemas.openxmlformats.org/officeDocument/2006/relationships/hyperlink" Target="https://twitter.com/huskerpip" TargetMode="External" /><Relationship Id="rId512" Type="http://schemas.openxmlformats.org/officeDocument/2006/relationships/hyperlink" Target="https://twitter.com/yemartin3" TargetMode="External" /><Relationship Id="rId513" Type="http://schemas.openxmlformats.org/officeDocument/2006/relationships/hyperlink" Target="https://twitter.com/lmailander" TargetMode="External" /><Relationship Id="rId514" Type="http://schemas.openxmlformats.org/officeDocument/2006/relationships/hyperlink" Target="https://twitter.com/opdcanoe1" TargetMode="External" /><Relationship Id="rId515" Type="http://schemas.openxmlformats.org/officeDocument/2006/relationships/hyperlink" Target="https://twitter.com/thejamesfarley" TargetMode="External" /><Relationship Id="rId516" Type="http://schemas.openxmlformats.org/officeDocument/2006/relationships/hyperlink" Target="https://twitter.com/jjbecklun" TargetMode="External" /><Relationship Id="rId517" Type="http://schemas.openxmlformats.org/officeDocument/2006/relationships/hyperlink" Target="https://twitter.com/marthaevapearl" TargetMode="External" /><Relationship Id="rId518" Type="http://schemas.openxmlformats.org/officeDocument/2006/relationships/hyperlink" Target="https://twitter.com/1011_news" TargetMode="External" /><Relationship Id="rId519" Type="http://schemas.openxmlformats.org/officeDocument/2006/relationships/hyperlink" Target="https://twitter.com/omahawxstorms" TargetMode="External" /><Relationship Id="rId520" Type="http://schemas.openxmlformats.org/officeDocument/2006/relationships/hyperlink" Target="https://twitter.com/audramoorewx" TargetMode="External" /><Relationship Id="rId521" Type="http://schemas.openxmlformats.org/officeDocument/2006/relationships/hyperlink" Target="https://twitter.com/3newsnowomaha" TargetMode="External" /><Relationship Id="rId522" Type="http://schemas.openxmlformats.org/officeDocument/2006/relationships/hyperlink" Target="https://twitter.com/nebraskasower" TargetMode="External" /><Relationship Id="rId523" Type="http://schemas.openxmlformats.org/officeDocument/2006/relationships/hyperlink" Target="https://twitter.com/nebraskadashcam" TargetMode="External" /><Relationship Id="rId524" Type="http://schemas.openxmlformats.org/officeDocument/2006/relationships/hyperlink" Target="https://twitter.com/dbhaire4" TargetMode="External" /><Relationship Id="rId525" Type="http://schemas.openxmlformats.org/officeDocument/2006/relationships/hyperlink" Target="https://twitter.com/extension4hpals" TargetMode="External" /><Relationship Id="rId526" Type="http://schemas.openxmlformats.org/officeDocument/2006/relationships/hyperlink" Target="https://twitter.com/micky_backhaus" TargetMode="External" /><Relationship Id="rId527" Type="http://schemas.openxmlformats.org/officeDocument/2006/relationships/hyperlink" Target="https://twitter.com/maya_reports" TargetMode="External" /><Relationship Id="rId528" Type="http://schemas.openxmlformats.org/officeDocument/2006/relationships/hyperlink" Target="https://twitter.com/sarpy_scanner" TargetMode="External" /><Relationship Id="rId529" Type="http://schemas.openxmlformats.org/officeDocument/2006/relationships/hyperlink" Target="https://twitter.com/bailz_zeleny" TargetMode="External" /><Relationship Id="rId530" Type="http://schemas.openxmlformats.org/officeDocument/2006/relationships/hyperlink" Target="https://twitter.com/bradanderson_wx" TargetMode="External" /><Relationship Id="rId531" Type="http://schemas.openxmlformats.org/officeDocument/2006/relationships/hyperlink" Target="https://twitter.com/difreit" TargetMode="External" /><Relationship Id="rId532" Type="http://schemas.openxmlformats.org/officeDocument/2006/relationships/hyperlink" Target="https://twitter.com/writes_jack" TargetMode="External" /><Relationship Id="rId533" Type="http://schemas.openxmlformats.org/officeDocument/2006/relationships/hyperlink" Target="https://twitter.com/collegeandmusic" TargetMode="External" /><Relationship Id="rId534" Type="http://schemas.openxmlformats.org/officeDocument/2006/relationships/hyperlink" Target="https://twitter.com/n9xtn" TargetMode="External" /><Relationship Id="rId535" Type="http://schemas.openxmlformats.org/officeDocument/2006/relationships/hyperlink" Target="https://twitter.com/eringraceowh" TargetMode="External" /><Relationship Id="rId536" Type="http://schemas.openxmlformats.org/officeDocument/2006/relationships/hyperlink" Target="https://twitter.com/faithh_moritz" TargetMode="External" /><Relationship Id="rId537" Type="http://schemas.openxmlformats.org/officeDocument/2006/relationships/hyperlink" Target="https://twitter.com/glschardt" TargetMode="External" /><Relationship Id="rId538" Type="http://schemas.openxmlformats.org/officeDocument/2006/relationships/hyperlink" Target="https://twitter.com/auntkim2" TargetMode="External" /><Relationship Id="rId539" Type="http://schemas.openxmlformats.org/officeDocument/2006/relationships/hyperlink" Target="https://twitter.com/jjwills2" TargetMode="External" /><Relationship Id="rId540" Type="http://schemas.openxmlformats.org/officeDocument/2006/relationships/hyperlink" Target="https://twitter.com/geoffjam78" TargetMode="External" /><Relationship Id="rId541" Type="http://schemas.openxmlformats.org/officeDocument/2006/relationships/hyperlink" Target="https://twitter.com/4calhoun" TargetMode="External" /><Relationship Id="rId542" Type="http://schemas.openxmlformats.org/officeDocument/2006/relationships/hyperlink" Target="https://twitter.com/jonathangarcia" TargetMode="External" /><Relationship Id="rId543" Type="http://schemas.openxmlformats.org/officeDocument/2006/relationships/hyperlink" Target="https://twitter.com/aandersen55" TargetMode="External" /><Relationship Id="rId544" Type="http://schemas.openxmlformats.org/officeDocument/2006/relationships/hyperlink" Target="https://twitter.com/simplysaidjill" TargetMode="External" /><Relationship Id="rId545" Type="http://schemas.openxmlformats.org/officeDocument/2006/relationships/hyperlink" Target="https://twitter.com/nicolekwarner" TargetMode="External" /><Relationship Id="rId546" Type="http://schemas.openxmlformats.org/officeDocument/2006/relationships/hyperlink" Target="https://twitter.com/leftisrightinne" TargetMode="External" /><Relationship Id="rId547" Type="http://schemas.openxmlformats.org/officeDocument/2006/relationships/hyperlink" Target="https://twitter.com/chantelemilton" TargetMode="External" /><Relationship Id="rId548" Type="http://schemas.openxmlformats.org/officeDocument/2006/relationships/hyperlink" Target="https://twitter.com/aktj620" TargetMode="External" /><Relationship Id="rId549" Type="http://schemas.openxmlformats.org/officeDocument/2006/relationships/hyperlink" Target="https://twitter.com/drewendorf" TargetMode="External" /><Relationship Id="rId550" Type="http://schemas.openxmlformats.org/officeDocument/2006/relationships/hyperlink" Target="https://twitter.com/laurannrobinson" TargetMode="External" /><Relationship Id="rId551" Type="http://schemas.openxmlformats.org/officeDocument/2006/relationships/hyperlink" Target="https://twitter.com/ketv" TargetMode="External" /><Relationship Id="rId552" Type="http://schemas.openxmlformats.org/officeDocument/2006/relationships/hyperlink" Target="https://twitter.com/arkhusk33" TargetMode="External" /><Relationship Id="rId553" Type="http://schemas.openxmlformats.org/officeDocument/2006/relationships/hyperlink" Target="https://twitter.com/omahalyfttodd" TargetMode="External" /><Relationship Id="rId554" Type="http://schemas.openxmlformats.org/officeDocument/2006/relationships/hyperlink" Target="https://twitter.com/jmstill300" TargetMode="External" /><Relationship Id="rId555" Type="http://schemas.openxmlformats.org/officeDocument/2006/relationships/hyperlink" Target="https://twitter.com/pondimonium" TargetMode="External" /><Relationship Id="rId556" Type="http://schemas.openxmlformats.org/officeDocument/2006/relationships/hyperlink" Target="https://twitter.com/nematweets" TargetMode="External" /><Relationship Id="rId557" Type="http://schemas.openxmlformats.org/officeDocument/2006/relationships/hyperlink" Target="https://twitter.com/paprikapink" TargetMode="External" /><Relationship Id="rId558" Type="http://schemas.openxmlformats.org/officeDocument/2006/relationships/hyperlink" Target="https://twitter.com/78sondo" TargetMode="External" /><Relationship Id="rId559" Type="http://schemas.openxmlformats.org/officeDocument/2006/relationships/hyperlink" Target="https://twitter.com/gretnastiles" TargetMode="External" /><Relationship Id="rId560" Type="http://schemas.openxmlformats.org/officeDocument/2006/relationships/hyperlink" Target="https://twitter.com/amandazepanda02" TargetMode="External" /><Relationship Id="rId561" Type="http://schemas.openxmlformats.org/officeDocument/2006/relationships/hyperlink" Target="https://twitter.com/exbluejay12" TargetMode="External" /><Relationship Id="rId562" Type="http://schemas.openxmlformats.org/officeDocument/2006/relationships/hyperlink" Target="https://twitter.com/leisarogers1" TargetMode="External" /><Relationship Id="rId563" Type="http://schemas.openxmlformats.org/officeDocument/2006/relationships/hyperlink" Target="https://twitter.com/camilaortiketv" TargetMode="External" /><Relationship Id="rId564" Type="http://schemas.openxmlformats.org/officeDocument/2006/relationships/hyperlink" Target="https://twitter.com/prairiewisdom" TargetMode="External" /><Relationship Id="rId565" Type="http://schemas.openxmlformats.org/officeDocument/2006/relationships/hyperlink" Target="https://twitter.com/scochran2" TargetMode="External" /><Relationship Id="rId566" Type="http://schemas.openxmlformats.org/officeDocument/2006/relationships/hyperlink" Target="https://twitter.com/tcporter777" TargetMode="External" /><Relationship Id="rId567" Type="http://schemas.openxmlformats.org/officeDocument/2006/relationships/hyperlink" Target="https://twitter.com/tadpfeifer" TargetMode="External" /><Relationship Id="rId568" Type="http://schemas.openxmlformats.org/officeDocument/2006/relationships/hyperlink" Target="https://twitter.com/billyfitz54" TargetMode="External" /><Relationship Id="rId569" Type="http://schemas.openxmlformats.org/officeDocument/2006/relationships/hyperlink" Target="https://twitter.com/dmspinharney" TargetMode="External" /><Relationship Id="rId570" Type="http://schemas.openxmlformats.org/officeDocument/2006/relationships/hyperlink" Target="https://twitter.com/b_dubulous" TargetMode="External" /><Relationship Id="rId571" Type="http://schemas.openxmlformats.org/officeDocument/2006/relationships/hyperlink" Target="https://twitter.com/jlpritchard11" TargetMode="External" /><Relationship Id="rId572" Type="http://schemas.openxmlformats.org/officeDocument/2006/relationships/hyperlink" Target="https://twitter.com/chadrowell13" TargetMode="External" /><Relationship Id="rId573" Type="http://schemas.openxmlformats.org/officeDocument/2006/relationships/hyperlink" Target="https://twitter.com/tomc1015" TargetMode="External" /><Relationship Id="rId574" Type="http://schemas.openxmlformats.org/officeDocument/2006/relationships/hyperlink" Target="https://twitter.com/markvarner09" TargetMode="External" /><Relationship Id="rId575" Type="http://schemas.openxmlformats.org/officeDocument/2006/relationships/hyperlink" Target="https://twitter.com/lef23ty" TargetMode="External" /><Relationship Id="rId576" Type="http://schemas.openxmlformats.org/officeDocument/2006/relationships/hyperlink" Target="https://twitter.com/ofc_wood" TargetMode="External" /><Relationship Id="rId577" Type="http://schemas.openxmlformats.org/officeDocument/2006/relationships/hyperlink" Target="https://twitter.com/sharon_rues" TargetMode="External" /><Relationship Id="rId578" Type="http://schemas.openxmlformats.org/officeDocument/2006/relationships/hyperlink" Target="https://twitter.com/ccooke6685" TargetMode="External" /><Relationship Id="rId579" Type="http://schemas.openxmlformats.org/officeDocument/2006/relationships/hyperlink" Target="https://twitter.com/kringraham" TargetMode="External" /><Relationship Id="rId580" Type="http://schemas.openxmlformats.org/officeDocument/2006/relationships/hyperlink" Target="https://twitter.com/dodgecosone" TargetMode="External" /><Relationship Id="rId581" Type="http://schemas.openxmlformats.org/officeDocument/2006/relationships/hyperlink" Target="https://twitter.com/jannabinder" TargetMode="External" /><Relationship Id="rId582" Type="http://schemas.openxmlformats.org/officeDocument/2006/relationships/hyperlink" Target="https://twitter.com/roscoe_1984" TargetMode="External" /><Relationship Id="rId583" Type="http://schemas.openxmlformats.org/officeDocument/2006/relationships/hyperlink" Target="https://twitter.com/kforradio" TargetMode="External" /><Relationship Id="rId584" Type="http://schemas.openxmlformats.org/officeDocument/2006/relationships/hyperlink" Target="https://twitter.com/4randyj" TargetMode="External" /><Relationship Id="rId585" Type="http://schemas.openxmlformats.org/officeDocument/2006/relationships/hyperlink" Target="https://twitter.com/cinma44" TargetMode="External" /><Relationship Id="rId586" Type="http://schemas.openxmlformats.org/officeDocument/2006/relationships/hyperlink" Target="https://twitter.com/ketvlincoln" TargetMode="External" /><Relationship Id="rId587" Type="http://schemas.openxmlformats.org/officeDocument/2006/relationships/hyperlink" Target="https://twitter.com/fwdmovement_me" TargetMode="External" /><Relationship Id="rId588" Type="http://schemas.openxmlformats.org/officeDocument/2006/relationships/hyperlink" Target="https://twitter.com/platteriverlady" TargetMode="External" /><Relationship Id="rId589" Type="http://schemas.openxmlformats.org/officeDocument/2006/relationships/hyperlink" Target="https://twitter.com/allisonmollenk1" TargetMode="External" /><Relationship Id="rId590" Type="http://schemas.openxmlformats.org/officeDocument/2006/relationships/hyperlink" Target="https://twitter.com/nwsflashflood" TargetMode="External" /><Relationship Id="rId591" Type="http://schemas.openxmlformats.org/officeDocument/2006/relationships/hyperlink" Target="https://twitter.com/dixiewxgeek" TargetMode="External" /><Relationship Id="rId592" Type="http://schemas.openxmlformats.org/officeDocument/2006/relationships/hyperlink" Target="https://twitter.com/omaha_scanner" TargetMode="External" /><Relationship Id="rId593" Type="http://schemas.openxmlformats.org/officeDocument/2006/relationships/hyperlink" Target="https://twitter.com/fox42kptm" TargetMode="External" /><Relationship Id="rId594" Type="http://schemas.openxmlformats.org/officeDocument/2006/relationships/hyperlink" Target="https://twitter.com/nicoledoesnews" TargetMode="External" /><Relationship Id="rId595" Type="http://schemas.openxmlformats.org/officeDocument/2006/relationships/hyperlink" Target="https://twitter.com/kfabnews" TargetMode="External" /><Relationship Id="rId596" Type="http://schemas.openxmlformats.org/officeDocument/2006/relationships/hyperlink" Target="https://twitter.com/ashlandfiredept" TargetMode="External" /><Relationship Id="rId597" Type="http://schemas.openxmlformats.org/officeDocument/2006/relationships/comments" Target="../comments2.xml" /><Relationship Id="rId598" Type="http://schemas.openxmlformats.org/officeDocument/2006/relationships/vmlDrawing" Target="../drawings/vmlDrawing2.vml" /><Relationship Id="rId599" Type="http://schemas.openxmlformats.org/officeDocument/2006/relationships/table" Target="../tables/table2.xml" /><Relationship Id="rId600" Type="http://schemas.openxmlformats.org/officeDocument/2006/relationships/drawing" Target="../drawings/drawing1.xml" /><Relationship Id="rId60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219</v>
      </c>
      <c r="AB2" s="52" t="s">
        <v>304</v>
      </c>
      <c r="AC2" s="52" t="s">
        <v>305</v>
      </c>
      <c r="AD2" s="52" t="s">
        <v>306</v>
      </c>
      <c r="AE2" s="52" t="s">
        <v>307</v>
      </c>
      <c r="AF2" s="52" t="s">
        <v>308</v>
      </c>
      <c r="AG2" s="52" t="s">
        <v>309</v>
      </c>
      <c r="AH2" s="52" t="s">
        <v>310</v>
      </c>
      <c r="AI2" s="52" t="s">
        <v>311</v>
      </c>
      <c r="AJ2" s="52" t="s">
        <v>312</v>
      </c>
      <c r="AK2" s="13" t="s">
        <v>315</v>
      </c>
      <c r="AL2" s="13" t="s">
        <v>316</v>
      </c>
      <c r="AM2" s="13" t="s">
        <v>317</v>
      </c>
      <c r="AN2" s="13" t="s">
        <v>318</v>
      </c>
      <c r="AO2" s="13" t="s">
        <v>319</v>
      </c>
      <c r="AP2" s="13" t="s">
        <v>320</v>
      </c>
      <c r="AQ2" s="13" t="s">
        <v>211</v>
      </c>
      <c r="AR2" s="13" t="s">
        <v>321</v>
      </c>
      <c r="AS2" s="13" t="s">
        <v>322</v>
      </c>
      <c r="AT2" s="13" t="s">
        <v>323</v>
      </c>
      <c r="AU2" s="13" t="s">
        <v>324</v>
      </c>
      <c r="AV2" s="13" t="s">
        <v>325</v>
      </c>
      <c r="AW2" s="13" t="s">
        <v>326</v>
      </c>
      <c r="AX2" s="13" t="s">
        <v>327</v>
      </c>
      <c r="AY2" s="13" t="s">
        <v>328</v>
      </c>
      <c r="AZ2" s="13" t="s">
        <v>329</v>
      </c>
      <c r="BA2" s="13" t="s">
        <v>330</v>
      </c>
      <c r="BB2" s="13" t="s">
        <v>331</v>
      </c>
      <c r="BC2" s="13" t="s">
        <v>332</v>
      </c>
      <c r="BD2" s="13" t="s">
        <v>333</v>
      </c>
      <c r="BE2" s="13" t="s">
        <v>334</v>
      </c>
      <c r="BF2" s="13" t="s">
        <v>335</v>
      </c>
      <c r="BG2" s="13" t="s">
        <v>336</v>
      </c>
      <c r="BH2" s="13" t="s">
        <v>337</v>
      </c>
      <c r="BI2" s="13" t="s">
        <v>338</v>
      </c>
      <c r="BJ2" s="13" t="s">
        <v>339</v>
      </c>
      <c r="BK2" s="13" t="s">
        <v>343</v>
      </c>
      <c r="BL2" s="13" t="s">
        <v>344</v>
      </c>
    </row>
    <row r="3" spans="1:64" ht="15" customHeight="1">
      <c r="A3" s="62" t="s">
        <v>471</v>
      </c>
      <c r="B3" s="62" t="s">
        <v>471</v>
      </c>
      <c r="C3" s="87" t="s">
        <v>283</v>
      </c>
      <c r="D3" s="94">
        <v>5</v>
      </c>
      <c r="E3" s="95" t="s">
        <v>132</v>
      </c>
      <c r="F3" s="96">
        <v>16</v>
      </c>
      <c r="G3" s="87"/>
      <c r="H3" s="77"/>
      <c r="I3" s="97"/>
      <c r="J3" s="97"/>
      <c r="K3" s="34" t="s">
        <v>65</v>
      </c>
      <c r="L3" s="98">
        <v>3</v>
      </c>
      <c r="M3" s="98"/>
      <c r="N3" s="99"/>
      <c r="O3" s="63" t="s">
        <v>185</v>
      </c>
      <c r="P3" s="65">
        <v>43532.82697916667</v>
      </c>
      <c r="Q3" s="63" t="s">
        <v>616</v>
      </c>
      <c r="R3" s="68"/>
      <c r="S3" s="63"/>
      <c r="T3" s="63"/>
      <c r="U3" s="65">
        <v>43532.82697916667</v>
      </c>
      <c r="V3" s="68" t="s">
        <v>768</v>
      </c>
      <c r="W3" s="63"/>
      <c r="X3" s="63"/>
      <c r="Y3" s="69" t="s">
        <v>930</v>
      </c>
      <c r="Z3" s="69"/>
      <c r="AA3" s="63">
        <v>1</v>
      </c>
      <c r="AB3" s="48">
        <v>0</v>
      </c>
      <c r="AC3" s="49">
        <v>0</v>
      </c>
      <c r="AD3" s="48">
        <v>0</v>
      </c>
      <c r="AE3" s="49">
        <v>0</v>
      </c>
      <c r="AF3" s="48">
        <v>0</v>
      </c>
      <c r="AG3" s="49">
        <v>0</v>
      </c>
      <c r="AH3" s="48">
        <v>22</v>
      </c>
      <c r="AI3" s="49">
        <v>100</v>
      </c>
      <c r="AJ3" s="48">
        <v>22</v>
      </c>
      <c r="AK3" s="68"/>
      <c r="AL3" s="68" t="s">
        <v>681</v>
      </c>
      <c r="AM3" s="63" t="b">
        <v>0</v>
      </c>
      <c r="AN3" s="63">
        <v>0</v>
      </c>
      <c r="AO3" s="69" t="s">
        <v>286</v>
      </c>
      <c r="AP3" s="63" t="b">
        <v>0</v>
      </c>
      <c r="AQ3" s="63" t="s">
        <v>287</v>
      </c>
      <c r="AR3" s="63"/>
      <c r="AS3" s="69" t="s">
        <v>286</v>
      </c>
      <c r="AT3" s="63" t="b">
        <v>0</v>
      </c>
      <c r="AU3" s="63">
        <v>0</v>
      </c>
      <c r="AV3" s="69" t="s">
        <v>286</v>
      </c>
      <c r="AW3" s="63" t="s">
        <v>341</v>
      </c>
      <c r="AX3" s="63" t="b">
        <v>0</v>
      </c>
      <c r="AY3" s="69" t="s">
        <v>930</v>
      </c>
      <c r="AZ3" s="63" t="s">
        <v>185</v>
      </c>
      <c r="BA3" s="63">
        <v>0</v>
      </c>
      <c r="BB3" s="63">
        <v>0</v>
      </c>
      <c r="BC3" s="63"/>
      <c r="BD3" s="63"/>
      <c r="BE3" s="63"/>
      <c r="BF3" s="63"/>
      <c r="BG3" s="63"/>
      <c r="BH3" s="63"/>
      <c r="BI3" s="63"/>
      <c r="BJ3" s="63"/>
      <c r="BK3" s="63" t="str">
        <f>REPLACE(INDEX(GroupVertices[Group],MATCH(Edges[[#This Row],[Vertex 1]],GroupVertices[Vertex],0)),1,1,"")</f>
        <v>5</v>
      </c>
      <c r="BL3" s="63" t="str">
        <f>REPLACE(INDEX(GroupVertices[Group],MATCH(Edges[[#This Row],[Vertex 2]],GroupVertices[Vertex],0)),1,1,"")</f>
        <v>5</v>
      </c>
    </row>
    <row r="4" spans="1:64" ht="15" customHeight="1">
      <c r="A4" s="62" t="s">
        <v>472</v>
      </c>
      <c r="B4" s="62" t="s">
        <v>472</v>
      </c>
      <c r="C4" s="87" t="s">
        <v>283</v>
      </c>
      <c r="D4" s="94">
        <v>5</v>
      </c>
      <c r="E4" s="95" t="s">
        <v>132</v>
      </c>
      <c r="F4" s="96">
        <v>16</v>
      </c>
      <c r="G4" s="87"/>
      <c r="H4" s="77"/>
      <c r="I4" s="97"/>
      <c r="J4" s="97"/>
      <c r="K4" s="34" t="s">
        <v>65</v>
      </c>
      <c r="L4" s="100">
        <v>4</v>
      </c>
      <c r="M4" s="100"/>
      <c r="N4" s="99"/>
      <c r="O4" s="64" t="s">
        <v>185</v>
      </c>
      <c r="P4" s="66">
        <v>43536.684270833335</v>
      </c>
      <c r="Q4" s="64" t="s">
        <v>617</v>
      </c>
      <c r="R4" s="67" t="s">
        <v>646</v>
      </c>
      <c r="S4" s="64" t="s">
        <v>657</v>
      </c>
      <c r="T4" s="64"/>
      <c r="U4" s="66">
        <v>43536.684270833335</v>
      </c>
      <c r="V4" s="67" t="s">
        <v>769</v>
      </c>
      <c r="W4" s="64"/>
      <c r="X4" s="64"/>
      <c r="Y4" s="70" t="s">
        <v>931</v>
      </c>
      <c r="Z4" s="64"/>
      <c r="AA4" s="110">
        <v>1</v>
      </c>
      <c r="AB4" s="48">
        <v>0</v>
      </c>
      <c r="AC4" s="49">
        <v>0</v>
      </c>
      <c r="AD4" s="48">
        <v>0</v>
      </c>
      <c r="AE4" s="49">
        <v>0</v>
      </c>
      <c r="AF4" s="48">
        <v>0</v>
      </c>
      <c r="AG4" s="49">
        <v>0</v>
      </c>
      <c r="AH4" s="48">
        <v>25</v>
      </c>
      <c r="AI4" s="49">
        <v>100</v>
      </c>
      <c r="AJ4" s="48">
        <v>25</v>
      </c>
      <c r="AK4" s="117"/>
      <c r="AL4" s="67" t="s">
        <v>682</v>
      </c>
      <c r="AM4" s="64" t="b">
        <v>0</v>
      </c>
      <c r="AN4" s="64">
        <v>0</v>
      </c>
      <c r="AO4" s="70" t="s">
        <v>286</v>
      </c>
      <c r="AP4" s="64" t="b">
        <v>0</v>
      </c>
      <c r="AQ4" s="64" t="s">
        <v>287</v>
      </c>
      <c r="AR4" s="64"/>
      <c r="AS4" s="70" t="s">
        <v>286</v>
      </c>
      <c r="AT4" s="64" t="b">
        <v>0</v>
      </c>
      <c r="AU4" s="64">
        <v>0</v>
      </c>
      <c r="AV4" s="70" t="s">
        <v>286</v>
      </c>
      <c r="AW4" s="64" t="s">
        <v>1092</v>
      </c>
      <c r="AX4" s="64" t="b">
        <v>0</v>
      </c>
      <c r="AY4" s="70" t="s">
        <v>931</v>
      </c>
      <c r="AZ4" s="64" t="s">
        <v>185</v>
      </c>
      <c r="BA4" s="64">
        <v>0</v>
      </c>
      <c r="BB4" s="64">
        <v>0</v>
      </c>
      <c r="BC4" s="64"/>
      <c r="BD4" s="64"/>
      <c r="BE4" s="64"/>
      <c r="BF4" s="64"/>
      <c r="BG4" s="64"/>
      <c r="BH4" s="64"/>
      <c r="BI4" s="64"/>
      <c r="BJ4" s="64"/>
      <c r="BK4" s="63" t="str">
        <f>REPLACE(INDEX(GroupVertices[Group],MATCH(Edges[[#This Row],[Vertex 1]],GroupVertices[Vertex],0)),1,1,"")</f>
        <v>5</v>
      </c>
      <c r="BL4" s="63" t="str">
        <f>REPLACE(INDEX(GroupVertices[Group],MATCH(Edges[[#This Row],[Vertex 2]],GroupVertices[Vertex],0)),1,1,"")</f>
        <v>5</v>
      </c>
    </row>
    <row r="5" spans="1:64" ht="15">
      <c r="A5" s="62" t="s">
        <v>473</v>
      </c>
      <c r="B5" s="62" t="s">
        <v>473</v>
      </c>
      <c r="C5" s="87" t="s">
        <v>284</v>
      </c>
      <c r="D5" s="94">
        <v>5</v>
      </c>
      <c r="E5" s="95" t="s">
        <v>136</v>
      </c>
      <c r="F5" s="96">
        <v>6</v>
      </c>
      <c r="G5" s="87"/>
      <c r="H5" s="77"/>
      <c r="I5" s="97"/>
      <c r="J5" s="97"/>
      <c r="K5" s="34" t="s">
        <v>65</v>
      </c>
      <c r="L5" s="100">
        <v>5</v>
      </c>
      <c r="M5" s="100"/>
      <c r="N5" s="99"/>
      <c r="O5" s="64" t="s">
        <v>185</v>
      </c>
      <c r="P5" s="66">
        <v>43536.337476851855</v>
      </c>
      <c r="Q5" s="64" t="s">
        <v>618</v>
      </c>
      <c r="R5" s="67" t="s">
        <v>647</v>
      </c>
      <c r="S5" s="64" t="s">
        <v>658</v>
      </c>
      <c r="T5" s="64"/>
      <c r="U5" s="66">
        <v>43536.337476851855</v>
      </c>
      <c r="V5" s="67" t="s">
        <v>770</v>
      </c>
      <c r="W5" s="64"/>
      <c r="X5" s="64"/>
      <c r="Y5" s="70" t="s">
        <v>932</v>
      </c>
      <c r="Z5" s="64"/>
      <c r="AA5" s="110">
        <v>2</v>
      </c>
      <c r="AB5" s="48">
        <v>0</v>
      </c>
      <c r="AC5" s="49">
        <v>0</v>
      </c>
      <c r="AD5" s="48">
        <v>0</v>
      </c>
      <c r="AE5" s="49">
        <v>0</v>
      </c>
      <c r="AF5" s="48">
        <v>0</v>
      </c>
      <c r="AG5" s="49">
        <v>0</v>
      </c>
      <c r="AH5" s="48">
        <v>19</v>
      </c>
      <c r="AI5" s="49">
        <v>100</v>
      </c>
      <c r="AJ5" s="48">
        <v>19</v>
      </c>
      <c r="AK5" s="117"/>
      <c r="AL5" s="67" t="s">
        <v>683</v>
      </c>
      <c r="AM5" s="64" t="b">
        <v>0</v>
      </c>
      <c r="AN5" s="64">
        <v>0</v>
      </c>
      <c r="AO5" s="70" t="s">
        <v>286</v>
      </c>
      <c r="AP5" s="64" t="b">
        <v>0</v>
      </c>
      <c r="AQ5" s="64" t="s">
        <v>287</v>
      </c>
      <c r="AR5" s="64"/>
      <c r="AS5" s="70" t="s">
        <v>286</v>
      </c>
      <c r="AT5" s="64" t="b">
        <v>0</v>
      </c>
      <c r="AU5" s="64">
        <v>0</v>
      </c>
      <c r="AV5" s="70" t="s">
        <v>286</v>
      </c>
      <c r="AW5" s="64" t="s">
        <v>1093</v>
      </c>
      <c r="AX5" s="64" t="b">
        <v>0</v>
      </c>
      <c r="AY5" s="70" t="s">
        <v>932</v>
      </c>
      <c r="AZ5" s="64" t="s">
        <v>185</v>
      </c>
      <c r="BA5" s="64">
        <v>0</v>
      </c>
      <c r="BB5" s="64">
        <v>0</v>
      </c>
      <c r="BC5" s="64"/>
      <c r="BD5" s="64"/>
      <c r="BE5" s="64"/>
      <c r="BF5" s="64"/>
      <c r="BG5" s="64"/>
      <c r="BH5" s="64"/>
      <c r="BI5" s="64"/>
      <c r="BJ5" s="64"/>
      <c r="BK5" s="63" t="str">
        <f>REPLACE(INDEX(GroupVertices[Group],MATCH(Edges[[#This Row],[Vertex 1]],GroupVertices[Vertex],0)),1,1,"")</f>
        <v>5</v>
      </c>
      <c r="BL5" s="63" t="str">
        <f>REPLACE(INDEX(GroupVertices[Group],MATCH(Edges[[#This Row],[Vertex 2]],GroupVertices[Vertex],0)),1,1,"")</f>
        <v>5</v>
      </c>
    </row>
    <row r="6" spans="1:64" ht="15">
      <c r="A6" s="62" t="s">
        <v>473</v>
      </c>
      <c r="B6" s="62" t="s">
        <v>473</v>
      </c>
      <c r="C6" s="87" t="s">
        <v>284</v>
      </c>
      <c r="D6" s="94">
        <v>5</v>
      </c>
      <c r="E6" s="95" t="s">
        <v>136</v>
      </c>
      <c r="F6" s="96">
        <v>6</v>
      </c>
      <c r="G6" s="87"/>
      <c r="H6" s="77"/>
      <c r="I6" s="97"/>
      <c r="J6" s="97"/>
      <c r="K6" s="34" t="s">
        <v>65</v>
      </c>
      <c r="L6" s="100">
        <v>6</v>
      </c>
      <c r="M6" s="100"/>
      <c r="N6" s="99"/>
      <c r="O6" s="64" t="s">
        <v>185</v>
      </c>
      <c r="P6" s="66">
        <v>43536.84648148148</v>
      </c>
      <c r="Q6" s="64" t="s">
        <v>619</v>
      </c>
      <c r="R6" s="67" t="s">
        <v>647</v>
      </c>
      <c r="S6" s="64" t="s">
        <v>658</v>
      </c>
      <c r="T6" s="64"/>
      <c r="U6" s="66">
        <v>43536.84648148148</v>
      </c>
      <c r="V6" s="67" t="s">
        <v>771</v>
      </c>
      <c r="W6" s="64"/>
      <c r="X6" s="64"/>
      <c r="Y6" s="70" t="s">
        <v>933</v>
      </c>
      <c r="Z6" s="64"/>
      <c r="AA6" s="110">
        <v>2</v>
      </c>
      <c r="AB6" s="48">
        <v>0</v>
      </c>
      <c r="AC6" s="49">
        <v>0</v>
      </c>
      <c r="AD6" s="48">
        <v>0</v>
      </c>
      <c r="AE6" s="49">
        <v>0</v>
      </c>
      <c r="AF6" s="48">
        <v>0</v>
      </c>
      <c r="AG6" s="49">
        <v>0</v>
      </c>
      <c r="AH6" s="48">
        <v>19</v>
      </c>
      <c r="AI6" s="49">
        <v>100</v>
      </c>
      <c r="AJ6" s="48">
        <v>19</v>
      </c>
      <c r="AK6" s="117"/>
      <c r="AL6" s="67" t="s">
        <v>683</v>
      </c>
      <c r="AM6" s="64" t="b">
        <v>0</v>
      </c>
      <c r="AN6" s="64">
        <v>0</v>
      </c>
      <c r="AO6" s="70" t="s">
        <v>286</v>
      </c>
      <c r="AP6" s="64" t="b">
        <v>0</v>
      </c>
      <c r="AQ6" s="64" t="s">
        <v>287</v>
      </c>
      <c r="AR6" s="64"/>
      <c r="AS6" s="70" t="s">
        <v>286</v>
      </c>
      <c r="AT6" s="64" t="b">
        <v>0</v>
      </c>
      <c r="AU6" s="64">
        <v>0</v>
      </c>
      <c r="AV6" s="70" t="s">
        <v>286</v>
      </c>
      <c r="AW6" s="64" t="s">
        <v>1093</v>
      </c>
      <c r="AX6" s="64" t="b">
        <v>0</v>
      </c>
      <c r="AY6" s="70" t="s">
        <v>933</v>
      </c>
      <c r="AZ6" s="64" t="s">
        <v>185</v>
      </c>
      <c r="BA6" s="64">
        <v>0</v>
      </c>
      <c r="BB6" s="64">
        <v>0</v>
      </c>
      <c r="BC6" s="64"/>
      <c r="BD6" s="64"/>
      <c r="BE6" s="64"/>
      <c r="BF6" s="64"/>
      <c r="BG6" s="64"/>
      <c r="BH6" s="64"/>
      <c r="BI6" s="64"/>
      <c r="BJ6" s="64"/>
      <c r="BK6" s="63" t="str">
        <f>REPLACE(INDEX(GroupVertices[Group],MATCH(Edges[[#This Row],[Vertex 1]],GroupVertices[Vertex],0)),1,1,"")</f>
        <v>5</v>
      </c>
      <c r="BL6" s="63" t="str">
        <f>REPLACE(INDEX(GroupVertices[Group],MATCH(Edges[[#This Row],[Vertex 2]],GroupVertices[Vertex],0)),1,1,"")</f>
        <v>5</v>
      </c>
    </row>
    <row r="7" spans="1:64" ht="15">
      <c r="A7" s="62" t="s">
        <v>474</v>
      </c>
      <c r="B7" s="62" t="s">
        <v>474</v>
      </c>
      <c r="C7" s="87" t="s">
        <v>284</v>
      </c>
      <c r="D7" s="94">
        <v>5</v>
      </c>
      <c r="E7" s="95" t="s">
        <v>136</v>
      </c>
      <c r="F7" s="96">
        <v>6</v>
      </c>
      <c r="G7" s="87"/>
      <c r="H7" s="77"/>
      <c r="I7" s="97"/>
      <c r="J7" s="97"/>
      <c r="K7" s="34" t="s">
        <v>65</v>
      </c>
      <c r="L7" s="100">
        <v>7</v>
      </c>
      <c r="M7" s="100"/>
      <c r="N7" s="99"/>
      <c r="O7" s="64" t="s">
        <v>185</v>
      </c>
      <c r="P7" s="66">
        <v>43536.33896990741</v>
      </c>
      <c r="Q7" s="64" t="s">
        <v>620</v>
      </c>
      <c r="R7" s="67" t="s">
        <v>648</v>
      </c>
      <c r="S7" s="64" t="s">
        <v>659</v>
      </c>
      <c r="T7" s="64" t="s">
        <v>665</v>
      </c>
      <c r="U7" s="66">
        <v>43536.33896990741</v>
      </c>
      <c r="V7" s="67" t="s">
        <v>772</v>
      </c>
      <c r="W7" s="64"/>
      <c r="X7" s="64"/>
      <c r="Y7" s="70" t="s">
        <v>934</v>
      </c>
      <c r="Z7" s="64"/>
      <c r="AA7" s="110">
        <v>2</v>
      </c>
      <c r="AB7" s="48">
        <v>0</v>
      </c>
      <c r="AC7" s="49">
        <v>0</v>
      </c>
      <c r="AD7" s="48">
        <v>0</v>
      </c>
      <c r="AE7" s="49">
        <v>0</v>
      </c>
      <c r="AF7" s="48">
        <v>0</v>
      </c>
      <c r="AG7" s="49">
        <v>0</v>
      </c>
      <c r="AH7" s="48">
        <v>22</v>
      </c>
      <c r="AI7" s="49">
        <v>100</v>
      </c>
      <c r="AJ7" s="48">
        <v>22</v>
      </c>
      <c r="AK7" s="117"/>
      <c r="AL7" s="67" t="s">
        <v>684</v>
      </c>
      <c r="AM7" s="64" t="b">
        <v>0</v>
      </c>
      <c r="AN7" s="64">
        <v>0</v>
      </c>
      <c r="AO7" s="70" t="s">
        <v>286</v>
      </c>
      <c r="AP7" s="64" t="b">
        <v>0</v>
      </c>
      <c r="AQ7" s="64" t="s">
        <v>287</v>
      </c>
      <c r="AR7" s="64"/>
      <c r="AS7" s="70" t="s">
        <v>286</v>
      </c>
      <c r="AT7" s="64" t="b">
        <v>0</v>
      </c>
      <c r="AU7" s="64">
        <v>0</v>
      </c>
      <c r="AV7" s="70" t="s">
        <v>286</v>
      </c>
      <c r="AW7" s="64" t="s">
        <v>1094</v>
      </c>
      <c r="AX7" s="64" t="b">
        <v>0</v>
      </c>
      <c r="AY7" s="70" t="s">
        <v>934</v>
      </c>
      <c r="AZ7" s="64" t="s">
        <v>185</v>
      </c>
      <c r="BA7" s="64">
        <v>0</v>
      </c>
      <c r="BB7" s="64">
        <v>0</v>
      </c>
      <c r="BC7" s="64"/>
      <c r="BD7" s="64"/>
      <c r="BE7" s="64"/>
      <c r="BF7" s="64"/>
      <c r="BG7" s="64"/>
      <c r="BH7" s="64"/>
      <c r="BI7" s="64"/>
      <c r="BJ7" s="64"/>
      <c r="BK7" s="63" t="str">
        <f>REPLACE(INDEX(GroupVertices[Group],MATCH(Edges[[#This Row],[Vertex 1]],GroupVertices[Vertex],0)),1,1,"")</f>
        <v>5</v>
      </c>
      <c r="BL7" s="63" t="str">
        <f>REPLACE(INDEX(GroupVertices[Group],MATCH(Edges[[#This Row],[Vertex 2]],GroupVertices[Vertex],0)),1,1,"")</f>
        <v>5</v>
      </c>
    </row>
    <row r="8" spans="1:64" ht="15">
      <c r="A8" s="62" t="s">
        <v>474</v>
      </c>
      <c r="B8" s="62" t="s">
        <v>474</v>
      </c>
      <c r="C8" s="87" t="s">
        <v>284</v>
      </c>
      <c r="D8" s="94">
        <v>5</v>
      </c>
      <c r="E8" s="95" t="s">
        <v>136</v>
      </c>
      <c r="F8" s="96">
        <v>6</v>
      </c>
      <c r="G8" s="87"/>
      <c r="H8" s="77"/>
      <c r="I8" s="97"/>
      <c r="J8" s="97"/>
      <c r="K8" s="34" t="s">
        <v>65</v>
      </c>
      <c r="L8" s="100">
        <v>8</v>
      </c>
      <c r="M8" s="100"/>
      <c r="N8" s="99"/>
      <c r="O8" s="64" t="s">
        <v>185</v>
      </c>
      <c r="P8" s="66">
        <v>43536.847546296296</v>
      </c>
      <c r="Q8" s="64" t="s">
        <v>621</v>
      </c>
      <c r="R8" s="67" t="s">
        <v>649</v>
      </c>
      <c r="S8" s="64" t="s">
        <v>659</v>
      </c>
      <c r="T8" s="64" t="s">
        <v>665</v>
      </c>
      <c r="U8" s="66">
        <v>43536.847546296296</v>
      </c>
      <c r="V8" s="67" t="s">
        <v>773</v>
      </c>
      <c r="W8" s="64"/>
      <c r="X8" s="64"/>
      <c r="Y8" s="70" t="s">
        <v>935</v>
      </c>
      <c r="Z8" s="64"/>
      <c r="AA8" s="110">
        <v>2</v>
      </c>
      <c r="AB8" s="48">
        <v>0</v>
      </c>
      <c r="AC8" s="49">
        <v>0</v>
      </c>
      <c r="AD8" s="48">
        <v>0</v>
      </c>
      <c r="AE8" s="49">
        <v>0</v>
      </c>
      <c r="AF8" s="48">
        <v>0</v>
      </c>
      <c r="AG8" s="49">
        <v>0</v>
      </c>
      <c r="AH8" s="48">
        <v>19</v>
      </c>
      <c r="AI8" s="49">
        <v>100</v>
      </c>
      <c r="AJ8" s="48">
        <v>19</v>
      </c>
      <c r="AK8" s="117"/>
      <c r="AL8" s="67" t="s">
        <v>684</v>
      </c>
      <c r="AM8" s="64" t="b">
        <v>0</v>
      </c>
      <c r="AN8" s="64">
        <v>0</v>
      </c>
      <c r="AO8" s="70" t="s">
        <v>286</v>
      </c>
      <c r="AP8" s="64" t="b">
        <v>0</v>
      </c>
      <c r="AQ8" s="64" t="s">
        <v>287</v>
      </c>
      <c r="AR8" s="64"/>
      <c r="AS8" s="70" t="s">
        <v>286</v>
      </c>
      <c r="AT8" s="64" t="b">
        <v>0</v>
      </c>
      <c r="AU8" s="64">
        <v>0</v>
      </c>
      <c r="AV8" s="70" t="s">
        <v>286</v>
      </c>
      <c r="AW8" s="64" t="s">
        <v>1094</v>
      </c>
      <c r="AX8" s="64" t="b">
        <v>0</v>
      </c>
      <c r="AY8" s="70" t="s">
        <v>935</v>
      </c>
      <c r="AZ8" s="64" t="s">
        <v>185</v>
      </c>
      <c r="BA8" s="64">
        <v>0</v>
      </c>
      <c r="BB8" s="64">
        <v>0</v>
      </c>
      <c r="BC8" s="64"/>
      <c r="BD8" s="64"/>
      <c r="BE8" s="64"/>
      <c r="BF8" s="64"/>
      <c r="BG8" s="64"/>
      <c r="BH8" s="64"/>
      <c r="BI8" s="64"/>
      <c r="BJ8" s="64"/>
      <c r="BK8" s="63" t="str">
        <f>REPLACE(INDEX(GroupVertices[Group],MATCH(Edges[[#This Row],[Vertex 1]],GroupVertices[Vertex],0)),1,1,"")</f>
        <v>5</v>
      </c>
      <c r="BL8" s="63" t="str">
        <f>REPLACE(INDEX(GroupVertices[Group],MATCH(Edges[[#This Row],[Vertex 2]],GroupVertices[Vertex],0)),1,1,"")</f>
        <v>5</v>
      </c>
    </row>
    <row r="9" spans="1:64" ht="15">
      <c r="A9" s="62" t="s">
        <v>475</v>
      </c>
      <c r="B9" s="62" t="s">
        <v>475</v>
      </c>
      <c r="C9" s="87" t="s">
        <v>284</v>
      </c>
      <c r="D9" s="94">
        <v>5</v>
      </c>
      <c r="E9" s="95" t="s">
        <v>136</v>
      </c>
      <c r="F9" s="96">
        <v>6</v>
      </c>
      <c r="G9" s="87"/>
      <c r="H9" s="77"/>
      <c r="I9" s="97"/>
      <c r="J9" s="97"/>
      <c r="K9" s="34" t="s">
        <v>65</v>
      </c>
      <c r="L9" s="100">
        <v>9</v>
      </c>
      <c r="M9" s="100"/>
      <c r="N9" s="99"/>
      <c r="O9" s="64" t="s">
        <v>185</v>
      </c>
      <c r="P9" s="66">
        <v>43536.684270833335</v>
      </c>
      <c r="Q9" s="64" t="s">
        <v>622</v>
      </c>
      <c r="R9" s="67" t="s">
        <v>646</v>
      </c>
      <c r="S9" s="64" t="s">
        <v>657</v>
      </c>
      <c r="T9" s="64"/>
      <c r="U9" s="66">
        <v>43536.684270833335</v>
      </c>
      <c r="V9" s="67" t="s">
        <v>774</v>
      </c>
      <c r="W9" s="64"/>
      <c r="X9" s="64"/>
      <c r="Y9" s="70" t="s">
        <v>936</v>
      </c>
      <c r="Z9" s="64"/>
      <c r="AA9" s="110">
        <v>2</v>
      </c>
      <c r="AB9" s="48">
        <v>0</v>
      </c>
      <c r="AC9" s="49">
        <v>0</v>
      </c>
      <c r="AD9" s="48">
        <v>0</v>
      </c>
      <c r="AE9" s="49">
        <v>0</v>
      </c>
      <c r="AF9" s="48">
        <v>0</v>
      </c>
      <c r="AG9" s="49">
        <v>0</v>
      </c>
      <c r="AH9" s="48">
        <v>25</v>
      </c>
      <c r="AI9" s="49">
        <v>100</v>
      </c>
      <c r="AJ9" s="48">
        <v>25</v>
      </c>
      <c r="AK9" s="117"/>
      <c r="AL9" s="67" t="s">
        <v>685</v>
      </c>
      <c r="AM9" s="64" t="b">
        <v>0</v>
      </c>
      <c r="AN9" s="64">
        <v>0</v>
      </c>
      <c r="AO9" s="70" t="s">
        <v>286</v>
      </c>
      <c r="AP9" s="64" t="b">
        <v>0</v>
      </c>
      <c r="AQ9" s="64" t="s">
        <v>287</v>
      </c>
      <c r="AR9" s="64"/>
      <c r="AS9" s="70" t="s">
        <v>286</v>
      </c>
      <c r="AT9" s="64" t="b">
        <v>0</v>
      </c>
      <c r="AU9" s="64">
        <v>0</v>
      </c>
      <c r="AV9" s="70" t="s">
        <v>286</v>
      </c>
      <c r="AW9" s="64" t="s">
        <v>1092</v>
      </c>
      <c r="AX9" s="64" t="b">
        <v>0</v>
      </c>
      <c r="AY9" s="70" t="s">
        <v>936</v>
      </c>
      <c r="AZ9" s="64" t="s">
        <v>185</v>
      </c>
      <c r="BA9" s="64">
        <v>0</v>
      </c>
      <c r="BB9" s="64">
        <v>0</v>
      </c>
      <c r="BC9" s="64"/>
      <c r="BD9" s="64"/>
      <c r="BE9" s="64"/>
      <c r="BF9" s="64"/>
      <c r="BG9" s="64"/>
      <c r="BH9" s="64"/>
      <c r="BI9" s="64"/>
      <c r="BJ9" s="64"/>
      <c r="BK9" s="63" t="str">
        <f>REPLACE(INDEX(GroupVertices[Group],MATCH(Edges[[#This Row],[Vertex 1]],GroupVertices[Vertex],0)),1,1,"")</f>
        <v>5</v>
      </c>
      <c r="BL9" s="63" t="str">
        <f>REPLACE(INDEX(GroupVertices[Group],MATCH(Edges[[#This Row],[Vertex 2]],GroupVertices[Vertex],0)),1,1,"")</f>
        <v>5</v>
      </c>
    </row>
    <row r="10" spans="1:64" ht="15">
      <c r="A10" s="62" t="s">
        <v>475</v>
      </c>
      <c r="B10" s="62" t="s">
        <v>475</v>
      </c>
      <c r="C10" s="87" t="s">
        <v>284</v>
      </c>
      <c r="D10" s="94">
        <v>5</v>
      </c>
      <c r="E10" s="95" t="s">
        <v>136</v>
      </c>
      <c r="F10" s="96">
        <v>6</v>
      </c>
      <c r="G10" s="87"/>
      <c r="H10" s="77"/>
      <c r="I10" s="97"/>
      <c r="J10" s="97"/>
      <c r="K10" s="34" t="s">
        <v>65</v>
      </c>
      <c r="L10" s="100">
        <v>10</v>
      </c>
      <c r="M10" s="100"/>
      <c r="N10" s="99"/>
      <c r="O10" s="64" t="s">
        <v>185</v>
      </c>
      <c r="P10" s="66">
        <v>43537.61</v>
      </c>
      <c r="Q10" s="64" t="s">
        <v>623</v>
      </c>
      <c r="R10" s="67" t="s">
        <v>650</v>
      </c>
      <c r="S10" s="64" t="s">
        <v>657</v>
      </c>
      <c r="T10" s="64"/>
      <c r="U10" s="66">
        <v>43537.61</v>
      </c>
      <c r="V10" s="67" t="s">
        <v>775</v>
      </c>
      <c r="W10" s="64"/>
      <c r="X10" s="64"/>
      <c r="Y10" s="70" t="s">
        <v>937</v>
      </c>
      <c r="Z10" s="64"/>
      <c r="AA10" s="110">
        <v>2</v>
      </c>
      <c r="AB10" s="48">
        <v>0</v>
      </c>
      <c r="AC10" s="49">
        <v>0</v>
      </c>
      <c r="AD10" s="48">
        <v>0</v>
      </c>
      <c r="AE10" s="49">
        <v>0</v>
      </c>
      <c r="AF10" s="48">
        <v>0</v>
      </c>
      <c r="AG10" s="49">
        <v>0</v>
      </c>
      <c r="AH10" s="48">
        <v>25</v>
      </c>
      <c r="AI10" s="49">
        <v>100</v>
      </c>
      <c r="AJ10" s="48">
        <v>25</v>
      </c>
      <c r="AK10" s="117"/>
      <c r="AL10" s="67" t="s">
        <v>685</v>
      </c>
      <c r="AM10" s="64" t="b">
        <v>0</v>
      </c>
      <c r="AN10" s="64">
        <v>0</v>
      </c>
      <c r="AO10" s="70" t="s">
        <v>286</v>
      </c>
      <c r="AP10" s="64" t="b">
        <v>0</v>
      </c>
      <c r="AQ10" s="64" t="s">
        <v>287</v>
      </c>
      <c r="AR10" s="64"/>
      <c r="AS10" s="70" t="s">
        <v>286</v>
      </c>
      <c r="AT10" s="64" t="b">
        <v>0</v>
      </c>
      <c r="AU10" s="64">
        <v>0</v>
      </c>
      <c r="AV10" s="70" t="s">
        <v>286</v>
      </c>
      <c r="AW10" s="64" t="s">
        <v>1092</v>
      </c>
      <c r="AX10" s="64" t="b">
        <v>0</v>
      </c>
      <c r="AY10" s="70" t="s">
        <v>937</v>
      </c>
      <c r="AZ10" s="64" t="s">
        <v>185</v>
      </c>
      <c r="BA10" s="64">
        <v>0</v>
      </c>
      <c r="BB10" s="64">
        <v>0</v>
      </c>
      <c r="BC10" s="64"/>
      <c r="BD10" s="64"/>
      <c r="BE10" s="64"/>
      <c r="BF10" s="64"/>
      <c r="BG10" s="64"/>
      <c r="BH10" s="64"/>
      <c r="BI10" s="64"/>
      <c r="BJ10" s="64"/>
      <c r="BK10" s="63" t="str">
        <f>REPLACE(INDEX(GroupVertices[Group],MATCH(Edges[[#This Row],[Vertex 1]],GroupVertices[Vertex],0)),1,1,"")</f>
        <v>5</v>
      </c>
      <c r="BL10" s="63" t="str">
        <f>REPLACE(INDEX(GroupVertices[Group],MATCH(Edges[[#This Row],[Vertex 2]],GroupVertices[Vertex],0)),1,1,"")</f>
        <v>5</v>
      </c>
    </row>
    <row r="11" spans="1:64" ht="15">
      <c r="A11" s="62" t="s">
        <v>476</v>
      </c>
      <c r="B11" s="62" t="s">
        <v>476</v>
      </c>
      <c r="C11" s="87" t="s">
        <v>283</v>
      </c>
      <c r="D11" s="94">
        <v>5</v>
      </c>
      <c r="E11" s="95" t="s">
        <v>132</v>
      </c>
      <c r="F11" s="96">
        <v>16</v>
      </c>
      <c r="G11" s="87"/>
      <c r="H11" s="77"/>
      <c r="I11" s="97"/>
      <c r="J11" s="97"/>
      <c r="K11" s="34" t="s">
        <v>65</v>
      </c>
      <c r="L11" s="100">
        <v>11</v>
      </c>
      <c r="M11" s="100"/>
      <c r="N11" s="99"/>
      <c r="O11" s="64" t="s">
        <v>185</v>
      </c>
      <c r="P11" s="66">
        <v>43538.57556712963</v>
      </c>
      <c r="Q11" s="64" t="s">
        <v>624</v>
      </c>
      <c r="R11" s="64"/>
      <c r="S11" s="64"/>
      <c r="T11" s="64"/>
      <c r="U11" s="66">
        <v>43538.57556712963</v>
      </c>
      <c r="V11" s="67" t="s">
        <v>776</v>
      </c>
      <c r="W11" s="64"/>
      <c r="X11" s="64"/>
      <c r="Y11" s="70" t="s">
        <v>938</v>
      </c>
      <c r="Z11" s="64"/>
      <c r="AA11" s="110">
        <v>1</v>
      </c>
      <c r="AB11" s="48">
        <v>0</v>
      </c>
      <c r="AC11" s="49">
        <v>0</v>
      </c>
      <c r="AD11" s="48">
        <v>0</v>
      </c>
      <c r="AE11" s="49">
        <v>0</v>
      </c>
      <c r="AF11" s="48">
        <v>0</v>
      </c>
      <c r="AG11" s="49">
        <v>0</v>
      </c>
      <c r="AH11" s="48">
        <v>9</v>
      </c>
      <c r="AI11" s="49">
        <v>100</v>
      </c>
      <c r="AJ11" s="48">
        <v>9</v>
      </c>
      <c r="AK11" s="117"/>
      <c r="AL11" s="67" t="s">
        <v>686</v>
      </c>
      <c r="AM11" s="64" t="b">
        <v>0</v>
      </c>
      <c r="AN11" s="64">
        <v>0</v>
      </c>
      <c r="AO11" s="70" t="s">
        <v>286</v>
      </c>
      <c r="AP11" s="64" t="b">
        <v>0</v>
      </c>
      <c r="AQ11" s="64" t="s">
        <v>287</v>
      </c>
      <c r="AR11" s="64"/>
      <c r="AS11" s="70" t="s">
        <v>286</v>
      </c>
      <c r="AT11" s="64" t="b">
        <v>0</v>
      </c>
      <c r="AU11" s="64">
        <v>0</v>
      </c>
      <c r="AV11" s="70" t="s">
        <v>286</v>
      </c>
      <c r="AW11" s="64" t="s">
        <v>340</v>
      </c>
      <c r="AX11" s="64" t="b">
        <v>0</v>
      </c>
      <c r="AY11" s="70" t="s">
        <v>938</v>
      </c>
      <c r="AZ11" s="64" t="s">
        <v>185</v>
      </c>
      <c r="BA11" s="64">
        <v>0</v>
      </c>
      <c r="BB11" s="64">
        <v>0</v>
      </c>
      <c r="BC11" s="64"/>
      <c r="BD11" s="64"/>
      <c r="BE11" s="64"/>
      <c r="BF11" s="64"/>
      <c r="BG11" s="64"/>
      <c r="BH11" s="64"/>
      <c r="BI11" s="64"/>
      <c r="BJ11" s="64"/>
      <c r="BK11" s="63" t="str">
        <f>REPLACE(INDEX(GroupVertices[Group],MATCH(Edges[[#This Row],[Vertex 1]],GroupVertices[Vertex],0)),1,1,"")</f>
        <v>5</v>
      </c>
      <c r="BL11" s="63" t="str">
        <f>REPLACE(INDEX(GroupVertices[Group],MATCH(Edges[[#This Row],[Vertex 2]],GroupVertices[Vertex],0)),1,1,"")</f>
        <v>5</v>
      </c>
    </row>
    <row r="12" spans="1:64" ht="15">
      <c r="A12" s="62" t="s">
        <v>477</v>
      </c>
      <c r="B12" s="62" t="s">
        <v>477</v>
      </c>
      <c r="C12" s="87" t="s">
        <v>283</v>
      </c>
      <c r="D12" s="94">
        <v>5</v>
      </c>
      <c r="E12" s="95" t="s">
        <v>132</v>
      </c>
      <c r="F12" s="96">
        <v>16</v>
      </c>
      <c r="G12" s="87"/>
      <c r="H12" s="77"/>
      <c r="I12" s="97"/>
      <c r="J12" s="97"/>
      <c r="K12" s="34" t="s">
        <v>65</v>
      </c>
      <c r="L12" s="100">
        <v>12</v>
      </c>
      <c r="M12" s="100"/>
      <c r="N12" s="99"/>
      <c r="O12" s="64" t="s">
        <v>185</v>
      </c>
      <c r="P12" s="66">
        <v>43538.62233796297</v>
      </c>
      <c r="Q12" s="64" t="s">
        <v>625</v>
      </c>
      <c r="R12" s="67" t="s">
        <v>651</v>
      </c>
      <c r="S12" s="64" t="s">
        <v>660</v>
      </c>
      <c r="T12" s="64"/>
      <c r="U12" s="66">
        <v>43538.62233796297</v>
      </c>
      <c r="V12" s="67" t="s">
        <v>777</v>
      </c>
      <c r="W12" s="64"/>
      <c r="X12" s="64"/>
      <c r="Y12" s="70" t="s">
        <v>939</v>
      </c>
      <c r="Z12" s="64"/>
      <c r="AA12" s="110">
        <v>1</v>
      </c>
      <c r="AB12" s="48">
        <v>0</v>
      </c>
      <c r="AC12" s="49">
        <v>0</v>
      </c>
      <c r="AD12" s="48">
        <v>0</v>
      </c>
      <c r="AE12" s="49">
        <v>0</v>
      </c>
      <c r="AF12" s="48">
        <v>0</v>
      </c>
      <c r="AG12" s="49">
        <v>0</v>
      </c>
      <c r="AH12" s="48">
        <v>37</v>
      </c>
      <c r="AI12" s="49">
        <v>100</v>
      </c>
      <c r="AJ12" s="48">
        <v>37</v>
      </c>
      <c r="AK12" s="117"/>
      <c r="AL12" s="67" t="s">
        <v>687</v>
      </c>
      <c r="AM12" s="64" t="b">
        <v>0</v>
      </c>
      <c r="AN12" s="64">
        <v>2</v>
      </c>
      <c r="AO12" s="70" t="s">
        <v>286</v>
      </c>
      <c r="AP12" s="64" t="b">
        <v>0</v>
      </c>
      <c r="AQ12" s="64" t="s">
        <v>287</v>
      </c>
      <c r="AR12" s="64"/>
      <c r="AS12" s="70" t="s">
        <v>286</v>
      </c>
      <c r="AT12" s="64" t="b">
        <v>0</v>
      </c>
      <c r="AU12" s="64">
        <v>2</v>
      </c>
      <c r="AV12" s="70" t="s">
        <v>286</v>
      </c>
      <c r="AW12" s="64" t="s">
        <v>340</v>
      </c>
      <c r="AX12" s="64" t="b">
        <v>0</v>
      </c>
      <c r="AY12" s="70" t="s">
        <v>939</v>
      </c>
      <c r="AZ12" s="64" t="s">
        <v>185</v>
      </c>
      <c r="BA12" s="64">
        <v>0</v>
      </c>
      <c r="BB12" s="64">
        <v>0</v>
      </c>
      <c r="BC12" s="64"/>
      <c r="BD12" s="64"/>
      <c r="BE12" s="64"/>
      <c r="BF12" s="64"/>
      <c r="BG12" s="64"/>
      <c r="BH12" s="64"/>
      <c r="BI12" s="64"/>
      <c r="BJ12" s="64"/>
      <c r="BK12" s="63" t="str">
        <f>REPLACE(INDEX(GroupVertices[Group],MATCH(Edges[[#This Row],[Vertex 1]],GroupVertices[Vertex],0)),1,1,"")</f>
        <v>12</v>
      </c>
      <c r="BL12" s="63" t="str">
        <f>REPLACE(INDEX(GroupVertices[Group],MATCH(Edges[[#This Row],[Vertex 2]],GroupVertices[Vertex],0)),1,1,"")</f>
        <v>12</v>
      </c>
    </row>
    <row r="13" spans="1:64" ht="15">
      <c r="A13" s="62" t="s">
        <v>478</v>
      </c>
      <c r="B13" s="62" t="s">
        <v>477</v>
      </c>
      <c r="C13" s="87" t="s">
        <v>283</v>
      </c>
      <c r="D13" s="94">
        <v>5</v>
      </c>
      <c r="E13" s="95" t="s">
        <v>132</v>
      </c>
      <c r="F13" s="96">
        <v>16</v>
      </c>
      <c r="G13" s="87"/>
      <c r="H13" s="77"/>
      <c r="I13" s="97"/>
      <c r="J13" s="97"/>
      <c r="K13" s="34" t="s">
        <v>65</v>
      </c>
      <c r="L13" s="100">
        <v>13</v>
      </c>
      <c r="M13" s="100"/>
      <c r="N13" s="99"/>
      <c r="O13" s="64" t="s">
        <v>355</v>
      </c>
      <c r="P13" s="66">
        <v>43538.63582175926</v>
      </c>
      <c r="Q13" s="64" t="s">
        <v>625</v>
      </c>
      <c r="R13" s="64"/>
      <c r="S13" s="64"/>
      <c r="T13" s="64"/>
      <c r="U13" s="66">
        <v>43538.63582175926</v>
      </c>
      <c r="V13" s="67" t="s">
        <v>778</v>
      </c>
      <c r="W13" s="64"/>
      <c r="X13" s="64"/>
      <c r="Y13" s="70" t="s">
        <v>940</v>
      </c>
      <c r="Z13" s="64"/>
      <c r="AA13" s="110">
        <v>1</v>
      </c>
      <c r="AB13" s="48">
        <v>0</v>
      </c>
      <c r="AC13" s="49">
        <v>0</v>
      </c>
      <c r="AD13" s="48">
        <v>0</v>
      </c>
      <c r="AE13" s="49">
        <v>0</v>
      </c>
      <c r="AF13" s="48">
        <v>0</v>
      </c>
      <c r="AG13" s="49">
        <v>0</v>
      </c>
      <c r="AH13" s="48">
        <v>37</v>
      </c>
      <c r="AI13" s="49">
        <v>100</v>
      </c>
      <c r="AJ13" s="48">
        <v>37</v>
      </c>
      <c r="AK13" s="117"/>
      <c r="AL13" s="67" t="s">
        <v>688</v>
      </c>
      <c r="AM13" s="64" t="b">
        <v>0</v>
      </c>
      <c r="AN13" s="64">
        <v>0</v>
      </c>
      <c r="AO13" s="70" t="s">
        <v>286</v>
      </c>
      <c r="AP13" s="64" t="b">
        <v>0</v>
      </c>
      <c r="AQ13" s="64" t="s">
        <v>287</v>
      </c>
      <c r="AR13" s="64"/>
      <c r="AS13" s="70" t="s">
        <v>286</v>
      </c>
      <c r="AT13" s="64" t="b">
        <v>0</v>
      </c>
      <c r="AU13" s="64">
        <v>2</v>
      </c>
      <c r="AV13" s="70" t="s">
        <v>939</v>
      </c>
      <c r="AW13" s="64" t="s">
        <v>341</v>
      </c>
      <c r="AX13" s="64" t="b">
        <v>0</v>
      </c>
      <c r="AY13" s="70" t="s">
        <v>939</v>
      </c>
      <c r="AZ13" s="64" t="s">
        <v>185</v>
      </c>
      <c r="BA13" s="64">
        <v>0</v>
      </c>
      <c r="BB13" s="64">
        <v>0</v>
      </c>
      <c r="BC13" s="64"/>
      <c r="BD13" s="64"/>
      <c r="BE13" s="64"/>
      <c r="BF13" s="64"/>
      <c r="BG13" s="64"/>
      <c r="BH13" s="64"/>
      <c r="BI13" s="64"/>
      <c r="BJ13" s="64"/>
      <c r="BK13" s="63" t="str">
        <f>REPLACE(INDEX(GroupVertices[Group],MATCH(Edges[[#This Row],[Vertex 1]],GroupVertices[Vertex],0)),1,1,"")</f>
        <v>12</v>
      </c>
      <c r="BL13" s="63" t="str">
        <f>REPLACE(INDEX(GroupVertices[Group],MATCH(Edges[[#This Row],[Vertex 2]],GroupVertices[Vertex],0)),1,1,"")</f>
        <v>12</v>
      </c>
    </row>
    <row r="14" spans="1:64" ht="15">
      <c r="A14" s="62" t="s">
        <v>479</v>
      </c>
      <c r="B14" s="62" t="s">
        <v>614</v>
      </c>
      <c r="C14" s="87" t="s">
        <v>283</v>
      </c>
      <c r="D14" s="94">
        <v>5</v>
      </c>
      <c r="E14" s="95" t="s">
        <v>132</v>
      </c>
      <c r="F14" s="96">
        <v>16</v>
      </c>
      <c r="G14" s="87"/>
      <c r="H14" s="77"/>
      <c r="I14" s="97"/>
      <c r="J14" s="97"/>
      <c r="K14" s="34" t="s">
        <v>65</v>
      </c>
      <c r="L14" s="100">
        <v>14</v>
      </c>
      <c r="M14" s="100"/>
      <c r="N14" s="99"/>
      <c r="O14" s="64" t="s">
        <v>355</v>
      </c>
      <c r="P14" s="66">
        <v>43538.66355324074</v>
      </c>
      <c r="Q14" s="64" t="s">
        <v>626</v>
      </c>
      <c r="R14" s="64"/>
      <c r="S14" s="64"/>
      <c r="T14" s="64"/>
      <c r="U14" s="66">
        <v>43538.66355324074</v>
      </c>
      <c r="V14" s="67" t="s">
        <v>779</v>
      </c>
      <c r="W14" s="64"/>
      <c r="X14" s="64"/>
      <c r="Y14" s="70" t="s">
        <v>941</v>
      </c>
      <c r="Z14" s="64"/>
      <c r="AA14" s="110">
        <v>1</v>
      </c>
      <c r="AB14" s="48">
        <v>0</v>
      </c>
      <c r="AC14" s="49">
        <v>0</v>
      </c>
      <c r="AD14" s="48">
        <v>0</v>
      </c>
      <c r="AE14" s="49">
        <v>0</v>
      </c>
      <c r="AF14" s="48">
        <v>0</v>
      </c>
      <c r="AG14" s="49">
        <v>0</v>
      </c>
      <c r="AH14" s="48">
        <v>16</v>
      </c>
      <c r="AI14" s="49">
        <v>100</v>
      </c>
      <c r="AJ14" s="48">
        <v>16</v>
      </c>
      <c r="AK14" s="135" t="s">
        <v>668</v>
      </c>
      <c r="AL14" s="67" t="s">
        <v>668</v>
      </c>
      <c r="AM14" s="64" t="b">
        <v>0</v>
      </c>
      <c r="AN14" s="64">
        <v>0</v>
      </c>
      <c r="AO14" s="70" t="s">
        <v>286</v>
      </c>
      <c r="AP14" s="64" t="b">
        <v>0</v>
      </c>
      <c r="AQ14" s="64" t="s">
        <v>287</v>
      </c>
      <c r="AR14" s="64"/>
      <c r="AS14" s="70" t="s">
        <v>286</v>
      </c>
      <c r="AT14" s="64" t="b">
        <v>0</v>
      </c>
      <c r="AU14" s="64">
        <v>54</v>
      </c>
      <c r="AV14" s="70" t="s">
        <v>1089</v>
      </c>
      <c r="AW14" s="64" t="s">
        <v>341</v>
      </c>
      <c r="AX14" s="64" t="b">
        <v>0</v>
      </c>
      <c r="AY14" s="70" t="s">
        <v>1089</v>
      </c>
      <c r="AZ14" s="64" t="s">
        <v>185</v>
      </c>
      <c r="BA14" s="64">
        <v>0</v>
      </c>
      <c r="BB14" s="64">
        <v>0</v>
      </c>
      <c r="BC14" s="64"/>
      <c r="BD14" s="64"/>
      <c r="BE14" s="64"/>
      <c r="BF14" s="64"/>
      <c r="BG14" s="64"/>
      <c r="BH14" s="64"/>
      <c r="BI14" s="64"/>
      <c r="BJ14" s="64"/>
      <c r="BK14" s="63" t="str">
        <f>REPLACE(INDEX(GroupVertices[Group],MATCH(Edges[[#This Row],[Vertex 1]],GroupVertices[Vertex],0)),1,1,"")</f>
        <v>1</v>
      </c>
      <c r="BL14" s="63" t="str">
        <f>REPLACE(INDEX(GroupVertices[Group],MATCH(Edges[[#This Row],[Vertex 2]],GroupVertices[Vertex],0)),1,1,"")</f>
        <v>1</v>
      </c>
    </row>
    <row r="15" spans="1:64" ht="15">
      <c r="A15" s="62" t="s">
        <v>480</v>
      </c>
      <c r="B15" s="62" t="s">
        <v>614</v>
      </c>
      <c r="C15" s="87" t="s">
        <v>283</v>
      </c>
      <c r="D15" s="94">
        <v>5</v>
      </c>
      <c r="E15" s="95" t="s">
        <v>132</v>
      </c>
      <c r="F15" s="96">
        <v>16</v>
      </c>
      <c r="G15" s="87"/>
      <c r="H15" s="77"/>
      <c r="I15" s="97"/>
      <c r="J15" s="97"/>
      <c r="K15" s="34" t="s">
        <v>65</v>
      </c>
      <c r="L15" s="100">
        <v>15</v>
      </c>
      <c r="M15" s="100"/>
      <c r="N15" s="99"/>
      <c r="O15" s="64" t="s">
        <v>355</v>
      </c>
      <c r="P15" s="66">
        <v>43538.664131944446</v>
      </c>
      <c r="Q15" s="64" t="s">
        <v>626</v>
      </c>
      <c r="R15" s="64"/>
      <c r="S15" s="64"/>
      <c r="T15" s="64"/>
      <c r="U15" s="66">
        <v>43538.664131944446</v>
      </c>
      <c r="V15" s="67" t="s">
        <v>780</v>
      </c>
      <c r="W15" s="64"/>
      <c r="X15" s="64"/>
      <c r="Y15" s="70" t="s">
        <v>942</v>
      </c>
      <c r="Z15" s="64"/>
      <c r="AA15" s="110">
        <v>1</v>
      </c>
      <c r="AB15" s="48">
        <v>0</v>
      </c>
      <c r="AC15" s="49">
        <v>0</v>
      </c>
      <c r="AD15" s="48">
        <v>0</v>
      </c>
      <c r="AE15" s="49">
        <v>0</v>
      </c>
      <c r="AF15" s="48">
        <v>0</v>
      </c>
      <c r="AG15" s="49">
        <v>0</v>
      </c>
      <c r="AH15" s="48">
        <v>16</v>
      </c>
      <c r="AI15" s="49">
        <v>100</v>
      </c>
      <c r="AJ15" s="48">
        <v>16</v>
      </c>
      <c r="AK15" s="135" t="s">
        <v>668</v>
      </c>
      <c r="AL15" s="67" t="s">
        <v>668</v>
      </c>
      <c r="AM15" s="64" t="b">
        <v>0</v>
      </c>
      <c r="AN15" s="64">
        <v>0</v>
      </c>
      <c r="AO15" s="70" t="s">
        <v>286</v>
      </c>
      <c r="AP15" s="64" t="b">
        <v>0</v>
      </c>
      <c r="AQ15" s="64" t="s">
        <v>287</v>
      </c>
      <c r="AR15" s="64"/>
      <c r="AS15" s="70" t="s">
        <v>286</v>
      </c>
      <c r="AT15" s="64" t="b">
        <v>0</v>
      </c>
      <c r="AU15" s="64">
        <v>54</v>
      </c>
      <c r="AV15" s="70" t="s">
        <v>1089</v>
      </c>
      <c r="AW15" s="64" t="s">
        <v>341</v>
      </c>
      <c r="AX15" s="64" t="b">
        <v>0</v>
      </c>
      <c r="AY15" s="70" t="s">
        <v>1089</v>
      </c>
      <c r="AZ15" s="64" t="s">
        <v>185</v>
      </c>
      <c r="BA15" s="64">
        <v>0</v>
      </c>
      <c r="BB15" s="64">
        <v>0</v>
      </c>
      <c r="BC15" s="64"/>
      <c r="BD15" s="64"/>
      <c r="BE15" s="64"/>
      <c r="BF15" s="64"/>
      <c r="BG15" s="64"/>
      <c r="BH15" s="64"/>
      <c r="BI15" s="64"/>
      <c r="BJ15" s="64"/>
      <c r="BK15" s="63" t="str">
        <f>REPLACE(INDEX(GroupVertices[Group],MATCH(Edges[[#This Row],[Vertex 1]],GroupVertices[Vertex],0)),1,1,"")</f>
        <v>1</v>
      </c>
      <c r="BL15" s="63" t="str">
        <f>REPLACE(INDEX(GroupVertices[Group],MATCH(Edges[[#This Row],[Vertex 2]],GroupVertices[Vertex],0)),1,1,"")</f>
        <v>1</v>
      </c>
    </row>
    <row r="16" spans="1:64" ht="15">
      <c r="A16" s="62" t="s">
        <v>481</v>
      </c>
      <c r="B16" s="62" t="s">
        <v>614</v>
      </c>
      <c r="C16" s="87" t="s">
        <v>283</v>
      </c>
      <c r="D16" s="94">
        <v>5</v>
      </c>
      <c r="E16" s="95" t="s">
        <v>132</v>
      </c>
      <c r="F16" s="96">
        <v>16</v>
      </c>
      <c r="G16" s="87"/>
      <c r="H16" s="77"/>
      <c r="I16" s="97"/>
      <c r="J16" s="97"/>
      <c r="K16" s="34" t="s">
        <v>65</v>
      </c>
      <c r="L16" s="100">
        <v>16</v>
      </c>
      <c r="M16" s="100"/>
      <c r="N16" s="99"/>
      <c r="O16" s="64" t="s">
        <v>355</v>
      </c>
      <c r="P16" s="66">
        <v>43538.66605324074</v>
      </c>
      <c r="Q16" s="64" t="s">
        <v>626</v>
      </c>
      <c r="R16" s="64"/>
      <c r="S16" s="64"/>
      <c r="T16" s="64"/>
      <c r="U16" s="66">
        <v>43538.66605324074</v>
      </c>
      <c r="V16" s="67" t="s">
        <v>781</v>
      </c>
      <c r="W16" s="64"/>
      <c r="X16" s="64"/>
      <c r="Y16" s="70" t="s">
        <v>943</v>
      </c>
      <c r="Z16" s="64"/>
      <c r="AA16" s="110">
        <v>1</v>
      </c>
      <c r="AB16" s="48">
        <v>0</v>
      </c>
      <c r="AC16" s="49">
        <v>0</v>
      </c>
      <c r="AD16" s="48">
        <v>0</v>
      </c>
      <c r="AE16" s="49">
        <v>0</v>
      </c>
      <c r="AF16" s="48">
        <v>0</v>
      </c>
      <c r="AG16" s="49">
        <v>0</v>
      </c>
      <c r="AH16" s="48">
        <v>16</v>
      </c>
      <c r="AI16" s="49">
        <v>100</v>
      </c>
      <c r="AJ16" s="48">
        <v>16</v>
      </c>
      <c r="AK16" s="135" t="s">
        <v>668</v>
      </c>
      <c r="AL16" s="67" t="s">
        <v>668</v>
      </c>
      <c r="AM16" s="64" t="b">
        <v>0</v>
      </c>
      <c r="AN16" s="64">
        <v>0</v>
      </c>
      <c r="AO16" s="70" t="s">
        <v>286</v>
      </c>
      <c r="AP16" s="64" t="b">
        <v>0</v>
      </c>
      <c r="AQ16" s="64" t="s">
        <v>287</v>
      </c>
      <c r="AR16" s="64"/>
      <c r="AS16" s="70" t="s">
        <v>286</v>
      </c>
      <c r="AT16" s="64" t="b">
        <v>0</v>
      </c>
      <c r="AU16" s="64">
        <v>54</v>
      </c>
      <c r="AV16" s="70" t="s">
        <v>1089</v>
      </c>
      <c r="AW16" s="64" t="s">
        <v>340</v>
      </c>
      <c r="AX16" s="64" t="b">
        <v>0</v>
      </c>
      <c r="AY16" s="70" t="s">
        <v>1089</v>
      </c>
      <c r="AZ16" s="64" t="s">
        <v>185</v>
      </c>
      <c r="BA16" s="64">
        <v>0</v>
      </c>
      <c r="BB16" s="64">
        <v>0</v>
      </c>
      <c r="BC16" s="64"/>
      <c r="BD16" s="64"/>
      <c r="BE16" s="64"/>
      <c r="BF16" s="64"/>
      <c r="BG16" s="64"/>
      <c r="BH16" s="64"/>
      <c r="BI16" s="64"/>
      <c r="BJ16" s="64"/>
      <c r="BK16" s="63" t="str">
        <f>REPLACE(INDEX(GroupVertices[Group],MATCH(Edges[[#This Row],[Vertex 1]],GroupVertices[Vertex],0)),1,1,"")</f>
        <v>1</v>
      </c>
      <c r="BL16" s="63" t="str">
        <f>REPLACE(INDEX(GroupVertices[Group],MATCH(Edges[[#This Row],[Vertex 2]],GroupVertices[Vertex],0)),1,1,"")</f>
        <v>1</v>
      </c>
    </row>
    <row r="17" spans="1:64" ht="15">
      <c r="A17" s="62" t="s">
        <v>482</v>
      </c>
      <c r="B17" s="62" t="s">
        <v>614</v>
      </c>
      <c r="C17" s="87" t="s">
        <v>283</v>
      </c>
      <c r="D17" s="94">
        <v>5</v>
      </c>
      <c r="E17" s="95" t="s">
        <v>132</v>
      </c>
      <c r="F17" s="96">
        <v>16</v>
      </c>
      <c r="G17" s="87"/>
      <c r="H17" s="77"/>
      <c r="I17" s="97"/>
      <c r="J17" s="97"/>
      <c r="K17" s="34" t="s">
        <v>65</v>
      </c>
      <c r="L17" s="100">
        <v>17</v>
      </c>
      <c r="M17" s="100"/>
      <c r="N17" s="99"/>
      <c r="O17" s="64" t="s">
        <v>355</v>
      </c>
      <c r="P17" s="66">
        <v>43538.66637731482</v>
      </c>
      <c r="Q17" s="64" t="s">
        <v>626</v>
      </c>
      <c r="R17" s="64"/>
      <c r="S17" s="64"/>
      <c r="T17" s="64"/>
      <c r="U17" s="66">
        <v>43538.66637731482</v>
      </c>
      <c r="V17" s="67" t="s">
        <v>782</v>
      </c>
      <c r="W17" s="64"/>
      <c r="X17" s="64"/>
      <c r="Y17" s="70" t="s">
        <v>944</v>
      </c>
      <c r="Z17" s="64"/>
      <c r="AA17" s="110">
        <v>1</v>
      </c>
      <c r="AB17" s="48">
        <v>0</v>
      </c>
      <c r="AC17" s="49">
        <v>0</v>
      </c>
      <c r="AD17" s="48">
        <v>0</v>
      </c>
      <c r="AE17" s="49">
        <v>0</v>
      </c>
      <c r="AF17" s="48">
        <v>0</v>
      </c>
      <c r="AG17" s="49">
        <v>0</v>
      </c>
      <c r="AH17" s="48">
        <v>16</v>
      </c>
      <c r="AI17" s="49">
        <v>100</v>
      </c>
      <c r="AJ17" s="48">
        <v>16</v>
      </c>
      <c r="AK17" s="135" t="s">
        <v>668</v>
      </c>
      <c r="AL17" s="67" t="s">
        <v>668</v>
      </c>
      <c r="AM17" s="64" t="b">
        <v>0</v>
      </c>
      <c r="AN17" s="64">
        <v>0</v>
      </c>
      <c r="AO17" s="70" t="s">
        <v>286</v>
      </c>
      <c r="AP17" s="64" t="b">
        <v>0</v>
      </c>
      <c r="AQ17" s="64" t="s">
        <v>287</v>
      </c>
      <c r="AR17" s="64"/>
      <c r="AS17" s="70" t="s">
        <v>286</v>
      </c>
      <c r="AT17" s="64" t="b">
        <v>0</v>
      </c>
      <c r="AU17" s="64">
        <v>54</v>
      </c>
      <c r="AV17" s="70" t="s">
        <v>1089</v>
      </c>
      <c r="AW17" s="64" t="s">
        <v>341</v>
      </c>
      <c r="AX17" s="64" t="b">
        <v>0</v>
      </c>
      <c r="AY17" s="70" t="s">
        <v>1089</v>
      </c>
      <c r="AZ17" s="64" t="s">
        <v>185</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1</v>
      </c>
    </row>
    <row r="18" spans="1:64" ht="15">
      <c r="A18" s="62" t="s">
        <v>483</v>
      </c>
      <c r="B18" s="62" t="s">
        <v>614</v>
      </c>
      <c r="C18" s="87" t="s">
        <v>283</v>
      </c>
      <c r="D18" s="94">
        <v>5</v>
      </c>
      <c r="E18" s="95" t="s">
        <v>132</v>
      </c>
      <c r="F18" s="96">
        <v>16</v>
      </c>
      <c r="G18" s="87"/>
      <c r="H18" s="77"/>
      <c r="I18" s="97"/>
      <c r="J18" s="97"/>
      <c r="K18" s="34" t="s">
        <v>65</v>
      </c>
      <c r="L18" s="100">
        <v>18</v>
      </c>
      <c r="M18" s="100"/>
      <c r="N18" s="99"/>
      <c r="O18" s="64" t="s">
        <v>355</v>
      </c>
      <c r="P18" s="66">
        <v>43538.667037037034</v>
      </c>
      <c r="Q18" s="64" t="s">
        <v>626</v>
      </c>
      <c r="R18" s="64"/>
      <c r="S18" s="64"/>
      <c r="T18" s="64"/>
      <c r="U18" s="66">
        <v>43538.667037037034</v>
      </c>
      <c r="V18" s="67" t="s">
        <v>783</v>
      </c>
      <c r="W18" s="64"/>
      <c r="X18" s="64"/>
      <c r="Y18" s="70" t="s">
        <v>945</v>
      </c>
      <c r="Z18" s="64"/>
      <c r="AA18" s="110">
        <v>1</v>
      </c>
      <c r="AB18" s="48">
        <v>0</v>
      </c>
      <c r="AC18" s="49">
        <v>0</v>
      </c>
      <c r="AD18" s="48">
        <v>0</v>
      </c>
      <c r="AE18" s="49">
        <v>0</v>
      </c>
      <c r="AF18" s="48">
        <v>0</v>
      </c>
      <c r="AG18" s="49">
        <v>0</v>
      </c>
      <c r="AH18" s="48">
        <v>16</v>
      </c>
      <c r="AI18" s="49">
        <v>100</v>
      </c>
      <c r="AJ18" s="48">
        <v>16</v>
      </c>
      <c r="AK18" s="135" t="s">
        <v>668</v>
      </c>
      <c r="AL18" s="67" t="s">
        <v>668</v>
      </c>
      <c r="AM18" s="64" t="b">
        <v>0</v>
      </c>
      <c r="AN18" s="64">
        <v>0</v>
      </c>
      <c r="AO18" s="70" t="s">
        <v>286</v>
      </c>
      <c r="AP18" s="64" t="b">
        <v>0</v>
      </c>
      <c r="AQ18" s="64" t="s">
        <v>287</v>
      </c>
      <c r="AR18" s="64"/>
      <c r="AS18" s="70" t="s">
        <v>286</v>
      </c>
      <c r="AT18" s="64" t="b">
        <v>0</v>
      </c>
      <c r="AU18" s="64">
        <v>54</v>
      </c>
      <c r="AV18" s="70" t="s">
        <v>1089</v>
      </c>
      <c r="AW18" s="64" t="s">
        <v>353</v>
      </c>
      <c r="AX18" s="64" t="b">
        <v>0</v>
      </c>
      <c r="AY18" s="70" t="s">
        <v>1089</v>
      </c>
      <c r="AZ18" s="64" t="s">
        <v>185</v>
      </c>
      <c r="BA18" s="64">
        <v>0</v>
      </c>
      <c r="BB18" s="64">
        <v>0</v>
      </c>
      <c r="BC18" s="64"/>
      <c r="BD18" s="64"/>
      <c r="BE18" s="64"/>
      <c r="BF18" s="64"/>
      <c r="BG18" s="64"/>
      <c r="BH18" s="64"/>
      <c r="BI18" s="64"/>
      <c r="BJ18" s="64"/>
      <c r="BK18" s="63" t="str">
        <f>REPLACE(INDEX(GroupVertices[Group],MATCH(Edges[[#This Row],[Vertex 1]],GroupVertices[Vertex],0)),1,1,"")</f>
        <v>1</v>
      </c>
      <c r="BL18" s="63" t="str">
        <f>REPLACE(INDEX(GroupVertices[Group],MATCH(Edges[[#This Row],[Vertex 2]],GroupVertices[Vertex],0)),1,1,"")</f>
        <v>1</v>
      </c>
    </row>
    <row r="19" spans="1:64" ht="15">
      <c r="A19" s="62" t="s">
        <v>484</v>
      </c>
      <c r="B19" s="62" t="s">
        <v>614</v>
      </c>
      <c r="C19" s="87" t="s">
        <v>283</v>
      </c>
      <c r="D19" s="94">
        <v>5</v>
      </c>
      <c r="E19" s="95" t="s">
        <v>132</v>
      </c>
      <c r="F19" s="96">
        <v>16</v>
      </c>
      <c r="G19" s="87"/>
      <c r="H19" s="77"/>
      <c r="I19" s="97"/>
      <c r="J19" s="97"/>
      <c r="K19" s="34" t="s">
        <v>65</v>
      </c>
      <c r="L19" s="100">
        <v>19</v>
      </c>
      <c r="M19" s="100"/>
      <c r="N19" s="99"/>
      <c r="O19" s="64" t="s">
        <v>355</v>
      </c>
      <c r="P19" s="66">
        <v>43538.66756944444</v>
      </c>
      <c r="Q19" s="64" t="s">
        <v>626</v>
      </c>
      <c r="R19" s="64"/>
      <c r="S19" s="64"/>
      <c r="T19" s="64"/>
      <c r="U19" s="66">
        <v>43538.66756944444</v>
      </c>
      <c r="V19" s="67" t="s">
        <v>784</v>
      </c>
      <c r="W19" s="64"/>
      <c r="X19" s="64"/>
      <c r="Y19" s="70" t="s">
        <v>946</v>
      </c>
      <c r="Z19" s="64"/>
      <c r="AA19" s="110">
        <v>1</v>
      </c>
      <c r="AB19" s="48">
        <v>0</v>
      </c>
      <c r="AC19" s="49">
        <v>0</v>
      </c>
      <c r="AD19" s="48">
        <v>0</v>
      </c>
      <c r="AE19" s="49">
        <v>0</v>
      </c>
      <c r="AF19" s="48">
        <v>0</v>
      </c>
      <c r="AG19" s="49">
        <v>0</v>
      </c>
      <c r="AH19" s="48">
        <v>16</v>
      </c>
      <c r="AI19" s="49">
        <v>100</v>
      </c>
      <c r="AJ19" s="48">
        <v>16</v>
      </c>
      <c r="AK19" s="135" t="s">
        <v>668</v>
      </c>
      <c r="AL19" s="67" t="s">
        <v>668</v>
      </c>
      <c r="AM19" s="64" t="b">
        <v>0</v>
      </c>
      <c r="AN19" s="64">
        <v>0</v>
      </c>
      <c r="AO19" s="70" t="s">
        <v>286</v>
      </c>
      <c r="AP19" s="64" t="b">
        <v>0</v>
      </c>
      <c r="AQ19" s="64" t="s">
        <v>287</v>
      </c>
      <c r="AR19" s="64"/>
      <c r="AS19" s="70" t="s">
        <v>286</v>
      </c>
      <c r="AT19" s="64" t="b">
        <v>0</v>
      </c>
      <c r="AU19" s="64">
        <v>54</v>
      </c>
      <c r="AV19" s="70" t="s">
        <v>1089</v>
      </c>
      <c r="AW19" s="64" t="s">
        <v>341</v>
      </c>
      <c r="AX19" s="64" t="b">
        <v>0</v>
      </c>
      <c r="AY19" s="70" t="s">
        <v>1089</v>
      </c>
      <c r="AZ19" s="64" t="s">
        <v>185</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1</v>
      </c>
    </row>
    <row r="20" spans="1:64" ht="15">
      <c r="A20" s="62" t="s">
        <v>485</v>
      </c>
      <c r="B20" s="62" t="s">
        <v>592</v>
      </c>
      <c r="C20" s="87" t="s">
        <v>283</v>
      </c>
      <c r="D20" s="94">
        <v>5</v>
      </c>
      <c r="E20" s="95" t="s">
        <v>132</v>
      </c>
      <c r="F20" s="96">
        <v>16</v>
      </c>
      <c r="G20" s="87"/>
      <c r="H20" s="77"/>
      <c r="I20" s="97"/>
      <c r="J20" s="97"/>
      <c r="K20" s="34" t="s">
        <v>65</v>
      </c>
      <c r="L20" s="100">
        <v>20</v>
      </c>
      <c r="M20" s="100"/>
      <c r="N20" s="99"/>
      <c r="O20" s="64" t="s">
        <v>355</v>
      </c>
      <c r="P20" s="66">
        <v>43538.668587962966</v>
      </c>
      <c r="Q20" s="64" t="s">
        <v>627</v>
      </c>
      <c r="R20" s="64"/>
      <c r="S20" s="64"/>
      <c r="T20" s="64"/>
      <c r="U20" s="66">
        <v>43538.668587962966</v>
      </c>
      <c r="V20" s="67" t="s">
        <v>785</v>
      </c>
      <c r="W20" s="64"/>
      <c r="X20" s="64"/>
      <c r="Y20" s="70" t="s">
        <v>947</v>
      </c>
      <c r="Z20" s="64"/>
      <c r="AA20" s="110">
        <v>1</v>
      </c>
      <c r="AB20" s="48">
        <v>0</v>
      </c>
      <c r="AC20" s="49">
        <v>0</v>
      </c>
      <c r="AD20" s="48">
        <v>0</v>
      </c>
      <c r="AE20" s="49">
        <v>0</v>
      </c>
      <c r="AF20" s="48">
        <v>0</v>
      </c>
      <c r="AG20" s="49">
        <v>0</v>
      </c>
      <c r="AH20" s="48">
        <v>43</v>
      </c>
      <c r="AI20" s="49">
        <v>100</v>
      </c>
      <c r="AJ20" s="48">
        <v>43</v>
      </c>
      <c r="AK20" s="117"/>
      <c r="AL20" s="67" t="s">
        <v>689</v>
      </c>
      <c r="AM20" s="64" t="b">
        <v>0</v>
      </c>
      <c r="AN20" s="64">
        <v>0</v>
      </c>
      <c r="AO20" s="70" t="s">
        <v>286</v>
      </c>
      <c r="AP20" s="64" t="b">
        <v>0</v>
      </c>
      <c r="AQ20" s="64" t="s">
        <v>287</v>
      </c>
      <c r="AR20" s="64"/>
      <c r="AS20" s="70" t="s">
        <v>286</v>
      </c>
      <c r="AT20" s="64" t="b">
        <v>0</v>
      </c>
      <c r="AU20" s="64">
        <v>14</v>
      </c>
      <c r="AV20" s="70" t="s">
        <v>1061</v>
      </c>
      <c r="AW20" s="64" t="s">
        <v>394</v>
      </c>
      <c r="AX20" s="64" t="b">
        <v>0</v>
      </c>
      <c r="AY20" s="70" t="s">
        <v>1061</v>
      </c>
      <c r="AZ20" s="64" t="s">
        <v>185</v>
      </c>
      <c r="BA20" s="64">
        <v>0</v>
      </c>
      <c r="BB20" s="64">
        <v>0</v>
      </c>
      <c r="BC20" s="64"/>
      <c r="BD20" s="64"/>
      <c r="BE20" s="64"/>
      <c r="BF20" s="64"/>
      <c r="BG20" s="64"/>
      <c r="BH20" s="64"/>
      <c r="BI20" s="64"/>
      <c r="BJ20" s="64"/>
      <c r="BK20" s="63" t="str">
        <f>REPLACE(INDEX(GroupVertices[Group],MATCH(Edges[[#This Row],[Vertex 1]],GroupVertices[Vertex],0)),1,1,"")</f>
        <v>4</v>
      </c>
      <c r="BL20" s="63" t="str">
        <f>REPLACE(INDEX(GroupVertices[Group],MATCH(Edges[[#This Row],[Vertex 2]],GroupVertices[Vertex],0)),1,1,"")</f>
        <v>4</v>
      </c>
    </row>
    <row r="21" spans="1:64" ht="15">
      <c r="A21" s="62" t="s">
        <v>486</v>
      </c>
      <c r="B21" s="62" t="s">
        <v>614</v>
      </c>
      <c r="C21" s="87" t="s">
        <v>283</v>
      </c>
      <c r="D21" s="94">
        <v>5</v>
      </c>
      <c r="E21" s="95" t="s">
        <v>132</v>
      </c>
      <c r="F21" s="96">
        <v>16</v>
      </c>
      <c r="G21" s="87"/>
      <c r="H21" s="77"/>
      <c r="I21" s="97"/>
      <c r="J21" s="97"/>
      <c r="K21" s="34" t="s">
        <v>65</v>
      </c>
      <c r="L21" s="100">
        <v>21</v>
      </c>
      <c r="M21" s="100"/>
      <c r="N21" s="99"/>
      <c r="O21" s="64" t="s">
        <v>355</v>
      </c>
      <c r="P21" s="66">
        <v>43538.66868055556</v>
      </c>
      <c r="Q21" s="64" t="s">
        <v>626</v>
      </c>
      <c r="R21" s="64"/>
      <c r="S21" s="64"/>
      <c r="T21" s="64"/>
      <c r="U21" s="66">
        <v>43538.66868055556</v>
      </c>
      <c r="V21" s="67" t="s">
        <v>786</v>
      </c>
      <c r="W21" s="64"/>
      <c r="X21" s="64"/>
      <c r="Y21" s="70" t="s">
        <v>948</v>
      </c>
      <c r="Z21" s="64"/>
      <c r="AA21" s="110">
        <v>1</v>
      </c>
      <c r="AB21" s="48">
        <v>0</v>
      </c>
      <c r="AC21" s="49">
        <v>0</v>
      </c>
      <c r="AD21" s="48">
        <v>0</v>
      </c>
      <c r="AE21" s="49">
        <v>0</v>
      </c>
      <c r="AF21" s="48">
        <v>0</v>
      </c>
      <c r="AG21" s="49">
        <v>0</v>
      </c>
      <c r="AH21" s="48">
        <v>16</v>
      </c>
      <c r="AI21" s="49">
        <v>100</v>
      </c>
      <c r="AJ21" s="48">
        <v>16</v>
      </c>
      <c r="AK21" s="135" t="s">
        <v>668</v>
      </c>
      <c r="AL21" s="67" t="s">
        <v>668</v>
      </c>
      <c r="AM21" s="64" t="b">
        <v>0</v>
      </c>
      <c r="AN21" s="64">
        <v>0</v>
      </c>
      <c r="AO21" s="70" t="s">
        <v>286</v>
      </c>
      <c r="AP21" s="64" t="b">
        <v>0</v>
      </c>
      <c r="AQ21" s="64" t="s">
        <v>287</v>
      </c>
      <c r="AR21" s="64"/>
      <c r="AS21" s="70" t="s">
        <v>286</v>
      </c>
      <c r="AT21" s="64" t="b">
        <v>0</v>
      </c>
      <c r="AU21" s="64">
        <v>54</v>
      </c>
      <c r="AV21" s="70" t="s">
        <v>1089</v>
      </c>
      <c r="AW21" s="64" t="s">
        <v>341</v>
      </c>
      <c r="AX21" s="64" t="b">
        <v>0</v>
      </c>
      <c r="AY21" s="70" t="s">
        <v>1089</v>
      </c>
      <c r="AZ21" s="64" t="s">
        <v>185</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1</v>
      </c>
    </row>
    <row r="22" spans="1:64" ht="15">
      <c r="A22" s="62" t="s">
        <v>487</v>
      </c>
      <c r="B22" s="62" t="s">
        <v>487</v>
      </c>
      <c r="C22" s="87" t="s">
        <v>283</v>
      </c>
      <c r="D22" s="94">
        <v>5</v>
      </c>
      <c r="E22" s="95" t="s">
        <v>132</v>
      </c>
      <c r="F22" s="96">
        <v>16</v>
      </c>
      <c r="G22" s="87"/>
      <c r="H22" s="77"/>
      <c r="I22" s="97"/>
      <c r="J22" s="97"/>
      <c r="K22" s="34" t="s">
        <v>65</v>
      </c>
      <c r="L22" s="100">
        <v>22</v>
      </c>
      <c r="M22" s="100"/>
      <c r="N22" s="99"/>
      <c r="O22" s="64" t="s">
        <v>185</v>
      </c>
      <c r="P22" s="66">
        <v>43538.66871527778</v>
      </c>
      <c r="Q22" s="64" t="s">
        <v>628</v>
      </c>
      <c r="R22" s="64"/>
      <c r="S22" s="64"/>
      <c r="T22" s="64"/>
      <c r="U22" s="66">
        <v>43538.66871527778</v>
      </c>
      <c r="V22" s="67" t="s">
        <v>787</v>
      </c>
      <c r="W22" s="64"/>
      <c r="X22" s="64"/>
      <c r="Y22" s="70" t="s">
        <v>949</v>
      </c>
      <c r="Z22" s="64"/>
      <c r="AA22" s="110">
        <v>1</v>
      </c>
      <c r="AB22" s="48">
        <v>0</v>
      </c>
      <c r="AC22" s="49">
        <v>0</v>
      </c>
      <c r="AD22" s="48">
        <v>0</v>
      </c>
      <c r="AE22" s="49">
        <v>0</v>
      </c>
      <c r="AF22" s="48">
        <v>0</v>
      </c>
      <c r="AG22" s="49">
        <v>0</v>
      </c>
      <c r="AH22" s="48">
        <v>18</v>
      </c>
      <c r="AI22" s="49">
        <v>100</v>
      </c>
      <c r="AJ22" s="48">
        <v>18</v>
      </c>
      <c r="AK22" s="117"/>
      <c r="AL22" s="67" t="s">
        <v>690</v>
      </c>
      <c r="AM22" s="64" t="b">
        <v>0</v>
      </c>
      <c r="AN22" s="64">
        <v>1</v>
      </c>
      <c r="AO22" s="70" t="s">
        <v>286</v>
      </c>
      <c r="AP22" s="64" t="b">
        <v>0</v>
      </c>
      <c r="AQ22" s="64" t="s">
        <v>287</v>
      </c>
      <c r="AR22" s="64"/>
      <c r="AS22" s="70" t="s">
        <v>286</v>
      </c>
      <c r="AT22" s="64" t="b">
        <v>0</v>
      </c>
      <c r="AU22" s="64">
        <v>1</v>
      </c>
      <c r="AV22" s="70" t="s">
        <v>286</v>
      </c>
      <c r="AW22" s="64" t="s">
        <v>340</v>
      </c>
      <c r="AX22" s="64" t="b">
        <v>0</v>
      </c>
      <c r="AY22" s="70" t="s">
        <v>949</v>
      </c>
      <c r="AZ22" s="64" t="s">
        <v>185</v>
      </c>
      <c r="BA22" s="64">
        <v>0</v>
      </c>
      <c r="BB22" s="64">
        <v>0</v>
      </c>
      <c r="BC22" s="64"/>
      <c r="BD22" s="64"/>
      <c r="BE22" s="64"/>
      <c r="BF22" s="64"/>
      <c r="BG22" s="64"/>
      <c r="BH22" s="64"/>
      <c r="BI22" s="64"/>
      <c r="BJ22" s="64"/>
      <c r="BK22" s="63" t="str">
        <f>REPLACE(INDEX(GroupVertices[Group],MATCH(Edges[[#This Row],[Vertex 1]],GroupVertices[Vertex],0)),1,1,"")</f>
        <v>5</v>
      </c>
      <c r="BL22" s="63" t="str">
        <f>REPLACE(INDEX(GroupVertices[Group],MATCH(Edges[[#This Row],[Vertex 2]],GroupVertices[Vertex],0)),1,1,"")</f>
        <v>5</v>
      </c>
    </row>
    <row r="23" spans="1:64" ht="15">
      <c r="A23" s="62" t="s">
        <v>488</v>
      </c>
      <c r="B23" s="62" t="s">
        <v>614</v>
      </c>
      <c r="C23" s="87" t="s">
        <v>283</v>
      </c>
      <c r="D23" s="94">
        <v>5</v>
      </c>
      <c r="E23" s="95" t="s">
        <v>132</v>
      </c>
      <c r="F23" s="96">
        <v>16</v>
      </c>
      <c r="G23" s="87"/>
      <c r="H23" s="77"/>
      <c r="I23" s="97"/>
      <c r="J23" s="97"/>
      <c r="K23" s="34" t="s">
        <v>65</v>
      </c>
      <c r="L23" s="100">
        <v>23</v>
      </c>
      <c r="M23" s="100"/>
      <c r="N23" s="99"/>
      <c r="O23" s="64" t="s">
        <v>355</v>
      </c>
      <c r="P23" s="66">
        <v>43538.66924768518</v>
      </c>
      <c r="Q23" s="64" t="s">
        <v>626</v>
      </c>
      <c r="R23" s="64"/>
      <c r="S23" s="64"/>
      <c r="T23" s="64"/>
      <c r="U23" s="66">
        <v>43538.66924768518</v>
      </c>
      <c r="V23" s="67" t="s">
        <v>788</v>
      </c>
      <c r="W23" s="64"/>
      <c r="X23" s="64"/>
      <c r="Y23" s="70" t="s">
        <v>950</v>
      </c>
      <c r="Z23" s="64"/>
      <c r="AA23" s="110">
        <v>1</v>
      </c>
      <c r="AB23" s="48">
        <v>0</v>
      </c>
      <c r="AC23" s="49">
        <v>0</v>
      </c>
      <c r="AD23" s="48">
        <v>0</v>
      </c>
      <c r="AE23" s="49">
        <v>0</v>
      </c>
      <c r="AF23" s="48">
        <v>0</v>
      </c>
      <c r="AG23" s="49">
        <v>0</v>
      </c>
      <c r="AH23" s="48">
        <v>16</v>
      </c>
      <c r="AI23" s="49">
        <v>100</v>
      </c>
      <c r="AJ23" s="48">
        <v>16</v>
      </c>
      <c r="AK23" s="135" t="s">
        <v>668</v>
      </c>
      <c r="AL23" s="67" t="s">
        <v>668</v>
      </c>
      <c r="AM23" s="64" t="b">
        <v>0</v>
      </c>
      <c r="AN23" s="64">
        <v>0</v>
      </c>
      <c r="AO23" s="70" t="s">
        <v>286</v>
      </c>
      <c r="AP23" s="64" t="b">
        <v>0</v>
      </c>
      <c r="AQ23" s="64" t="s">
        <v>287</v>
      </c>
      <c r="AR23" s="64"/>
      <c r="AS23" s="70" t="s">
        <v>286</v>
      </c>
      <c r="AT23" s="64" t="b">
        <v>0</v>
      </c>
      <c r="AU23" s="64">
        <v>54</v>
      </c>
      <c r="AV23" s="70" t="s">
        <v>1089</v>
      </c>
      <c r="AW23" s="64" t="s">
        <v>341</v>
      </c>
      <c r="AX23" s="64" t="b">
        <v>0</v>
      </c>
      <c r="AY23" s="70" t="s">
        <v>1089</v>
      </c>
      <c r="AZ23" s="64" t="s">
        <v>185</v>
      </c>
      <c r="BA23" s="64">
        <v>0</v>
      </c>
      <c r="BB23" s="64">
        <v>0</v>
      </c>
      <c r="BC23" s="64"/>
      <c r="BD23" s="64"/>
      <c r="BE23" s="64"/>
      <c r="BF23" s="64"/>
      <c r="BG23" s="64"/>
      <c r="BH23" s="64"/>
      <c r="BI23" s="64"/>
      <c r="BJ23" s="64"/>
      <c r="BK23" s="63" t="str">
        <f>REPLACE(INDEX(GroupVertices[Group],MATCH(Edges[[#This Row],[Vertex 1]],GroupVertices[Vertex],0)),1,1,"")</f>
        <v>1</v>
      </c>
      <c r="BL23" s="63" t="str">
        <f>REPLACE(INDEX(GroupVertices[Group],MATCH(Edges[[#This Row],[Vertex 2]],GroupVertices[Vertex],0)),1,1,"")</f>
        <v>1</v>
      </c>
    </row>
    <row r="24" spans="1:64" ht="15">
      <c r="A24" s="62" t="s">
        <v>489</v>
      </c>
      <c r="B24" s="62" t="s">
        <v>592</v>
      </c>
      <c r="C24" s="87" t="s">
        <v>283</v>
      </c>
      <c r="D24" s="94">
        <v>5</v>
      </c>
      <c r="E24" s="95" t="s">
        <v>132</v>
      </c>
      <c r="F24" s="96">
        <v>16</v>
      </c>
      <c r="G24" s="87"/>
      <c r="H24" s="77"/>
      <c r="I24" s="97"/>
      <c r="J24" s="97"/>
      <c r="K24" s="34" t="s">
        <v>65</v>
      </c>
      <c r="L24" s="100">
        <v>24</v>
      </c>
      <c r="M24" s="100"/>
      <c r="N24" s="99"/>
      <c r="O24" s="64" t="s">
        <v>355</v>
      </c>
      <c r="P24" s="66">
        <v>43538.66976851852</v>
      </c>
      <c r="Q24" s="64" t="s">
        <v>627</v>
      </c>
      <c r="R24" s="64"/>
      <c r="S24" s="64"/>
      <c r="T24" s="64"/>
      <c r="U24" s="66">
        <v>43538.66976851852</v>
      </c>
      <c r="V24" s="67" t="s">
        <v>789</v>
      </c>
      <c r="W24" s="64"/>
      <c r="X24" s="64"/>
      <c r="Y24" s="70" t="s">
        <v>951</v>
      </c>
      <c r="Z24" s="64"/>
      <c r="AA24" s="110">
        <v>1</v>
      </c>
      <c r="AB24" s="48">
        <v>0</v>
      </c>
      <c r="AC24" s="49">
        <v>0</v>
      </c>
      <c r="AD24" s="48">
        <v>0</v>
      </c>
      <c r="AE24" s="49">
        <v>0</v>
      </c>
      <c r="AF24" s="48">
        <v>0</v>
      </c>
      <c r="AG24" s="49">
        <v>0</v>
      </c>
      <c r="AH24" s="48">
        <v>43</v>
      </c>
      <c r="AI24" s="49">
        <v>100</v>
      </c>
      <c r="AJ24" s="48">
        <v>43</v>
      </c>
      <c r="AK24" s="117"/>
      <c r="AL24" s="67" t="s">
        <v>691</v>
      </c>
      <c r="AM24" s="64" t="b">
        <v>0</v>
      </c>
      <c r="AN24" s="64">
        <v>0</v>
      </c>
      <c r="AO24" s="70" t="s">
        <v>286</v>
      </c>
      <c r="AP24" s="64" t="b">
        <v>0</v>
      </c>
      <c r="AQ24" s="64" t="s">
        <v>287</v>
      </c>
      <c r="AR24" s="64"/>
      <c r="AS24" s="70" t="s">
        <v>286</v>
      </c>
      <c r="AT24" s="64" t="b">
        <v>0</v>
      </c>
      <c r="AU24" s="64">
        <v>14</v>
      </c>
      <c r="AV24" s="70" t="s">
        <v>1061</v>
      </c>
      <c r="AW24" s="64" t="s">
        <v>341</v>
      </c>
      <c r="AX24" s="64" t="b">
        <v>0</v>
      </c>
      <c r="AY24" s="70" t="s">
        <v>1061</v>
      </c>
      <c r="AZ24" s="64" t="s">
        <v>185</v>
      </c>
      <c r="BA24" s="64">
        <v>0</v>
      </c>
      <c r="BB24" s="64">
        <v>0</v>
      </c>
      <c r="BC24" s="64"/>
      <c r="BD24" s="64"/>
      <c r="BE24" s="64"/>
      <c r="BF24" s="64"/>
      <c r="BG24" s="64"/>
      <c r="BH24" s="64"/>
      <c r="BI24" s="64"/>
      <c r="BJ24" s="64"/>
      <c r="BK24" s="63" t="str">
        <f>REPLACE(INDEX(GroupVertices[Group],MATCH(Edges[[#This Row],[Vertex 1]],GroupVertices[Vertex],0)),1,1,"")</f>
        <v>4</v>
      </c>
      <c r="BL24" s="63" t="str">
        <f>REPLACE(INDEX(GroupVertices[Group],MATCH(Edges[[#This Row],[Vertex 2]],GroupVertices[Vertex],0)),1,1,"")</f>
        <v>4</v>
      </c>
    </row>
    <row r="25" spans="1:64" ht="15">
      <c r="A25" s="62" t="s">
        <v>490</v>
      </c>
      <c r="B25" s="62" t="s">
        <v>614</v>
      </c>
      <c r="C25" s="87" t="s">
        <v>283</v>
      </c>
      <c r="D25" s="94">
        <v>5</v>
      </c>
      <c r="E25" s="95" t="s">
        <v>132</v>
      </c>
      <c r="F25" s="96">
        <v>16</v>
      </c>
      <c r="G25" s="87"/>
      <c r="H25" s="77"/>
      <c r="I25" s="97"/>
      <c r="J25" s="97"/>
      <c r="K25" s="34" t="s">
        <v>65</v>
      </c>
      <c r="L25" s="100">
        <v>25</v>
      </c>
      <c r="M25" s="100"/>
      <c r="N25" s="99"/>
      <c r="O25" s="64" t="s">
        <v>355</v>
      </c>
      <c r="P25" s="66">
        <v>43538.670949074076</v>
      </c>
      <c r="Q25" s="64" t="s">
        <v>626</v>
      </c>
      <c r="R25" s="64"/>
      <c r="S25" s="64"/>
      <c r="T25" s="64"/>
      <c r="U25" s="66">
        <v>43538.670949074076</v>
      </c>
      <c r="V25" s="67" t="s">
        <v>790</v>
      </c>
      <c r="W25" s="64"/>
      <c r="X25" s="64"/>
      <c r="Y25" s="70" t="s">
        <v>952</v>
      </c>
      <c r="Z25" s="64"/>
      <c r="AA25" s="110">
        <v>1</v>
      </c>
      <c r="AB25" s="48">
        <v>0</v>
      </c>
      <c r="AC25" s="49">
        <v>0</v>
      </c>
      <c r="AD25" s="48">
        <v>0</v>
      </c>
      <c r="AE25" s="49">
        <v>0</v>
      </c>
      <c r="AF25" s="48">
        <v>0</v>
      </c>
      <c r="AG25" s="49">
        <v>0</v>
      </c>
      <c r="AH25" s="48">
        <v>16</v>
      </c>
      <c r="AI25" s="49">
        <v>100</v>
      </c>
      <c r="AJ25" s="48">
        <v>16</v>
      </c>
      <c r="AK25" s="135" t="s">
        <v>668</v>
      </c>
      <c r="AL25" s="67" t="s">
        <v>668</v>
      </c>
      <c r="AM25" s="64" t="b">
        <v>0</v>
      </c>
      <c r="AN25" s="64">
        <v>0</v>
      </c>
      <c r="AO25" s="70" t="s">
        <v>286</v>
      </c>
      <c r="AP25" s="64" t="b">
        <v>0</v>
      </c>
      <c r="AQ25" s="64" t="s">
        <v>287</v>
      </c>
      <c r="AR25" s="64"/>
      <c r="AS25" s="70" t="s">
        <v>286</v>
      </c>
      <c r="AT25" s="64" t="b">
        <v>0</v>
      </c>
      <c r="AU25" s="64">
        <v>54</v>
      </c>
      <c r="AV25" s="70" t="s">
        <v>1089</v>
      </c>
      <c r="AW25" s="64" t="s">
        <v>340</v>
      </c>
      <c r="AX25" s="64" t="b">
        <v>0</v>
      </c>
      <c r="AY25" s="70" t="s">
        <v>1089</v>
      </c>
      <c r="AZ25" s="64" t="s">
        <v>185</v>
      </c>
      <c r="BA25" s="64">
        <v>0</v>
      </c>
      <c r="BB25" s="64">
        <v>0</v>
      </c>
      <c r="BC25" s="64"/>
      <c r="BD25" s="64"/>
      <c r="BE25" s="64"/>
      <c r="BF25" s="64"/>
      <c r="BG25" s="64"/>
      <c r="BH25" s="64"/>
      <c r="BI25" s="64"/>
      <c r="BJ25" s="64"/>
      <c r="BK25" s="63" t="str">
        <f>REPLACE(INDEX(GroupVertices[Group],MATCH(Edges[[#This Row],[Vertex 1]],GroupVertices[Vertex],0)),1,1,"")</f>
        <v>1</v>
      </c>
      <c r="BL25" s="63" t="str">
        <f>REPLACE(INDEX(GroupVertices[Group],MATCH(Edges[[#This Row],[Vertex 2]],GroupVertices[Vertex],0)),1,1,"")</f>
        <v>1</v>
      </c>
    </row>
    <row r="26" spans="1:64" ht="15">
      <c r="A26" s="62" t="s">
        <v>491</v>
      </c>
      <c r="B26" s="62" t="s">
        <v>612</v>
      </c>
      <c r="C26" s="87" t="s">
        <v>283</v>
      </c>
      <c r="D26" s="94">
        <v>5</v>
      </c>
      <c r="E26" s="95" t="s">
        <v>132</v>
      </c>
      <c r="F26" s="96">
        <v>16</v>
      </c>
      <c r="G26" s="87"/>
      <c r="H26" s="77"/>
      <c r="I26" s="97"/>
      <c r="J26" s="97"/>
      <c r="K26" s="34" t="s">
        <v>65</v>
      </c>
      <c r="L26" s="100">
        <v>26</v>
      </c>
      <c r="M26" s="100"/>
      <c r="N26" s="99"/>
      <c r="O26" s="64" t="s">
        <v>355</v>
      </c>
      <c r="P26" s="66">
        <v>43538.67101851852</v>
      </c>
      <c r="Q26" s="64" t="s">
        <v>629</v>
      </c>
      <c r="R26" s="64"/>
      <c r="S26" s="64"/>
      <c r="T26" s="64"/>
      <c r="U26" s="66">
        <v>43538.67101851852</v>
      </c>
      <c r="V26" s="67" t="s">
        <v>791</v>
      </c>
      <c r="W26" s="64"/>
      <c r="X26" s="64"/>
      <c r="Y26" s="70" t="s">
        <v>953</v>
      </c>
      <c r="Z26" s="64"/>
      <c r="AA26" s="110">
        <v>1</v>
      </c>
      <c r="AB26" s="48">
        <v>0</v>
      </c>
      <c r="AC26" s="49">
        <v>0</v>
      </c>
      <c r="AD26" s="48">
        <v>0</v>
      </c>
      <c r="AE26" s="49">
        <v>0</v>
      </c>
      <c r="AF26" s="48">
        <v>0</v>
      </c>
      <c r="AG26" s="49">
        <v>0</v>
      </c>
      <c r="AH26" s="48">
        <v>47</v>
      </c>
      <c r="AI26" s="49">
        <v>100</v>
      </c>
      <c r="AJ26" s="48">
        <v>47</v>
      </c>
      <c r="AK26" s="117"/>
      <c r="AL26" s="67" t="s">
        <v>692</v>
      </c>
      <c r="AM26" s="64" t="b">
        <v>0</v>
      </c>
      <c r="AN26" s="64">
        <v>0</v>
      </c>
      <c r="AO26" s="70" t="s">
        <v>286</v>
      </c>
      <c r="AP26" s="64" t="b">
        <v>0</v>
      </c>
      <c r="AQ26" s="64" t="s">
        <v>287</v>
      </c>
      <c r="AR26" s="64"/>
      <c r="AS26" s="70" t="s">
        <v>286</v>
      </c>
      <c r="AT26" s="64" t="b">
        <v>0</v>
      </c>
      <c r="AU26" s="64">
        <v>18</v>
      </c>
      <c r="AV26" s="70" t="s">
        <v>1087</v>
      </c>
      <c r="AW26" s="64" t="s">
        <v>394</v>
      </c>
      <c r="AX26" s="64" t="b">
        <v>0</v>
      </c>
      <c r="AY26" s="70" t="s">
        <v>1087</v>
      </c>
      <c r="AZ26" s="64" t="s">
        <v>185</v>
      </c>
      <c r="BA26" s="64">
        <v>0</v>
      </c>
      <c r="BB26" s="64">
        <v>0</v>
      </c>
      <c r="BC26" s="64"/>
      <c r="BD26" s="64"/>
      <c r="BE26" s="64"/>
      <c r="BF26" s="64"/>
      <c r="BG26" s="64"/>
      <c r="BH26" s="64"/>
      <c r="BI26" s="64"/>
      <c r="BJ26" s="64"/>
      <c r="BK26" s="63" t="str">
        <f>REPLACE(INDEX(GroupVertices[Group],MATCH(Edges[[#This Row],[Vertex 1]],GroupVertices[Vertex],0)),1,1,"")</f>
        <v>3</v>
      </c>
      <c r="BL26" s="63" t="str">
        <f>REPLACE(INDEX(GroupVertices[Group],MATCH(Edges[[#This Row],[Vertex 2]],GroupVertices[Vertex],0)),1,1,"")</f>
        <v>3</v>
      </c>
    </row>
    <row r="27" spans="1:64" ht="15">
      <c r="A27" s="62" t="s">
        <v>492</v>
      </c>
      <c r="B27" s="62" t="s">
        <v>614</v>
      </c>
      <c r="C27" s="87" t="s">
        <v>283</v>
      </c>
      <c r="D27" s="94">
        <v>5</v>
      </c>
      <c r="E27" s="95" t="s">
        <v>132</v>
      </c>
      <c r="F27" s="96">
        <v>16</v>
      </c>
      <c r="G27" s="87"/>
      <c r="H27" s="77"/>
      <c r="I27" s="97"/>
      <c r="J27" s="97"/>
      <c r="K27" s="34" t="s">
        <v>65</v>
      </c>
      <c r="L27" s="100">
        <v>27</v>
      </c>
      <c r="M27" s="100"/>
      <c r="N27" s="99"/>
      <c r="O27" s="64" t="s">
        <v>355</v>
      </c>
      <c r="P27" s="66">
        <v>43538.67162037037</v>
      </c>
      <c r="Q27" s="64" t="s">
        <v>626</v>
      </c>
      <c r="R27" s="64"/>
      <c r="S27" s="64"/>
      <c r="T27" s="64"/>
      <c r="U27" s="66">
        <v>43538.67162037037</v>
      </c>
      <c r="V27" s="67" t="s">
        <v>792</v>
      </c>
      <c r="W27" s="64"/>
      <c r="X27" s="64"/>
      <c r="Y27" s="70" t="s">
        <v>954</v>
      </c>
      <c r="Z27" s="64"/>
      <c r="AA27" s="110">
        <v>1</v>
      </c>
      <c r="AB27" s="48">
        <v>0</v>
      </c>
      <c r="AC27" s="49">
        <v>0</v>
      </c>
      <c r="AD27" s="48">
        <v>0</v>
      </c>
      <c r="AE27" s="49">
        <v>0</v>
      </c>
      <c r="AF27" s="48">
        <v>0</v>
      </c>
      <c r="AG27" s="49">
        <v>0</v>
      </c>
      <c r="AH27" s="48">
        <v>16</v>
      </c>
      <c r="AI27" s="49">
        <v>100</v>
      </c>
      <c r="AJ27" s="48">
        <v>16</v>
      </c>
      <c r="AK27" s="135" t="s">
        <v>668</v>
      </c>
      <c r="AL27" s="67" t="s">
        <v>668</v>
      </c>
      <c r="AM27" s="64" t="b">
        <v>0</v>
      </c>
      <c r="AN27" s="64">
        <v>0</v>
      </c>
      <c r="AO27" s="70" t="s">
        <v>286</v>
      </c>
      <c r="AP27" s="64" t="b">
        <v>0</v>
      </c>
      <c r="AQ27" s="64" t="s">
        <v>287</v>
      </c>
      <c r="AR27" s="64"/>
      <c r="AS27" s="70" t="s">
        <v>286</v>
      </c>
      <c r="AT27" s="64" t="b">
        <v>0</v>
      </c>
      <c r="AU27" s="64">
        <v>54</v>
      </c>
      <c r="AV27" s="70" t="s">
        <v>1089</v>
      </c>
      <c r="AW27" s="64" t="s">
        <v>341</v>
      </c>
      <c r="AX27" s="64" t="b">
        <v>0</v>
      </c>
      <c r="AY27" s="70" t="s">
        <v>1089</v>
      </c>
      <c r="AZ27" s="64" t="s">
        <v>185</v>
      </c>
      <c r="BA27" s="64">
        <v>0</v>
      </c>
      <c r="BB27" s="64">
        <v>0</v>
      </c>
      <c r="BC27" s="64"/>
      <c r="BD27" s="64"/>
      <c r="BE27" s="64"/>
      <c r="BF27" s="64"/>
      <c r="BG27" s="64"/>
      <c r="BH27" s="64"/>
      <c r="BI27" s="64"/>
      <c r="BJ27" s="64"/>
      <c r="BK27" s="63" t="str">
        <f>REPLACE(INDEX(GroupVertices[Group],MATCH(Edges[[#This Row],[Vertex 1]],GroupVertices[Vertex],0)),1,1,"")</f>
        <v>1</v>
      </c>
      <c r="BL27" s="63" t="str">
        <f>REPLACE(INDEX(GroupVertices[Group],MATCH(Edges[[#This Row],[Vertex 2]],GroupVertices[Vertex],0)),1,1,"")</f>
        <v>1</v>
      </c>
    </row>
    <row r="28" spans="1:64" ht="15">
      <c r="A28" s="62" t="s">
        <v>493</v>
      </c>
      <c r="B28" s="62" t="s">
        <v>493</v>
      </c>
      <c r="C28" s="87" t="s">
        <v>283</v>
      </c>
      <c r="D28" s="94">
        <v>5</v>
      </c>
      <c r="E28" s="95" t="s">
        <v>132</v>
      </c>
      <c r="F28" s="96">
        <v>16</v>
      </c>
      <c r="G28" s="87"/>
      <c r="H28" s="77"/>
      <c r="I28" s="97"/>
      <c r="J28" s="97"/>
      <c r="K28" s="34" t="s">
        <v>65</v>
      </c>
      <c r="L28" s="100">
        <v>28</v>
      </c>
      <c r="M28" s="100"/>
      <c r="N28" s="99"/>
      <c r="O28" s="64" t="s">
        <v>185</v>
      </c>
      <c r="P28" s="66">
        <v>43538.67167824074</v>
      </c>
      <c r="Q28" s="64" t="s">
        <v>630</v>
      </c>
      <c r="R28" s="64"/>
      <c r="S28" s="64"/>
      <c r="T28" s="64"/>
      <c r="U28" s="66">
        <v>43538.67167824074</v>
      </c>
      <c r="V28" s="67" t="s">
        <v>793</v>
      </c>
      <c r="W28" s="64"/>
      <c r="X28" s="64"/>
      <c r="Y28" s="70" t="s">
        <v>955</v>
      </c>
      <c r="Z28" s="64"/>
      <c r="AA28" s="110">
        <v>1</v>
      </c>
      <c r="AB28" s="48">
        <v>0</v>
      </c>
      <c r="AC28" s="49">
        <v>0</v>
      </c>
      <c r="AD28" s="48">
        <v>0</v>
      </c>
      <c r="AE28" s="49">
        <v>0</v>
      </c>
      <c r="AF28" s="48">
        <v>0</v>
      </c>
      <c r="AG28" s="49">
        <v>0</v>
      </c>
      <c r="AH28" s="48">
        <v>29</v>
      </c>
      <c r="AI28" s="49">
        <v>100</v>
      </c>
      <c r="AJ28" s="48">
        <v>29</v>
      </c>
      <c r="AK28" s="135" t="s">
        <v>669</v>
      </c>
      <c r="AL28" s="67" t="s">
        <v>669</v>
      </c>
      <c r="AM28" s="64" t="b">
        <v>0</v>
      </c>
      <c r="AN28" s="64">
        <v>1</v>
      </c>
      <c r="AO28" s="70" t="s">
        <v>286</v>
      </c>
      <c r="AP28" s="64" t="b">
        <v>0</v>
      </c>
      <c r="AQ28" s="64" t="s">
        <v>287</v>
      </c>
      <c r="AR28" s="64"/>
      <c r="AS28" s="70" t="s">
        <v>286</v>
      </c>
      <c r="AT28" s="64" t="b">
        <v>0</v>
      </c>
      <c r="AU28" s="64">
        <v>0</v>
      </c>
      <c r="AV28" s="70" t="s">
        <v>286</v>
      </c>
      <c r="AW28" s="64" t="s">
        <v>1095</v>
      </c>
      <c r="AX28" s="64" t="b">
        <v>0</v>
      </c>
      <c r="AY28" s="70" t="s">
        <v>955</v>
      </c>
      <c r="AZ28" s="64" t="s">
        <v>185</v>
      </c>
      <c r="BA28" s="64">
        <v>0</v>
      </c>
      <c r="BB28" s="64">
        <v>0</v>
      </c>
      <c r="BC28" s="64"/>
      <c r="BD28" s="64"/>
      <c r="BE28" s="64"/>
      <c r="BF28" s="64"/>
      <c r="BG28" s="64"/>
      <c r="BH28" s="64"/>
      <c r="BI28" s="64"/>
      <c r="BJ28" s="64"/>
      <c r="BK28" s="63" t="str">
        <f>REPLACE(INDEX(GroupVertices[Group],MATCH(Edges[[#This Row],[Vertex 1]],GroupVertices[Vertex],0)),1,1,"")</f>
        <v>5</v>
      </c>
      <c r="BL28" s="63" t="str">
        <f>REPLACE(INDEX(GroupVertices[Group],MATCH(Edges[[#This Row],[Vertex 2]],GroupVertices[Vertex],0)),1,1,"")</f>
        <v>5</v>
      </c>
    </row>
    <row r="29" spans="1:64" ht="15">
      <c r="A29" s="62" t="s">
        <v>494</v>
      </c>
      <c r="B29" s="62" t="s">
        <v>614</v>
      </c>
      <c r="C29" s="87" t="s">
        <v>283</v>
      </c>
      <c r="D29" s="94">
        <v>5</v>
      </c>
      <c r="E29" s="95" t="s">
        <v>132</v>
      </c>
      <c r="F29" s="96">
        <v>16</v>
      </c>
      <c r="G29" s="87"/>
      <c r="H29" s="77"/>
      <c r="I29" s="97"/>
      <c r="J29" s="97"/>
      <c r="K29" s="34" t="s">
        <v>65</v>
      </c>
      <c r="L29" s="100">
        <v>29</v>
      </c>
      <c r="M29" s="100"/>
      <c r="N29" s="99"/>
      <c r="O29" s="64" t="s">
        <v>355</v>
      </c>
      <c r="P29" s="66">
        <v>43538.671805555554</v>
      </c>
      <c r="Q29" s="64" t="s">
        <v>626</v>
      </c>
      <c r="R29" s="64"/>
      <c r="S29" s="64"/>
      <c r="T29" s="64"/>
      <c r="U29" s="66">
        <v>43538.671805555554</v>
      </c>
      <c r="V29" s="67" t="s">
        <v>794</v>
      </c>
      <c r="W29" s="64"/>
      <c r="X29" s="64"/>
      <c r="Y29" s="70" t="s">
        <v>956</v>
      </c>
      <c r="Z29" s="64"/>
      <c r="AA29" s="110">
        <v>1</v>
      </c>
      <c r="AB29" s="48">
        <v>0</v>
      </c>
      <c r="AC29" s="49">
        <v>0</v>
      </c>
      <c r="AD29" s="48">
        <v>0</v>
      </c>
      <c r="AE29" s="49">
        <v>0</v>
      </c>
      <c r="AF29" s="48">
        <v>0</v>
      </c>
      <c r="AG29" s="49">
        <v>0</v>
      </c>
      <c r="AH29" s="48">
        <v>16</v>
      </c>
      <c r="AI29" s="49">
        <v>100</v>
      </c>
      <c r="AJ29" s="48">
        <v>16</v>
      </c>
      <c r="AK29" s="135" t="s">
        <v>668</v>
      </c>
      <c r="AL29" s="67" t="s">
        <v>668</v>
      </c>
      <c r="AM29" s="64" t="b">
        <v>0</v>
      </c>
      <c r="AN29" s="64">
        <v>0</v>
      </c>
      <c r="AO29" s="70" t="s">
        <v>286</v>
      </c>
      <c r="AP29" s="64" t="b">
        <v>0</v>
      </c>
      <c r="AQ29" s="64" t="s">
        <v>287</v>
      </c>
      <c r="AR29" s="64"/>
      <c r="AS29" s="70" t="s">
        <v>286</v>
      </c>
      <c r="AT29" s="64" t="b">
        <v>0</v>
      </c>
      <c r="AU29" s="64">
        <v>54</v>
      </c>
      <c r="AV29" s="70" t="s">
        <v>1089</v>
      </c>
      <c r="AW29" s="64" t="s">
        <v>341</v>
      </c>
      <c r="AX29" s="64" t="b">
        <v>0</v>
      </c>
      <c r="AY29" s="70" t="s">
        <v>1089</v>
      </c>
      <c r="AZ29" s="64" t="s">
        <v>185</v>
      </c>
      <c r="BA29" s="64">
        <v>0</v>
      </c>
      <c r="BB29" s="64">
        <v>0</v>
      </c>
      <c r="BC29" s="64"/>
      <c r="BD29" s="64"/>
      <c r="BE29" s="64"/>
      <c r="BF29" s="64"/>
      <c r="BG29" s="64"/>
      <c r="BH29" s="64"/>
      <c r="BI29" s="64"/>
      <c r="BJ29" s="64"/>
      <c r="BK29" s="63" t="str">
        <f>REPLACE(INDEX(GroupVertices[Group],MATCH(Edges[[#This Row],[Vertex 1]],GroupVertices[Vertex],0)),1,1,"")</f>
        <v>1</v>
      </c>
      <c r="BL29" s="63" t="str">
        <f>REPLACE(INDEX(GroupVertices[Group],MATCH(Edges[[#This Row],[Vertex 2]],GroupVertices[Vertex],0)),1,1,"")</f>
        <v>1</v>
      </c>
    </row>
    <row r="30" spans="1:64" ht="15">
      <c r="A30" s="62" t="s">
        <v>495</v>
      </c>
      <c r="B30" s="62" t="s">
        <v>614</v>
      </c>
      <c r="C30" s="87" t="s">
        <v>283</v>
      </c>
      <c r="D30" s="94">
        <v>5</v>
      </c>
      <c r="E30" s="95" t="s">
        <v>132</v>
      </c>
      <c r="F30" s="96">
        <v>16</v>
      </c>
      <c r="G30" s="87"/>
      <c r="H30" s="77"/>
      <c r="I30" s="97"/>
      <c r="J30" s="97"/>
      <c r="K30" s="34" t="s">
        <v>65</v>
      </c>
      <c r="L30" s="100">
        <v>30</v>
      </c>
      <c r="M30" s="100"/>
      <c r="N30" s="99"/>
      <c r="O30" s="64" t="s">
        <v>355</v>
      </c>
      <c r="P30" s="66">
        <v>43538.66825231481</v>
      </c>
      <c r="Q30" s="64" t="s">
        <v>626</v>
      </c>
      <c r="R30" s="64"/>
      <c r="S30" s="64"/>
      <c r="T30" s="64"/>
      <c r="U30" s="66">
        <v>43538.66825231481</v>
      </c>
      <c r="V30" s="67" t="s">
        <v>795</v>
      </c>
      <c r="W30" s="64"/>
      <c r="X30" s="64"/>
      <c r="Y30" s="70" t="s">
        <v>957</v>
      </c>
      <c r="Z30" s="64"/>
      <c r="AA30" s="110">
        <v>1</v>
      </c>
      <c r="AB30" s="48">
        <v>0</v>
      </c>
      <c r="AC30" s="49">
        <v>0</v>
      </c>
      <c r="AD30" s="48">
        <v>0</v>
      </c>
      <c r="AE30" s="49">
        <v>0</v>
      </c>
      <c r="AF30" s="48">
        <v>0</v>
      </c>
      <c r="AG30" s="49">
        <v>0</v>
      </c>
      <c r="AH30" s="48">
        <v>16</v>
      </c>
      <c r="AI30" s="49">
        <v>100</v>
      </c>
      <c r="AJ30" s="48">
        <v>16</v>
      </c>
      <c r="AK30" s="135" t="s">
        <v>668</v>
      </c>
      <c r="AL30" s="67" t="s">
        <v>668</v>
      </c>
      <c r="AM30" s="64" t="b">
        <v>0</v>
      </c>
      <c r="AN30" s="64">
        <v>0</v>
      </c>
      <c r="AO30" s="70" t="s">
        <v>286</v>
      </c>
      <c r="AP30" s="64" t="b">
        <v>0</v>
      </c>
      <c r="AQ30" s="64" t="s">
        <v>287</v>
      </c>
      <c r="AR30" s="64"/>
      <c r="AS30" s="70" t="s">
        <v>286</v>
      </c>
      <c r="AT30" s="64" t="b">
        <v>0</v>
      </c>
      <c r="AU30" s="64">
        <v>54</v>
      </c>
      <c r="AV30" s="70" t="s">
        <v>1089</v>
      </c>
      <c r="AW30" s="64" t="s">
        <v>341</v>
      </c>
      <c r="AX30" s="64" t="b">
        <v>0</v>
      </c>
      <c r="AY30" s="70" t="s">
        <v>1089</v>
      </c>
      <c r="AZ30" s="64" t="s">
        <v>185</v>
      </c>
      <c r="BA30" s="64">
        <v>0</v>
      </c>
      <c r="BB30" s="64">
        <v>0</v>
      </c>
      <c r="BC30" s="64"/>
      <c r="BD30" s="64"/>
      <c r="BE30" s="64"/>
      <c r="BF30" s="64"/>
      <c r="BG30" s="64"/>
      <c r="BH30" s="64"/>
      <c r="BI30" s="64"/>
      <c r="BJ30" s="64"/>
      <c r="BK30" s="63" t="str">
        <f>REPLACE(INDEX(GroupVertices[Group],MATCH(Edges[[#This Row],[Vertex 1]],GroupVertices[Vertex],0)),1,1,"")</f>
        <v>3</v>
      </c>
      <c r="BL30" s="63" t="str">
        <f>REPLACE(INDEX(GroupVertices[Group],MATCH(Edges[[#This Row],[Vertex 2]],GroupVertices[Vertex],0)),1,1,"")</f>
        <v>1</v>
      </c>
    </row>
    <row r="31" spans="1:64" ht="15">
      <c r="A31" s="62" t="s">
        <v>495</v>
      </c>
      <c r="B31" s="62" t="s">
        <v>612</v>
      </c>
      <c r="C31" s="87" t="s">
        <v>283</v>
      </c>
      <c r="D31" s="94">
        <v>5</v>
      </c>
      <c r="E31" s="95" t="s">
        <v>132</v>
      </c>
      <c r="F31" s="96">
        <v>16</v>
      </c>
      <c r="G31" s="87"/>
      <c r="H31" s="77"/>
      <c r="I31" s="97"/>
      <c r="J31" s="97"/>
      <c r="K31" s="34" t="s">
        <v>65</v>
      </c>
      <c r="L31" s="100">
        <v>31</v>
      </c>
      <c r="M31" s="100"/>
      <c r="N31" s="99"/>
      <c r="O31" s="64" t="s">
        <v>355</v>
      </c>
      <c r="P31" s="66">
        <v>43538.671805555554</v>
      </c>
      <c r="Q31" s="64" t="s">
        <v>629</v>
      </c>
      <c r="R31" s="64"/>
      <c r="S31" s="64"/>
      <c r="T31" s="64"/>
      <c r="U31" s="66">
        <v>43538.671805555554</v>
      </c>
      <c r="V31" s="67" t="s">
        <v>796</v>
      </c>
      <c r="W31" s="64"/>
      <c r="X31" s="64"/>
      <c r="Y31" s="70" t="s">
        <v>958</v>
      </c>
      <c r="Z31" s="64"/>
      <c r="AA31" s="110">
        <v>1</v>
      </c>
      <c r="AB31" s="48">
        <v>0</v>
      </c>
      <c r="AC31" s="49">
        <v>0</v>
      </c>
      <c r="AD31" s="48">
        <v>0</v>
      </c>
      <c r="AE31" s="49">
        <v>0</v>
      </c>
      <c r="AF31" s="48">
        <v>0</v>
      </c>
      <c r="AG31" s="49">
        <v>0</v>
      </c>
      <c r="AH31" s="48">
        <v>47</v>
      </c>
      <c r="AI31" s="49">
        <v>100</v>
      </c>
      <c r="AJ31" s="48">
        <v>47</v>
      </c>
      <c r="AK31" s="117"/>
      <c r="AL31" s="67" t="s">
        <v>693</v>
      </c>
      <c r="AM31" s="64" t="b">
        <v>0</v>
      </c>
      <c r="AN31" s="64">
        <v>0</v>
      </c>
      <c r="AO31" s="70" t="s">
        <v>286</v>
      </c>
      <c r="AP31" s="64" t="b">
        <v>0</v>
      </c>
      <c r="AQ31" s="64" t="s">
        <v>287</v>
      </c>
      <c r="AR31" s="64"/>
      <c r="AS31" s="70" t="s">
        <v>286</v>
      </c>
      <c r="AT31" s="64" t="b">
        <v>0</v>
      </c>
      <c r="AU31" s="64">
        <v>18</v>
      </c>
      <c r="AV31" s="70" t="s">
        <v>1087</v>
      </c>
      <c r="AW31" s="64" t="s">
        <v>341</v>
      </c>
      <c r="AX31" s="64" t="b">
        <v>0</v>
      </c>
      <c r="AY31" s="70" t="s">
        <v>1087</v>
      </c>
      <c r="AZ31" s="64" t="s">
        <v>185</v>
      </c>
      <c r="BA31" s="64">
        <v>0</v>
      </c>
      <c r="BB31" s="64">
        <v>0</v>
      </c>
      <c r="BC31" s="64"/>
      <c r="BD31" s="64"/>
      <c r="BE31" s="64"/>
      <c r="BF31" s="64"/>
      <c r="BG31" s="64"/>
      <c r="BH31" s="64"/>
      <c r="BI31" s="64"/>
      <c r="BJ31" s="64"/>
      <c r="BK31" s="63" t="str">
        <f>REPLACE(INDEX(GroupVertices[Group],MATCH(Edges[[#This Row],[Vertex 1]],GroupVertices[Vertex],0)),1,1,"")</f>
        <v>3</v>
      </c>
      <c r="BL31" s="63" t="str">
        <f>REPLACE(INDEX(GroupVertices[Group],MATCH(Edges[[#This Row],[Vertex 2]],GroupVertices[Vertex],0)),1,1,"")</f>
        <v>3</v>
      </c>
    </row>
    <row r="32" spans="1:64" ht="15">
      <c r="A32" s="62" t="s">
        <v>496</v>
      </c>
      <c r="B32" s="62" t="s">
        <v>614</v>
      </c>
      <c r="C32" s="87" t="s">
        <v>283</v>
      </c>
      <c r="D32" s="94">
        <v>5</v>
      </c>
      <c r="E32" s="95" t="s">
        <v>132</v>
      </c>
      <c r="F32" s="96">
        <v>16</v>
      </c>
      <c r="G32" s="87"/>
      <c r="H32" s="77"/>
      <c r="I32" s="97"/>
      <c r="J32" s="97"/>
      <c r="K32" s="34" t="s">
        <v>65</v>
      </c>
      <c r="L32" s="100">
        <v>32</v>
      </c>
      <c r="M32" s="100"/>
      <c r="N32" s="99"/>
      <c r="O32" s="64" t="s">
        <v>355</v>
      </c>
      <c r="P32" s="66">
        <v>43538.67222222222</v>
      </c>
      <c r="Q32" s="64" t="s">
        <v>626</v>
      </c>
      <c r="R32" s="64"/>
      <c r="S32" s="64"/>
      <c r="T32" s="64"/>
      <c r="U32" s="66">
        <v>43538.67222222222</v>
      </c>
      <c r="V32" s="67" t="s">
        <v>797</v>
      </c>
      <c r="W32" s="64"/>
      <c r="X32" s="64"/>
      <c r="Y32" s="70" t="s">
        <v>959</v>
      </c>
      <c r="Z32" s="64"/>
      <c r="AA32" s="110">
        <v>1</v>
      </c>
      <c r="AB32" s="48">
        <v>0</v>
      </c>
      <c r="AC32" s="49">
        <v>0</v>
      </c>
      <c r="AD32" s="48">
        <v>0</v>
      </c>
      <c r="AE32" s="49">
        <v>0</v>
      </c>
      <c r="AF32" s="48">
        <v>0</v>
      </c>
      <c r="AG32" s="49">
        <v>0</v>
      </c>
      <c r="AH32" s="48">
        <v>16</v>
      </c>
      <c r="AI32" s="49">
        <v>100</v>
      </c>
      <c r="AJ32" s="48">
        <v>16</v>
      </c>
      <c r="AK32" s="135" t="s">
        <v>668</v>
      </c>
      <c r="AL32" s="67" t="s">
        <v>668</v>
      </c>
      <c r="AM32" s="64" t="b">
        <v>0</v>
      </c>
      <c r="AN32" s="64">
        <v>0</v>
      </c>
      <c r="AO32" s="70" t="s">
        <v>286</v>
      </c>
      <c r="AP32" s="64" t="b">
        <v>0</v>
      </c>
      <c r="AQ32" s="64" t="s">
        <v>287</v>
      </c>
      <c r="AR32" s="64"/>
      <c r="AS32" s="70" t="s">
        <v>286</v>
      </c>
      <c r="AT32" s="64" t="b">
        <v>0</v>
      </c>
      <c r="AU32" s="64">
        <v>54</v>
      </c>
      <c r="AV32" s="70" t="s">
        <v>1089</v>
      </c>
      <c r="AW32" s="64" t="s">
        <v>341</v>
      </c>
      <c r="AX32" s="64" t="b">
        <v>0</v>
      </c>
      <c r="AY32" s="70" t="s">
        <v>1089</v>
      </c>
      <c r="AZ32" s="64" t="s">
        <v>185</v>
      </c>
      <c r="BA32" s="64">
        <v>0</v>
      </c>
      <c r="BB32" s="64">
        <v>0</v>
      </c>
      <c r="BC32" s="64"/>
      <c r="BD32" s="64"/>
      <c r="BE32" s="64"/>
      <c r="BF32" s="64"/>
      <c r="BG32" s="64"/>
      <c r="BH32" s="64"/>
      <c r="BI32" s="64"/>
      <c r="BJ32" s="64"/>
      <c r="BK32" s="63" t="str">
        <f>REPLACE(INDEX(GroupVertices[Group],MATCH(Edges[[#This Row],[Vertex 1]],GroupVertices[Vertex],0)),1,1,"")</f>
        <v>1</v>
      </c>
      <c r="BL32" s="63" t="str">
        <f>REPLACE(INDEX(GroupVertices[Group],MATCH(Edges[[#This Row],[Vertex 2]],GroupVertices[Vertex],0)),1,1,"")</f>
        <v>1</v>
      </c>
    </row>
    <row r="33" spans="1:64" ht="15">
      <c r="A33" s="62" t="s">
        <v>497</v>
      </c>
      <c r="B33" s="62" t="s">
        <v>614</v>
      </c>
      <c r="C33" s="87" t="s">
        <v>283</v>
      </c>
      <c r="D33" s="94">
        <v>5</v>
      </c>
      <c r="E33" s="95" t="s">
        <v>132</v>
      </c>
      <c r="F33" s="96">
        <v>16</v>
      </c>
      <c r="G33" s="87"/>
      <c r="H33" s="77"/>
      <c r="I33" s="97"/>
      <c r="J33" s="97"/>
      <c r="K33" s="34" t="s">
        <v>65</v>
      </c>
      <c r="L33" s="100">
        <v>33</v>
      </c>
      <c r="M33" s="100"/>
      <c r="N33" s="99"/>
      <c r="O33" s="64" t="s">
        <v>355</v>
      </c>
      <c r="P33" s="66">
        <v>43538.672326388885</v>
      </c>
      <c r="Q33" s="64" t="s">
        <v>626</v>
      </c>
      <c r="R33" s="64"/>
      <c r="S33" s="64"/>
      <c r="T33" s="64"/>
      <c r="U33" s="66">
        <v>43538.672326388885</v>
      </c>
      <c r="V33" s="67" t="s">
        <v>798</v>
      </c>
      <c r="W33" s="64"/>
      <c r="X33" s="64"/>
      <c r="Y33" s="70" t="s">
        <v>960</v>
      </c>
      <c r="Z33" s="64"/>
      <c r="AA33" s="110">
        <v>1</v>
      </c>
      <c r="AB33" s="48">
        <v>0</v>
      </c>
      <c r="AC33" s="49">
        <v>0</v>
      </c>
      <c r="AD33" s="48">
        <v>0</v>
      </c>
      <c r="AE33" s="49">
        <v>0</v>
      </c>
      <c r="AF33" s="48">
        <v>0</v>
      </c>
      <c r="AG33" s="49">
        <v>0</v>
      </c>
      <c r="AH33" s="48">
        <v>16</v>
      </c>
      <c r="AI33" s="49">
        <v>100</v>
      </c>
      <c r="AJ33" s="48">
        <v>16</v>
      </c>
      <c r="AK33" s="135" t="s">
        <v>668</v>
      </c>
      <c r="AL33" s="67" t="s">
        <v>668</v>
      </c>
      <c r="AM33" s="64" t="b">
        <v>0</v>
      </c>
      <c r="AN33" s="64">
        <v>0</v>
      </c>
      <c r="AO33" s="70" t="s">
        <v>286</v>
      </c>
      <c r="AP33" s="64" t="b">
        <v>0</v>
      </c>
      <c r="AQ33" s="64" t="s">
        <v>287</v>
      </c>
      <c r="AR33" s="64"/>
      <c r="AS33" s="70" t="s">
        <v>286</v>
      </c>
      <c r="AT33" s="64" t="b">
        <v>0</v>
      </c>
      <c r="AU33" s="64">
        <v>54</v>
      </c>
      <c r="AV33" s="70" t="s">
        <v>1089</v>
      </c>
      <c r="AW33" s="64" t="s">
        <v>341</v>
      </c>
      <c r="AX33" s="64" t="b">
        <v>0</v>
      </c>
      <c r="AY33" s="70" t="s">
        <v>1089</v>
      </c>
      <c r="AZ33" s="64" t="s">
        <v>185</v>
      </c>
      <c r="BA33" s="64">
        <v>0</v>
      </c>
      <c r="BB33" s="64">
        <v>0</v>
      </c>
      <c r="BC33" s="64"/>
      <c r="BD33" s="64"/>
      <c r="BE33" s="64"/>
      <c r="BF33" s="64"/>
      <c r="BG33" s="64"/>
      <c r="BH33" s="64"/>
      <c r="BI33" s="64"/>
      <c r="BJ33" s="64"/>
      <c r="BK33" s="63" t="str">
        <f>REPLACE(INDEX(GroupVertices[Group],MATCH(Edges[[#This Row],[Vertex 1]],GroupVertices[Vertex],0)),1,1,"")</f>
        <v>1</v>
      </c>
      <c r="BL33" s="63" t="str">
        <f>REPLACE(INDEX(GroupVertices[Group],MATCH(Edges[[#This Row],[Vertex 2]],GroupVertices[Vertex],0)),1,1,"")</f>
        <v>1</v>
      </c>
    </row>
    <row r="34" spans="1:64" ht="15">
      <c r="A34" s="62" t="s">
        <v>498</v>
      </c>
      <c r="B34" s="62" t="s">
        <v>614</v>
      </c>
      <c r="C34" s="87" t="s">
        <v>283</v>
      </c>
      <c r="D34" s="94">
        <v>5</v>
      </c>
      <c r="E34" s="95" t="s">
        <v>132</v>
      </c>
      <c r="F34" s="96">
        <v>16</v>
      </c>
      <c r="G34" s="87"/>
      <c r="H34" s="77"/>
      <c r="I34" s="97"/>
      <c r="J34" s="97"/>
      <c r="K34" s="34" t="s">
        <v>65</v>
      </c>
      <c r="L34" s="100">
        <v>34</v>
      </c>
      <c r="M34" s="100"/>
      <c r="N34" s="99"/>
      <c r="O34" s="64" t="s">
        <v>355</v>
      </c>
      <c r="P34" s="66">
        <v>43538.672534722224</v>
      </c>
      <c r="Q34" s="64" t="s">
        <v>626</v>
      </c>
      <c r="R34" s="64"/>
      <c r="S34" s="64"/>
      <c r="T34" s="64"/>
      <c r="U34" s="66">
        <v>43538.672534722224</v>
      </c>
      <c r="V34" s="67" t="s">
        <v>799</v>
      </c>
      <c r="W34" s="64"/>
      <c r="X34" s="64"/>
      <c r="Y34" s="70" t="s">
        <v>961</v>
      </c>
      <c r="Z34" s="64"/>
      <c r="AA34" s="110">
        <v>1</v>
      </c>
      <c r="AB34" s="48">
        <v>0</v>
      </c>
      <c r="AC34" s="49">
        <v>0</v>
      </c>
      <c r="AD34" s="48">
        <v>0</v>
      </c>
      <c r="AE34" s="49">
        <v>0</v>
      </c>
      <c r="AF34" s="48">
        <v>0</v>
      </c>
      <c r="AG34" s="49">
        <v>0</v>
      </c>
      <c r="AH34" s="48">
        <v>16</v>
      </c>
      <c r="AI34" s="49">
        <v>100</v>
      </c>
      <c r="AJ34" s="48">
        <v>16</v>
      </c>
      <c r="AK34" s="135" t="s">
        <v>668</v>
      </c>
      <c r="AL34" s="67" t="s">
        <v>668</v>
      </c>
      <c r="AM34" s="64" t="b">
        <v>0</v>
      </c>
      <c r="AN34" s="64">
        <v>0</v>
      </c>
      <c r="AO34" s="70" t="s">
        <v>286</v>
      </c>
      <c r="AP34" s="64" t="b">
        <v>0</v>
      </c>
      <c r="AQ34" s="64" t="s">
        <v>287</v>
      </c>
      <c r="AR34" s="64"/>
      <c r="AS34" s="70" t="s">
        <v>286</v>
      </c>
      <c r="AT34" s="64" t="b">
        <v>0</v>
      </c>
      <c r="AU34" s="64">
        <v>54</v>
      </c>
      <c r="AV34" s="70" t="s">
        <v>1089</v>
      </c>
      <c r="AW34" s="64" t="s">
        <v>341</v>
      </c>
      <c r="AX34" s="64" t="b">
        <v>0</v>
      </c>
      <c r="AY34" s="70" t="s">
        <v>1089</v>
      </c>
      <c r="AZ34" s="64" t="s">
        <v>185</v>
      </c>
      <c r="BA34" s="64">
        <v>0</v>
      </c>
      <c r="BB34" s="64">
        <v>0</v>
      </c>
      <c r="BC34" s="64"/>
      <c r="BD34" s="64"/>
      <c r="BE34" s="64"/>
      <c r="BF34" s="64"/>
      <c r="BG34" s="64"/>
      <c r="BH34" s="64"/>
      <c r="BI34" s="64"/>
      <c r="BJ34" s="64"/>
      <c r="BK34" s="63" t="str">
        <f>REPLACE(INDEX(GroupVertices[Group],MATCH(Edges[[#This Row],[Vertex 1]],GroupVertices[Vertex],0)),1,1,"")</f>
        <v>1</v>
      </c>
      <c r="BL34" s="63" t="str">
        <f>REPLACE(INDEX(GroupVertices[Group],MATCH(Edges[[#This Row],[Vertex 2]],GroupVertices[Vertex],0)),1,1,"")</f>
        <v>1</v>
      </c>
    </row>
    <row r="35" spans="1:64" ht="15">
      <c r="A35" s="62" t="s">
        <v>499</v>
      </c>
      <c r="B35" s="62" t="s">
        <v>612</v>
      </c>
      <c r="C35" s="87" t="s">
        <v>283</v>
      </c>
      <c r="D35" s="94">
        <v>5</v>
      </c>
      <c r="E35" s="95" t="s">
        <v>132</v>
      </c>
      <c r="F35" s="96">
        <v>16</v>
      </c>
      <c r="G35" s="87"/>
      <c r="H35" s="77"/>
      <c r="I35" s="97"/>
      <c r="J35" s="97"/>
      <c r="K35" s="34" t="s">
        <v>65</v>
      </c>
      <c r="L35" s="100">
        <v>35</v>
      </c>
      <c r="M35" s="100"/>
      <c r="N35" s="99"/>
      <c r="O35" s="64" t="s">
        <v>355</v>
      </c>
      <c r="P35" s="66">
        <v>43538.67255787037</v>
      </c>
      <c r="Q35" s="64" t="s">
        <v>629</v>
      </c>
      <c r="R35" s="64"/>
      <c r="S35" s="64"/>
      <c r="T35" s="64"/>
      <c r="U35" s="66">
        <v>43538.67255787037</v>
      </c>
      <c r="V35" s="67" t="s">
        <v>800</v>
      </c>
      <c r="W35" s="64"/>
      <c r="X35" s="64"/>
      <c r="Y35" s="70" t="s">
        <v>962</v>
      </c>
      <c r="Z35" s="64"/>
      <c r="AA35" s="110">
        <v>1</v>
      </c>
      <c r="AB35" s="48">
        <v>0</v>
      </c>
      <c r="AC35" s="49">
        <v>0</v>
      </c>
      <c r="AD35" s="48">
        <v>0</v>
      </c>
      <c r="AE35" s="49">
        <v>0</v>
      </c>
      <c r="AF35" s="48">
        <v>0</v>
      </c>
      <c r="AG35" s="49">
        <v>0</v>
      </c>
      <c r="AH35" s="48">
        <v>47</v>
      </c>
      <c r="AI35" s="49">
        <v>100</v>
      </c>
      <c r="AJ35" s="48">
        <v>47</v>
      </c>
      <c r="AK35" s="117"/>
      <c r="AL35" s="67" t="s">
        <v>694</v>
      </c>
      <c r="AM35" s="64" t="b">
        <v>0</v>
      </c>
      <c r="AN35" s="64">
        <v>0</v>
      </c>
      <c r="AO35" s="70" t="s">
        <v>286</v>
      </c>
      <c r="AP35" s="64" t="b">
        <v>0</v>
      </c>
      <c r="AQ35" s="64" t="s">
        <v>287</v>
      </c>
      <c r="AR35" s="64"/>
      <c r="AS35" s="70" t="s">
        <v>286</v>
      </c>
      <c r="AT35" s="64" t="b">
        <v>0</v>
      </c>
      <c r="AU35" s="64">
        <v>18</v>
      </c>
      <c r="AV35" s="70" t="s">
        <v>1087</v>
      </c>
      <c r="AW35" s="64" t="s">
        <v>341</v>
      </c>
      <c r="AX35" s="64" t="b">
        <v>0</v>
      </c>
      <c r="AY35" s="70" t="s">
        <v>1087</v>
      </c>
      <c r="AZ35" s="64" t="s">
        <v>185</v>
      </c>
      <c r="BA35" s="64">
        <v>0</v>
      </c>
      <c r="BB35" s="64">
        <v>0</v>
      </c>
      <c r="BC35" s="64"/>
      <c r="BD35" s="64"/>
      <c r="BE35" s="64"/>
      <c r="BF35" s="64"/>
      <c r="BG35" s="64"/>
      <c r="BH35" s="64"/>
      <c r="BI35" s="64"/>
      <c r="BJ35" s="64"/>
      <c r="BK35" s="63" t="str">
        <f>REPLACE(INDEX(GroupVertices[Group],MATCH(Edges[[#This Row],[Vertex 1]],GroupVertices[Vertex],0)),1,1,"")</f>
        <v>3</v>
      </c>
      <c r="BL35" s="63" t="str">
        <f>REPLACE(INDEX(GroupVertices[Group],MATCH(Edges[[#This Row],[Vertex 2]],GroupVertices[Vertex],0)),1,1,"")</f>
        <v>3</v>
      </c>
    </row>
    <row r="36" spans="1:64" ht="15">
      <c r="A36" s="62" t="s">
        <v>500</v>
      </c>
      <c r="B36" s="62" t="s">
        <v>592</v>
      </c>
      <c r="C36" s="87" t="s">
        <v>283</v>
      </c>
      <c r="D36" s="94">
        <v>5</v>
      </c>
      <c r="E36" s="95" t="s">
        <v>132</v>
      </c>
      <c r="F36" s="96">
        <v>16</v>
      </c>
      <c r="G36" s="87"/>
      <c r="H36" s="77"/>
      <c r="I36" s="97"/>
      <c r="J36" s="97"/>
      <c r="K36" s="34" t="s">
        <v>65</v>
      </c>
      <c r="L36" s="100">
        <v>36</v>
      </c>
      <c r="M36" s="100"/>
      <c r="N36" s="99"/>
      <c r="O36" s="64" t="s">
        <v>355</v>
      </c>
      <c r="P36" s="66">
        <v>43538.67261574074</v>
      </c>
      <c r="Q36" s="64" t="s">
        <v>627</v>
      </c>
      <c r="R36" s="64"/>
      <c r="S36" s="64"/>
      <c r="T36" s="64"/>
      <c r="U36" s="66">
        <v>43538.67261574074</v>
      </c>
      <c r="V36" s="67" t="s">
        <v>801</v>
      </c>
      <c r="W36" s="64"/>
      <c r="X36" s="64"/>
      <c r="Y36" s="70" t="s">
        <v>963</v>
      </c>
      <c r="Z36" s="64"/>
      <c r="AA36" s="110">
        <v>1</v>
      </c>
      <c r="AB36" s="48">
        <v>0</v>
      </c>
      <c r="AC36" s="49">
        <v>0</v>
      </c>
      <c r="AD36" s="48">
        <v>0</v>
      </c>
      <c r="AE36" s="49">
        <v>0</v>
      </c>
      <c r="AF36" s="48">
        <v>0</v>
      </c>
      <c r="AG36" s="49">
        <v>0</v>
      </c>
      <c r="AH36" s="48">
        <v>43</v>
      </c>
      <c r="AI36" s="49">
        <v>100</v>
      </c>
      <c r="AJ36" s="48">
        <v>43</v>
      </c>
      <c r="AK36" s="117"/>
      <c r="AL36" s="67" t="s">
        <v>695</v>
      </c>
      <c r="AM36" s="64" t="b">
        <v>0</v>
      </c>
      <c r="AN36" s="64">
        <v>0</v>
      </c>
      <c r="AO36" s="70" t="s">
        <v>286</v>
      </c>
      <c r="AP36" s="64" t="b">
        <v>0</v>
      </c>
      <c r="AQ36" s="64" t="s">
        <v>287</v>
      </c>
      <c r="AR36" s="64"/>
      <c r="AS36" s="70" t="s">
        <v>286</v>
      </c>
      <c r="AT36" s="64" t="b">
        <v>0</v>
      </c>
      <c r="AU36" s="64">
        <v>14</v>
      </c>
      <c r="AV36" s="70" t="s">
        <v>1061</v>
      </c>
      <c r="AW36" s="64" t="s">
        <v>1096</v>
      </c>
      <c r="AX36" s="64" t="b">
        <v>0</v>
      </c>
      <c r="AY36" s="70" t="s">
        <v>1061</v>
      </c>
      <c r="AZ36" s="64" t="s">
        <v>185</v>
      </c>
      <c r="BA36" s="64">
        <v>0</v>
      </c>
      <c r="BB36" s="64">
        <v>0</v>
      </c>
      <c r="BC36" s="64"/>
      <c r="BD36" s="64"/>
      <c r="BE36" s="64"/>
      <c r="BF36" s="64"/>
      <c r="BG36" s="64"/>
      <c r="BH36" s="64"/>
      <c r="BI36" s="64"/>
      <c r="BJ36" s="64"/>
      <c r="BK36" s="63" t="str">
        <f>REPLACE(INDEX(GroupVertices[Group],MATCH(Edges[[#This Row],[Vertex 1]],GroupVertices[Vertex],0)),1,1,"")</f>
        <v>4</v>
      </c>
      <c r="BL36" s="63" t="str">
        <f>REPLACE(INDEX(GroupVertices[Group],MATCH(Edges[[#This Row],[Vertex 2]],GroupVertices[Vertex],0)),1,1,"")</f>
        <v>4</v>
      </c>
    </row>
    <row r="37" spans="1:64" ht="15">
      <c r="A37" s="62" t="s">
        <v>501</v>
      </c>
      <c r="B37" s="62" t="s">
        <v>614</v>
      </c>
      <c r="C37" s="87" t="s">
        <v>283</v>
      </c>
      <c r="D37" s="94">
        <v>5</v>
      </c>
      <c r="E37" s="95" t="s">
        <v>132</v>
      </c>
      <c r="F37" s="96">
        <v>16</v>
      </c>
      <c r="G37" s="87"/>
      <c r="H37" s="77"/>
      <c r="I37" s="97"/>
      <c r="J37" s="97"/>
      <c r="K37" s="34" t="s">
        <v>65</v>
      </c>
      <c r="L37" s="100">
        <v>37</v>
      </c>
      <c r="M37" s="100"/>
      <c r="N37" s="99"/>
      <c r="O37" s="64" t="s">
        <v>355</v>
      </c>
      <c r="P37" s="66">
        <v>43538.67292824074</v>
      </c>
      <c r="Q37" s="64" t="s">
        <v>626</v>
      </c>
      <c r="R37" s="64"/>
      <c r="S37" s="64"/>
      <c r="T37" s="64"/>
      <c r="U37" s="66">
        <v>43538.67292824074</v>
      </c>
      <c r="V37" s="67" t="s">
        <v>802</v>
      </c>
      <c r="W37" s="64"/>
      <c r="X37" s="64"/>
      <c r="Y37" s="70" t="s">
        <v>964</v>
      </c>
      <c r="Z37" s="64"/>
      <c r="AA37" s="110">
        <v>1</v>
      </c>
      <c r="AB37" s="48">
        <v>0</v>
      </c>
      <c r="AC37" s="49">
        <v>0</v>
      </c>
      <c r="AD37" s="48">
        <v>0</v>
      </c>
      <c r="AE37" s="49">
        <v>0</v>
      </c>
      <c r="AF37" s="48">
        <v>0</v>
      </c>
      <c r="AG37" s="49">
        <v>0</v>
      </c>
      <c r="AH37" s="48">
        <v>16</v>
      </c>
      <c r="AI37" s="49">
        <v>100</v>
      </c>
      <c r="AJ37" s="48">
        <v>16</v>
      </c>
      <c r="AK37" s="135" t="s">
        <v>668</v>
      </c>
      <c r="AL37" s="67" t="s">
        <v>668</v>
      </c>
      <c r="AM37" s="64" t="b">
        <v>0</v>
      </c>
      <c r="AN37" s="64">
        <v>0</v>
      </c>
      <c r="AO37" s="70" t="s">
        <v>286</v>
      </c>
      <c r="AP37" s="64" t="b">
        <v>0</v>
      </c>
      <c r="AQ37" s="64" t="s">
        <v>287</v>
      </c>
      <c r="AR37" s="64"/>
      <c r="AS37" s="70" t="s">
        <v>286</v>
      </c>
      <c r="AT37" s="64" t="b">
        <v>0</v>
      </c>
      <c r="AU37" s="64">
        <v>54</v>
      </c>
      <c r="AV37" s="70" t="s">
        <v>1089</v>
      </c>
      <c r="AW37" s="64" t="s">
        <v>340</v>
      </c>
      <c r="AX37" s="64" t="b">
        <v>0</v>
      </c>
      <c r="AY37" s="70" t="s">
        <v>1089</v>
      </c>
      <c r="AZ37" s="64" t="s">
        <v>185</v>
      </c>
      <c r="BA37" s="64">
        <v>0</v>
      </c>
      <c r="BB37" s="64">
        <v>0</v>
      </c>
      <c r="BC37" s="64"/>
      <c r="BD37" s="64"/>
      <c r="BE37" s="64"/>
      <c r="BF37" s="64"/>
      <c r="BG37" s="64"/>
      <c r="BH37" s="64"/>
      <c r="BI37" s="64"/>
      <c r="BJ37" s="64"/>
      <c r="BK37" s="63" t="str">
        <f>REPLACE(INDEX(GroupVertices[Group],MATCH(Edges[[#This Row],[Vertex 1]],GroupVertices[Vertex],0)),1,1,"")</f>
        <v>1</v>
      </c>
      <c r="BL37" s="63" t="str">
        <f>REPLACE(INDEX(GroupVertices[Group],MATCH(Edges[[#This Row],[Vertex 2]],GroupVertices[Vertex],0)),1,1,"")</f>
        <v>1</v>
      </c>
    </row>
    <row r="38" spans="1:64" ht="15">
      <c r="A38" s="62" t="s">
        <v>502</v>
      </c>
      <c r="B38" s="62" t="s">
        <v>612</v>
      </c>
      <c r="C38" s="87" t="s">
        <v>283</v>
      </c>
      <c r="D38" s="94">
        <v>5</v>
      </c>
      <c r="E38" s="95" t="s">
        <v>132</v>
      </c>
      <c r="F38" s="96">
        <v>16</v>
      </c>
      <c r="G38" s="87"/>
      <c r="H38" s="77"/>
      <c r="I38" s="97"/>
      <c r="J38" s="97"/>
      <c r="K38" s="34" t="s">
        <v>65</v>
      </c>
      <c r="L38" s="100">
        <v>38</v>
      </c>
      <c r="M38" s="100"/>
      <c r="N38" s="99"/>
      <c r="O38" s="64" t="s">
        <v>355</v>
      </c>
      <c r="P38" s="66">
        <v>43538.673055555555</v>
      </c>
      <c r="Q38" s="64" t="s">
        <v>629</v>
      </c>
      <c r="R38" s="64"/>
      <c r="S38" s="64"/>
      <c r="T38" s="64"/>
      <c r="U38" s="66">
        <v>43538.673055555555</v>
      </c>
      <c r="V38" s="67" t="s">
        <v>803</v>
      </c>
      <c r="W38" s="64"/>
      <c r="X38" s="64"/>
      <c r="Y38" s="70" t="s">
        <v>965</v>
      </c>
      <c r="Z38" s="64"/>
      <c r="AA38" s="110">
        <v>1</v>
      </c>
      <c r="AB38" s="48">
        <v>0</v>
      </c>
      <c r="AC38" s="49">
        <v>0</v>
      </c>
      <c r="AD38" s="48">
        <v>0</v>
      </c>
      <c r="AE38" s="49">
        <v>0</v>
      </c>
      <c r="AF38" s="48">
        <v>0</v>
      </c>
      <c r="AG38" s="49">
        <v>0</v>
      </c>
      <c r="AH38" s="48">
        <v>47</v>
      </c>
      <c r="AI38" s="49">
        <v>100</v>
      </c>
      <c r="AJ38" s="48">
        <v>47</v>
      </c>
      <c r="AK38" s="117"/>
      <c r="AL38" s="67" t="s">
        <v>696</v>
      </c>
      <c r="AM38" s="64" t="b">
        <v>0</v>
      </c>
      <c r="AN38" s="64">
        <v>0</v>
      </c>
      <c r="AO38" s="70" t="s">
        <v>286</v>
      </c>
      <c r="AP38" s="64" t="b">
        <v>0</v>
      </c>
      <c r="AQ38" s="64" t="s">
        <v>287</v>
      </c>
      <c r="AR38" s="64"/>
      <c r="AS38" s="70" t="s">
        <v>286</v>
      </c>
      <c r="AT38" s="64" t="b">
        <v>0</v>
      </c>
      <c r="AU38" s="64">
        <v>18</v>
      </c>
      <c r="AV38" s="70" t="s">
        <v>1087</v>
      </c>
      <c r="AW38" s="64" t="s">
        <v>341</v>
      </c>
      <c r="AX38" s="64" t="b">
        <v>0</v>
      </c>
      <c r="AY38" s="70" t="s">
        <v>1087</v>
      </c>
      <c r="AZ38" s="64" t="s">
        <v>185</v>
      </c>
      <c r="BA38" s="64">
        <v>0</v>
      </c>
      <c r="BB38" s="64">
        <v>0</v>
      </c>
      <c r="BC38" s="64"/>
      <c r="BD38" s="64"/>
      <c r="BE38" s="64"/>
      <c r="BF38" s="64"/>
      <c r="BG38" s="64"/>
      <c r="BH38" s="64"/>
      <c r="BI38" s="64"/>
      <c r="BJ38" s="64"/>
      <c r="BK38" s="63" t="str">
        <f>REPLACE(INDEX(GroupVertices[Group],MATCH(Edges[[#This Row],[Vertex 1]],GroupVertices[Vertex],0)),1,1,"")</f>
        <v>3</v>
      </c>
      <c r="BL38" s="63" t="str">
        <f>REPLACE(INDEX(GroupVertices[Group],MATCH(Edges[[#This Row],[Vertex 2]],GroupVertices[Vertex],0)),1,1,"")</f>
        <v>3</v>
      </c>
    </row>
    <row r="39" spans="1:64" ht="15">
      <c r="A39" s="62" t="s">
        <v>503</v>
      </c>
      <c r="B39" s="62" t="s">
        <v>614</v>
      </c>
      <c r="C39" s="87" t="s">
        <v>283</v>
      </c>
      <c r="D39" s="94">
        <v>5</v>
      </c>
      <c r="E39" s="95" t="s">
        <v>132</v>
      </c>
      <c r="F39" s="96">
        <v>16</v>
      </c>
      <c r="G39" s="87"/>
      <c r="H39" s="77"/>
      <c r="I39" s="97"/>
      <c r="J39" s="97"/>
      <c r="K39" s="34" t="s">
        <v>65</v>
      </c>
      <c r="L39" s="100">
        <v>39</v>
      </c>
      <c r="M39" s="100"/>
      <c r="N39" s="99"/>
      <c r="O39" s="64" t="s">
        <v>355</v>
      </c>
      <c r="P39" s="66">
        <v>43538.67318287037</v>
      </c>
      <c r="Q39" s="64" t="s">
        <v>626</v>
      </c>
      <c r="R39" s="64"/>
      <c r="S39" s="64"/>
      <c r="T39" s="64"/>
      <c r="U39" s="66">
        <v>43538.67318287037</v>
      </c>
      <c r="V39" s="67" t="s">
        <v>804</v>
      </c>
      <c r="W39" s="64"/>
      <c r="X39" s="64"/>
      <c r="Y39" s="70" t="s">
        <v>966</v>
      </c>
      <c r="Z39" s="64"/>
      <c r="AA39" s="110">
        <v>1</v>
      </c>
      <c r="AB39" s="48">
        <v>0</v>
      </c>
      <c r="AC39" s="49">
        <v>0</v>
      </c>
      <c r="AD39" s="48">
        <v>0</v>
      </c>
      <c r="AE39" s="49">
        <v>0</v>
      </c>
      <c r="AF39" s="48">
        <v>0</v>
      </c>
      <c r="AG39" s="49">
        <v>0</v>
      </c>
      <c r="AH39" s="48">
        <v>16</v>
      </c>
      <c r="AI39" s="49">
        <v>100</v>
      </c>
      <c r="AJ39" s="48">
        <v>16</v>
      </c>
      <c r="AK39" s="135" t="s">
        <v>668</v>
      </c>
      <c r="AL39" s="67" t="s">
        <v>668</v>
      </c>
      <c r="AM39" s="64" t="b">
        <v>0</v>
      </c>
      <c r="AN39" s="64">
        <v>0</v>
      </c>
      <c r="AO39" s="70" t="s">
        <v>286</v>
      </c>
      <c r="AP39" s="64" t="b">
        <v>0</v>
      </c>
      <c r="AQ39" s="64" t="s">
        <v>287</v>
      </c>
      <c r="AR39" s="64"/>
      <c r="AS39" s="70" t="s">
        <v>286</v>
      </c>
      <c r="AT39" s="64" t="b">
        <v>0</v>
      </c>
      <c r="AU39" s="64">
        <v>54</v>
      </c>
      <c r="AV39" s="70" t="s">
        <v>1089</v>
      </c>
      <c r="AW39" s="64" t="s">
        <v>341</v>
      </c>
      <c r="AX39" s="64" t="b">
        <v>0</v>
      </c>
      <c r="AY39" s="70" t="s">
        <v>1089</v>
      </c>
      <c r="AZ39" s="64" t="s">
        <v>185</v>
      </c>
      <c r="BA39" s="64">
        <v>0</v>
      </c>
      <c r="BB39" s="64">
        <v>0</v>
      </c>
      <c r="BC39" s="64"/>
      <c r="BD39" s="64"/>
      <c r="BE39" s="64"/>
      <c r="BF39" s="64"/>
      <c r="BG39" s="64"/>
      <c r="BH39" s="64"/>
      <c r="BI39" s="64"/>
      <c r="BJ39" s="64"/>
      <c r="BK39" s="63" t="str">
        <f>REPLACE(INDEX(GroupVertices[Group],MATCH(Edges[[#This Row],[Vertex 1]],GroupVertices[Vertex],0)),1,1,"")</f>
        <v>1</v>
      </c>
      <c r="BL39" s="63" t="str">
        <f>REPLACE(INDEX(GroupVertices[Group],MATCH(Edges[[#This Row],[Vertex 2]],GroupVertices[Vertex],0)),1,1,"")</f>
        <v>1</v>
      </c>
    </row>
    <row r="40" spans="1:64" ht="15">
      <c r="A40" s="62" t="s">
        <v>504</v>
      </c>
      <c r="B40" s="62" t="s">
        <v>614</v>
      </c>
      <c r="C40" s="87" t="s">
        <v>283</v>
      </c>
      <c r="D40" s="94">
        <v>5</v>
      </c>
      <c r="E40" s="95" t="s">
        <v>132</v>
      </c>
      <c r="F40" s="96">
        <v>16</v>
      </c>
      <c r="G40" s="87"/>
      <c r="H40" s="77"/>
      <c r="I40" s="97"/>
      <c r="J40" s="97"/>
      <c r="K40" s="34" t="s">
        <v>65</v>
      </c>
      <c r="L40" s="100">
        <v>40</v>
      </c>
      <c r="M40" s="100"/>
      <c r="N40" s="99"/>
      <c r="O40" s="64" t="s">
        <v>355</v>
      </c>
      <c r="P40" s="66">
        <v>43538.67349537037</v>
      </c>
      <c r="Q40" s="64" t="s">
        <v>626</v>
      </c>
      <c r="R40" s="64"/>
      <c r="S40" s="64"/>
      <c r="T40" s="64"/>
      <c r="U40" s="66">
        <v>43538.67349537037</v>
      </c>
      <c r="V40" s="67" t="s">
        <v>805</v>
      </c>
      <c r="W40" s="64"/>
      <c r="X40" s="64"/>
      <c r="Y40" s="70" t="s">
        <v>967</v>
      </c>
      <c r="Z40" s="64"/>
      <c r="AA40" s="110">
        <v>1</v>
      </c>
      <c r="AB40" s="48">
        <v>0</v>
      </c>
      <c r="AC40" s="49">
        <v>0</v>
      </c>
      <c r="AD40" s="48">
        <v>0</v>
      </c>
      <c r="AE40" s="49">
        <v>0</v>
      </c>
      <c r="AF40" s="48">
        <v>0</v>
      </c>
      <c r="AG40" s="49">
        <v>0</v>
      </c>
      <c r="AH40" s="48">
        <v>16</v>
      </c>
      <c r="AI40" s="49">
        <v>100</v>
      </c>
      <c r="AJ40" s="48">
        <v>16</v>
      </c>
      <c r="AK40" s="135" t="s">
        <v>668</v>
      </c>
      <c r="AL40" s="67" t="s">
        <v>668</v>
      </c>
      <c r="AM40" s="64" t="b">
        <v>0</v>
      </c>
      <c r="AN40" s="64">
        <v>0</v>
      </c>
      <c r="AO40" s="70" t="s">
        <v>286</v>
      </c>
      <c r="AP40" s="64" t="b">
        <v>0</v>
      </c>
      <c r="AQ40" s="64" t="s">
        <v>287</v>
      </c>
      <c r="AR40" s="64"/>
      <c r="AS40" s="70" t="s">
        <v>286</v>
      </c>
      <c r="AT40" s="64" t="b">
        <v>0</v>
      </c>
      <c r="AU40" s="64">
        <v>54</v>
      </c>
      <c r="AV40" s="70" t="s">
        <v>1089</v>
      </c>
      <c r="AW40" s="64" t="s">
        <v>353</v>
      </c>
      <c r="AX40" s="64" t="b">
        <v>0</v>
      </c>
      <c r="AY40" s="70" t="s">
        <v>1089</v>
      </c>
      <c r="AZ40" s="64" t="s">
        <v>185</v>
      </c>
      <c r="BA40" s="64">
        <v>0</v>
      </c>
      <c r="BB40" s="64">
        <v>0</v>
      </c>
      <c r="BC40" s="64"/>
      <c r="BD40" s="64"/>
      <c r="BE40" s="64"/>
      <c r="BF40" s="64"/>
      <c r="BG40" s="64"/>
      <c r="BH40" s="64"/>
      <c r="BI40" s="64"/>
      <c r="BJ40" s="64"/>
      <c r="BK40" s="63" t="str">
        <f>REPLACE(INDEX(GroupVertices[Group],MATCH(Edges[[#This Row],[Vertex 1]],GroupVertices[Vertex],0)),1,1,"")</f>
        <v>1</v>
      </c>
      <c r="BL40" s="63" t="str">
        <f>REPLACE(INDEX(GroupVertices[Group],MATCH(Edges[[#This Row],[Vertex 2]],GroupVertices[Vertex],0)),1,1,"")</f>
        <v>1</v>
      </c>
    </row>
    <row r="41" spans="1:64" ht="15">
      <c r="A41" s="62" t="s">
        <v>505</v>
      </c>
      <c r="B41" s="62" t="s">
        <v>612</v>
      </c>
      <c r="C41" s="87" t="s">
        <v>283</v>
      </c>
      <c r="D41" s="94">
        <v>5</v>
      </c>
      <c r="E41" s="95" t="s">
        <v>132</v>
      </c>
      <c r="F41" s="96">
        <v>16</v>
      </c>
      <c r="G41" s="87"/>
      <c r="H41" s="77"/>
      <c r="I41" s="97"/>
      <c r="J41" s="97"/>
      <c r="K41" s="34" t="s">
        <v>65</v>
      </c>
      <c r="L41" s="100">
        <v>41</v>
      </c>
      <c r="M41" s="100"/>
      <c r="N41" s="99"/>
      <c r="O41" s="64" t="s">
        <v>355</v>
      </c>
      <c r="P41" s="66">
        <v>43538.67357638889</v>
      </c>
      <c r="Q41" s="64" t="s">
        <v>629</v>
      </c>
      <c r="R41" s="64"/>
      <c r="S41" s="64"/>
      <c r="T41" s="64"/>
      <c r="U41" s="66">
        <v>43538.67357638889</v>
      </c>
      <c r="V41" s="67" t="s">
        <v>806</v>
      </c>
      <c r="W41" s="64"/>
      <c r="X41" s="64"/>
      <c r="Y41" s="70" t="s">
        <v>968</v>
      </c>
      <c r="Z41" s="64"/>
      <c r="AA41" s="110">
        <v>1</v>
      </c>
      <c r="AB41" s="48">
        <v>0</v>
      </c>
      <c r="AC41" s="49">
        <v>0</v>
      </c>
      <c r="AD41" s="48">
        <v>0</v>
      </c>
      <c r="AE41" s="49">
        <v>0</v>
      </c>
      <c r="AF41" s="48">
        <v>0</v>
      </c>
      <c r="AG41" s="49">
        <v>0</v>
      </c>
      <c r="AH41" s="48">
        <v>47</v>
      </c>
      <c r="AI41" s="49">
        <v>100</v>
      </c>
      <c r="AJ41" s="48">
        <v>47</v>
      </c>
      <c r="AK41" s="117"/>
      <c r="AL41" s="67" t="s">
        <v>697</v>
      </c>
      <c r="AM41" s="64" t="b">
        <v>0</v>
      </c>
      <c r="AN41" s="64">
        <v>0</v>
      </c>
      <c r="AO41" s="70" t="s">
        <v>286</v>
      </c>
      <c r="AP41" s="64" t="b">
        <v>0</v>
      </c>
      <c r="AQ41" s="64" t="s">
        <v>287</v>
      </c>
      <c r="AR41" s="64"/>
      <c r="AS41" s="70" t="s">
        <v>286</v>
      </c>
      <c r="AT41" s="64" t="b">
        <v>0</v>
      </c>
      <c r="AU41" s="64">
        <v>18</v>
      </c>
      <c r="AV41" s="70" t="s">
        <v>1087</v>
      </c>
      <c r="AW41" s="64" t="s">
        <v>340</v>
      </c>
      <c r="AX41" s="64" t="b">
        <v>0</v>
      </c>
      <c r="AY41" s="70" t="s">
        <v>1087</v>
      </c>
      <c r="AZ41" s="64" t="s">
        <v>185</v>
      </c>
      <c r="BA41" s="64">
        <v>0</v>
      </c>
      <c r="BB41" s="64">
        <v>0</v>
      </c>
      <c r="BC41" s="64"/>
      <c r="BD41" s="64"/>
      <c r="BE41" s="64"/>
      <c r="BF41" s="64"/>
      <c r="BG41" s="64"/>
      <c r="BH41" s="64"/>
      <c r="BI41" s="64"/>
      <c r="BJ41" s="64"/>
      <c r="BK41" s="63" t="str">
        <f>REPLACE(INDEX(GroupVertices[Group],MATCH(Edges[[#This Row],[Vertex 1]],GroupVertices[Vertex],0)),1,1,"")</f>
        <v>3</v>
      </c>
      <c r="BL41" s="63" t="str">
        <f>REPLACE(INDEX(GroupVertices[Group],MATCH(Edges[[#This Row],[Vertex 2]],GroupVertices[Vertex],0)),1,1,"")</f>
        <v>3</v>
      </c>
    </row>
    <row r="42" spans="1:64" ht="15">
      <c r="A42" s="62" t="s">
        <v>506</v>
      </c>
      <c r="B42" s="62" t="s">
        <v>614</v>
      </c>
      <c r="C42" s="87" t="s">
        <v>283</v>
      </c>
      <c r="D42" s="94">
        <v>5</v>
      </c>
      <c r="E42" s="95" t="s">
        <v>132</v>
      </c>
      <c r="F42" s="96">
        <v>16</v>
      </c>
      <c r="G42" s="87"/>
      <c r="H42" s="77"/>
      <c r="I42" s="97"/>
      <c r="J42" s="97"/>
      <c r="K42" s="34" t="s">
        <v>65</v>
      </c>
      <c r="L42" s="100">
        <v>42</v>
      </c>
      <c r="M42" s="100"/>
      <c r="N42" s="99"/>
      <c r="O42" s="64" t="s">
        <v>355</v>
      </c>
      <c r="P42" s="66">
        <v>43538.67365740741</v>
      </c>
      <c r="Q42" s="64" t="s">
        <v>626</v>
      </c>
      <c r="R42" s="64"/>
      <c r="S42" s="64"/>
      <c r="T42" s="64"/>
      <c r="U42" s="66">
        <v>43538.67365740741</v>
      </c>
      <c r="V42" s="67" t="s">
        <v>807</v>
      </c>
      <c r="W42" s="64"/>
      <c r="X42" s="64"/>
      <c r="Y42" s="70" t="s">
        <v>969</v>
      </c>
      <c r="Z42" s="64"/>
      <c r="AA42" s="110">
        <v>1</v>
      </c>
      <c r="AB42" s="48">
        <v>0</v>
      </c>
      <c r="AC42" s="49">
        <v>0</v>
      </c>
      <c r="AD42" s="48">
        <v>0</v>
      </c>
      <c r="AE42" s="49">
        <v>0</v>
      </c>
      <c r="AF42" s="48">
        <v>0</v>
      </c>
      <c r="AG42" s="49">
        <v>0</v>
      </c>
      <c r="AH42" s="48">
        <v>16</v>
      </c>
      <c r="AI42" s="49">
        <v>100</v>
      </c>
      <c r="AJ42" s="48">
        <v>16</v>
      </c>
      <c r="AK42" s="135" t="s">
        <v>668</v>
      </c>
      <c r="AL42" s="67" t="s">
        <v>668</v>
      </c>
      <c r="AM42" s="64" t="b">
        <v>0</v>
      </c>
      <c r="AN42" s="64">
        <v>0</v>
      </c>
      <c r="AO42" s="70" t="s">
        <v>286</v>
      </c>
      <c r="AP42" s="64" t="b">
        <v>0</v>
      </c>
      <c r="AQ42" s="64" t="s">
        <v>287</v>
      </c>
      <c r="AR42" s="64"/>
      <c r="AS42" s="70" t="s">
        <v>286</v>
      </c>
      <c r="AT42" s="64" t="b">
        <v>0</v>
      </c>
      <c r="AU42" s="64">
        <v>54</v>
      </c>
      <c r="AV42" s="70" t="s">
        <v>1089</v>
      </c>
      <c r="AW42" s="64" t="s">
        <v>341</v>
      </c>
      <c r="AX42" s="64" t="b">
        <v>0</v>
      </c>
      <c r="AY42" s="70" t="s">
        <v>1089</v>
      </c>
      <c r="AZ42" s="64" t="s">
        <v>185</v>
      </c>
      <c r="BA42" s="64">
        <v>0</v>
      </c>
      <c r="BB42" s="64">
        <v>0</v>
      </c>
      <c r="BC42" s="64"/>
      <c r="BD42" s="64"/>
      <c r="BE42" s="64"/>
      <c r="BF42" s="64"/>
      <c r="BG42" s="64"/>
      <c r="BH42" s="64"/>
      <c r="BI42" s="64"/>
      <c r="BJ42" s="64"/>
      <c r="BK42" s="63" t="str">
        <f>REPLACE(INDEX(GroupVertices[Group],MATCH(Edges[[#This Row],[Vertex 1]],GroupVertices[Vertex],0)),1,1,"")</f>
        <v>1</v>
      </c>
      <c r="BL42" s="63" t="str">
        <f>REPLACE(INDEX(GroupVertices[Group],MATCH(Edges[[#This Row],[Vertex 2]],GroupVertices[Vertex],0)),1,1,"")</f>
        <v>1</v>
      </c>
    </row>
    <row r="43" spans="1:64" ht="15">
      <c r="A43" s="62" t="s">
        <v>507</v>
      </c>
      <c r="B43" s="62" t="s">
        <v>614</v>
      </c>
      <c r="C43" s="87" t="s">
        <v>283</v>
      </c>
      <c r="D43" s="94">
        <v>5</v>
      </c>
      <c r="E43" s="95" t="s">
        <v>132</v>
      </c>
      <c r="F43" s="96">
        <v>16</v>
      </c>
      <c r="G43" s="87"/>
      <c r="H43" s="77"/>
      <c r="I43" s="97"/>
      <c r="J43" s="97"/>
      <c r="K43" s="34" t="s">
        <v>65</v>
      </c>
      <c r="L43" s="100">
        <v>43</v>
      </c>
      <c r="M43" s="100"/>
      <c r="N43" s="99"/>
      <c r="O43" s="64" t="s">
        <v>355</v>
      </c>
      <c r="P43" s="66">
        <v>43538.67391203704</v>
      </c>
      <c r="Q43" s="64" t="s">
        <v>626</v>
      </c>
      <c r="R43" s="64"/>
      <c r="S43" s="64"/>
      <c r="T43" s="64"/>
      <c r="U43" s="66">
        <v>43538.67391203704</v>
      </c>
      <c r="V43" s="67" t="s">
        <v>808</v>
      </c>
      <c r="W43" s="64"/>
      <c r="X43" s="64"/>
      <c r="Y43" s="70" t="s">
        <v>970</v>
      </c>
      <c r="Z43" s="64"/>
      <c r="AA43" s="110">
        <v>1</v>
      </c>
      <c r="AB43" s="48">
        <v>0</v>
      </c>
      <c r="AC43" s="49">
        <v>0</v>
      </c>
      <c r="AD43" s="48">
        <v>0</v>
      </c>
      <c r="AE43" s="49">
        <v>0</v>
      </c>
      <c r="AF43" s="48">
        <v>0</v>
      </c>
      <c r="AG43" s="49">
        <v>0</v>
      </c>
      <c r="AH43" s="48">
        <v>16</v>
      </c>
      <c r="AI43" s="49">
        <v>100</v>
      </c>
      <c r="AJ43" s="48">
        <v>16</v>
      </c>
      <c r="AK43" s="135" t="s">
        <v>668</v>
      </c>
      <c r="AL43" s="67" t="s">
        <v>668</v>
      </c>
      <c r="AM43" s="64" t="b">
        <v>0</v>
      </c>
      <c r="AN43" s="64">
        <v>0</v>
      </c>
      <c r="AO43" s="70" t="s">
        <v>286</v>
      </c>
      <c r="AP43" s="64" t="b">
        <v>0</v>
      </c>
      <c r="AQ43" s="64" t="s">
        <v>287</v>
      </c>
      <c r="AR43" s="64"/>
      <c r="AS43" s="70" t="s">
        <v>286</v>
      </c>
      <c r="AT43" s="64" t="b">
        <v>0</v>
      </c>
      <c r="AU43" s="64">
        <v>54</v>
      </c>
      <c r="AV43" s="70" t="s">
        <v>1089</v>
      </c>
      <c r="AW43" s="64" t="s">
        <v>354</v>
      </c>
      <c r="AX43" s="64" t="b">
        <v>0</v>
      </c>
      <c r="AY43" s="70" t="s">
        <v>1089</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row>
    <row r="44" spans="1:64" ht="15">
      <c r="A44" s="62" t="s">
        <v>508</v>
      </c>
      <c r="B44" s="62" t="s">
        <v>606</v>
      </c>
      <c r="C44" s="87" t="s">
        <v>283</v>
      </c>
      <c r="D44" s="94">
        <v>5</v>
      </c>
      <c r="E44" s="95" t="s">
        <v>132</v>
      </c>
      <c r="F44" s="96">
        <v>16</v>
      </c>
      <c r="G44" s="87"/>
      <c r="H44" s="77"/>
      <c r="I44" s="97"/>
      <c r="J44" s="97"/>
      <c r="K44" s="34" t="s">
        <v>65</v>
      </c>
      <c r="L44" s="100">
        <v>44</v>
      </c>
      <c r="M44" s="100"/>
      <c r="N44" s="99"/>
      <c r="O44" s="64" t="s">
        <v>355</v>
      </c>
      <c r="P44" s="66">
        <v>43538.67402777778</v>
      </c>
      <c r="Q44" s="64" t="s">
        <v>631</v>
      </c>
      <c r="R44" s="64"/>
      <c r="S44" s="64"/>
      <c r="T44" s="64"/>
      <c r="U44" s="66">
        <v>43538.67402777778</v>
      </c>
      <c r="V44" s="67" t="s">
        <v>809</v>
      </c>
      <c r="W44" s="64"/>
      <c r="X44" s="64"/>
      <c r="Y44" s="70" t="s">
        <v>971</v>
      </c>
      <c r="Z44" s="64"/>
      <c r="AA44" s="110">
        <v>1</v>
      </c>
      <c r="AB44" s="48">
        <v>0</v>
      </c>
      <c r="AC44" s="49">
        <v>0</v>
      </c>
      <c r="AD44" s="48">
        <v>0</v>
      </c>
      <c r="AE44" s="49">
        <v>0</v>
      </c>
      <c r="AF44" s="48">
        <v>0</v>
      </c>
      <c r="AG44" s="49">
        <v>0</v>
      </c>
      <c r="AH44" s="48">
        <v>47</v>
      </c>
      <c r="AI44" s="49">
        <v>100</v>
      </c>
      <c r="AJ44" s="48">
        <v>47</v>
      </c>
      <c r="AK44" s="117"/>
      <c r="AL44" s="67" t="s">
        <v>698</v>
      </c>
      <c r="AM44" s="64" t="b">
        <v>0</v>
      </c>
      <c r="AN44" s="64">
        <v>0</v>
      </c>
      <c r="AO44" s="70" t="s">
        <v>286</v>
      </c>
      <c r="AP44" s="64" t="b">
        <v>0</v>
      </c>
      <c r="AQ44" s="64" t="s">
        <v>287</v>
      </c>
      <c r="AR44" s="64"/>
      <c r="AS44" s="70" t="s">
        <v>286</v>
      </c>
      <c r="AT44" s="64" t="b">
        <v>0</v>
      </c>
      <c r="AU44" s="64">
        <v>33</v>
      </c>
      <c r="AV44" s="70" t="s">
        <v>1077</v>
      </c>
      <c r="AW44" s="64" t="s">
        <v>353</v>
      </c>
      <c r="AX44" s="64" t="b">
        <v>0</v>
      </c>
      <c r="AY44" s="70" t="s">
        <v>1077</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row>
    <row r="45" spans="1:64" ht="15">
      <c r="A45" s="62" t="s">
        <v>509</v>
      </c>
      <c r="B45" s="62" t="s">
        <v>606</v>
      </c>
      <c r="C45" s="87" t="s">
        <v>283</v>
      </c>
      <c r="D45" s="94">
        <v>5</v>
      </c>
      <c r="E45" s="95" t="s">
        <v>132</v>
      </c>
      <c r="F45" s="96">
        <v>16</v>
      </c>
      <c r="G45" s="87"/>
      <c r="H45" s="77"/>
      <c r="I45" s="97"/>
      <c r="J45" s="97"/>
      <c r="K45" s="34" t="s">
        <v>65</v>
      </c>
      <c r="L45" s="100">
        <v>45</v>
      </c>
      <c r="M45" s="100"/>
      <c r="N45" s="99"/>
      <c r="O45" s="64" t="s">
        <v>355</v>
      </c>
      <c r="P45" s="66">
        <v>43538.67423611111</v>
      </c>
      <c r="Q45" s="64" t="s">
        <v>631</v>
      </c>
      <c r="R45" s="64"/>
      <c r="S45" s="64"/>
      <c r="T45" s="64"/>
      <c r="U45" s="66">
        <v>43538.67423611111</v>
      </c>
      <c r="V45" s="67" t="s">
        <v>810</v>
      </c>
      <c r="W45" s="64"/>
      <c r="X45" s="64"/>
      <c r="Y45" s="70" t="s">
        <v>972</v>
      </c>
      <c r="Z45" s="64"/>
      <c r="AA45" s="110">
        <v>1</v>
      </c>
      <c r="AB45" s="48">
        <v>0</v>
      </c>
      <c r="AC45" s="49">
        <v>0</v>
      </c>
      <c r="AD45" s="48">
        <v>0</v>
      </c>
      <c r="AE45" s="49">
        <v>0</v>
      </c>
      <c r="AF45" s="48">
        <v>0</v>
      </c>
      <c r="AG45" s="49">
        <v>0</v>
      </c>
      <c r="AH45" s="48">
        <v>47</v>
      </c>
      <c r="AI45" s="49">
        <v>100</v>
      </c>
      <c r="AJ45" s="48">
        <v>47</v>
      </c>
      <c r="AK45" s="117"/>
      <c r="AL45" s="67" t="s">
        <v>699</v>
      </c>
      <c r="AM45" s="64" t="b">
        <v>0</v>
      </c>
      <c r="AN45" s="64">
        <v>0</v>
      </c>
      <c r="AO45" s="70" t="s">
        <v>286</v>
      </c>
      <c r="AP45" s="64" t="b">
        <v>0</v>
      </c>
      <c r="AQ45" s="64" t="s">
        <v>287</v>
      </c>
      <c r="AR45" s="64"/>
      <c r="AS45" s="70" t="s">
        <v>286</v>
      </c>
      <c r="AT45" s="64" t="b">
        <v>0</v>
      </c>
      <c r="AU45" s="64">
        <v>33</v>
      </c>
      <c r="AV45" s="70" t="s">
        <v>1077</v>
      </c>
      <c r="AW45" s="64" t="s">
        <v>353</v>
      </c>
      <c r="AX45" s="64" t="b">
        <v>0</v>
      </c>
      <c r="AY45" s="70" t="s">
        <v>1077</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row>
    <row r="46" spans="1:64" ht="15">
      <c r="A46" s="62" t="s">
        <v>510</v>
      </c>
      <c r="B46" s="62" t="s">
        <v>606</v>
      </c>
      <c r="C46" s="87" t="s">
        <v>283</v>
      </c>
      <c r="D46" s="94">
        <v>5</v>
      </c>
      <c r="E46" s="95" t="s">
        <v>132</v>
      </c>
      <c r="F46" s="96">
        <v>16</v>
      </c>
      <c r="G46" s="87"/>
      <c r="H46" s="77"/>
      <c r="I46" s="97"/>
      <c r="J46" s="97"/>
      <c r="K46" s="34" t="s">
        <v>65</v>
      </c>
      <c r="L46" s="100">
        <v>46</v>
      </c>
      <c r="M46" s="100"/>
      <c r="N46" s="99"/>
      <c r="O46" s="64" t="s">
        <v>355</v>
      </c>
      <c r="P46" s="66">
        <v>43538.67503472222</v>
      </c>
      <c r="Q46" s="64" t="s">
        <v>631</v>
      </c>
      <c r="R46" s="64"/>
      <c r="S46" s="64"/>
      <c r="T46" s="64"/>
      <c r="U46" s="66">
        <v>43538.67503472222</v>
      </c>
      <c r="V46" s="67" t="s">
        <v>811</v>
      </c>
      <c r="W46" s="64"/>
      <c r="X46" s="64"/>
      <c r="Y46" s="70" t="s">
        <v>973</v>
      </c>
      <c r="Z46" s="64"/>
      <c r="AA46" s="110">
        <v>1</v>
      </c>
      <c r="AB46" s="48">
        <v>0</v>
      </c>
      <c r="AC46" s="49">
        <v>0</v>
      </c>
      <c r="AD46" s="48">
        <v>0</v>
      </c>
      <c r="AE46" s="49">
        <v>0</v>
      </c>
      <c r="AF46" s="48">
        <v>0</v>
      </c>
      <c r="AG46" s="49">
        <v>0</v>
      </c>
      <c r="AH46" s="48">
        <v>47</v>
      </c>
      <c r="AI46" s="49">
        <v>100</v>
      </c>
      <c r="AJ46" s="48">
        <v>47</v>
      </c>
      <c r="AK46" s="117"/>
      <c r="AL46" s="67" t="s">
        <v>700</v>
      </c>
      <c r="AM46" s="64" t="b">
        <v>0</v>
      </c>
      <c r="AN46" s="64">
        <v>0</v>
      </c>
      <c r="AO46" s="70" t="s">
        <v>286</v>
      </c>
      <c r="AP46" s="64" t="b">
        <v>0</v>
      </c>
      <c r="AQ46" s="64" t="s">
        <v>287</v>
      </c>
      <c r="AR46" s="64"/>
      <c r="AS46" s="70" t="s">
        <v>286</v>
      </c>
      <c r="AT46" s="64" t="b">
        <v>0</v>
      </c>
      <c r="AU46" s="64">
        <v>33</v>
      </c>
      <c r="AV46" s="70" t="s">
        <v>1077</v>
      </c>
      <c r="AW46" s="64" t="s">
        <v>340</v>
      </c>
      <c r="AX46" s="64" t="b">
        <v>0</v>
      </c>
      <c r="AY46" s="70" t="s">
        <v>1077</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row>
    <row r="47" spans="1:64" ht="15">
      <c r="A47" s="62" t="s">
        <v>511</v>
      </c>
      <c r="B47" s="62" t="s">
        <v>511</v>
      </c>
      <c r="C47" s="87" t="s">
        <v>283</v>
      </c>
      <c r="D47" s="94">
        <v>5</v>
      </c>
      <c r="E47" s="95" t="s">
        <v>132</v>
      </c>
      <c r="F47" s="96">
        <v>16</v>
      </c>
      <c r="G47" s="87"/>
      <c r="H47" s="77"/>
      <c r="I47" s="97"/>
      <c r="J47" s="97"/>
      <c r="K47" s="34" t="s">
        <v>65</v>
      </c>
      <c r="L47" s="100">
        <v>47</v>
      </c>
      <c r="M47" s="100"/>
      <c r="N47" s="99"/>
      <c r="O47" s="64" t="s">
        <v>185</v>
      </c>
      <c r="P47" s="66">
        <v>43538.6743287037</v>
      </c>
      <c r="Q47" s="64" t="s">
        <v>632</v>
      </c>
      <c r="R47" s="67" t="s">
        <v>652</v>
      </c>
      <c r="S47" s="64" t="s">
        <v>661</v>
      </c>
      <c r="T47" s="64" t="s">
        <v>666</v>
      </c>
      <c r="U47" s="66">
        <v>43538.6743287037</v>
      </c>
      <c r="V47" s="67" t="s">
        <v>812</v>
      </c>
      <c r="W47" s="64"/>
      <c r="X47" s="64"/>
      <c r="Y47" s="70" t="s">
        <v>974</v>
      </c>
      <c r="Z47" s="64"/>
      <c r="AA47" s="110">
        <v>1</v>
      </c>
      <c r="AB47" s="48">
        <v>0</v>
      </c>
      <c r="AC47" s="49">
        <v>0</v>
      </c>
      <c r="AD47" s="48">
        <v>0</v>
      </c>
      <c r="AE47" s="49">
        <v>0</v>
      </c>
      <c r="AF47" s="48">
        <v>0</v>
      </c>
      <c r="AG47" s="49">
        <v>0</v>
      </c>
      <c r="AH47" s="48">
        <v>7</v>
      </c>
      <c r="AI47" s="49">
        <v>100</v>
      </c>
      <c r="AJ47" s="48">
        <v>7</v>
      </c>
      <c r="AK47" s="117"/>
      <c r="AL47" s="67" t="s">
        <v>701</v>
      </c>
      <c r="AM47" s="64" t="b">
        <v>0</v>
      </c>
      <c r="AN47" s="64">
        <v>0</v>
      </c>
      <c r="AO47" s="70" t="s">
        <v>286</v>
      </c>
      <c r="AP47" s="64" t="b">
        <v>0</v>
      </c>
      <c r="AQ47" s="64" t="s">
        <v>287</v>
      </c>
      <c r="AR47" s="64"/>
      <c r="AS47" s="70" t="s">
        <v>286</v>
      </c>
      <c r="AT47" s="64" t="b">
        <v>0</v>
      </c>
      <c r="AU47" s="64">
        <v>1</v>
      </c>
      <c r="AV47" s="70" t="s">
        <v>286</v>
      </c>
      <c r="AW47" s="64" t="s">
        <v>341</v>
      </c>
      <c r="AX47" s="64" t="b">
        <v>0</v>
      </c>
      <c r="AY47" s="70" t="s">
        <v>974</v>
      </c>
      <c r="AZ47" s="64" t="s">
        <v>185</v>
      </c>
      <c r="BA47" s="64">
        <v>0</v>
      </c>
      <c r="BB47" s="64">
        <v>0</v>
      </c>
      <c r="BC47" s="64"/>
      <c r="BD47" s="64"/>
      <c r="BE47" s="64"/>
      <c r="BF47" s="64"/>
      <c r="BG47" s="64"/>
      <c r="BH47" s="64"/>
      <c r="BI47" s="64"/>
      <c r="BJ47" s="64"/>
      <c r="BK47" s="63" t="str">
        <f>REPLACE(INDEX(GroupVertices[Group],MATCH(Edges[[#This Row],[Vertex 1]],GroupVertices[Vertex],0)),1,1,"")</f>
        <v>11</v>
      </c>
      <c r="BL47" s="63" t="str">
        <f>REPLACE(INDEX(GroupVertices[Group],MATCH(Edges[[#This Row],[Vertex 2]],GroupVertices[Vertex],0)),1,1,"")</f>
        <v>11</v>
      </c>
    </row>
    <row r="48" spans="1:64" ht="15">
      <c r="A48" s="62" t="s">
        <v>512</v>
      </c>
      <c r="B48" s="62" t="s">
        <v>511</v>
      </c>
      <c r="C48" s="87" t="s">
        <v>283</v>
      </c>
      <c r="D48" s="94">
        <v>5</v>
      </c>
      <c r="E48" s="95" t="s">
        <v>132</v>
      </c>
      <c r="F48" s="96">
        <v>16</v>
      </c>
      <c r="G48" s="87"/>
      <c r="H48" s="77"/>
      <c r="I48" s="97"/>
      <c r="J48" s="97"/>
      <c r="K48" s="34" t="s">
        <v>65</v>
      </c>
      <c r="L48" s="100">
        <v>48</v>
      </c>
      <c r="M48" s="100"/>
      <c r="N48" s="99"/>
      <c r="O48" s="64" t="s">
        <v>355</v>
      </c>
      <c r="P48" s="66">
        <v>43538.67512731482</v>
      </c>
      <c r="Q48" s="64" t="s">
        <v>632</v>
      </c>
      <c r="R48" s="67" t="s">
        <v>652</v>
      </c>
      <c r="S48" s="64" t="s">
        <v>661</v>
      </c>
      <c r="T48" s="64" t="s">
        <v>666</v>
      </c>
      <c r="U48" s="66">
        <v>43538.67512731482</v>
      </c>
      <c r="V48" s="67" t="s">
        <v>813</v>
      </c>
      <c r="W48" s="64"/>
      <c r="X48" s="64"/>
      <c r="Y48" s="70" t="s">
        <v>975</v>
      </c>
      <c r="Z48" s="64"/>
      <c r="AA48" s="110">
        <v>1</v>
      </c>
      <c r="AB48" s="48">
        <v>0</v>
      </c>
      <c r="AC48" s="49">
        <v>0</v>
      </c>
      <c r="AD48" s="48">
        <v>0</v>
      </c>
      <c r="AE48" s="49">
        <v>0</v>
      </c>
      <c r="AF48" s="48">
        <v>0</v>
      </c>
      <c r="AG48" s="49">
        <v>0</v>
      </c>
      <c r="AH48" s="48">
        <v>7</v>
      </c>
      <c r="AI48" s="49">
        <v>100</v>
      </c>
      <c r="AJ48" s="48">
        <v>7</v>
      </c>
      <c r="AK48" s="117"/>
      <c r="AL48" s="67" t="s">
        <v>702</v>
      </c>
      <c r="AM48" s="64" t="b">
        <v>0</v>
      </c>
      <c r="AN48" s="64">
        <v>0</v>
      </c>
      <c r="AO48" s="70" t="s">
        <v>286</v>
      </c>
      <c r="AP48" s="64" t="b">
        <v>0</v>
      </c>
      <c r="AQ48" s="64" t="s">
        <v>287</v>
      </c>
      <c r="AR48" s="64"/>
      <c r="AS48" s="70" t="s">
        <v>286</v>
      </c>
      <c r="AT48" s="64" t="b">
        <v>0</v>
      </c>
      <c r="AU48" s="64">
        <v>1</v>
      </c>
      <c r="AV48" s="70" t="s">
        <v>974</v>
      </c>
      <c r="AW48" s="64" t="s">
        <v>1097</v>
      </c>
      <c r="AX48" s="64" t="b">
        <v>0</v>
      </c>
      <c r="AY48" s="70" t="s">
        <v>974</v>
      </c>
      <c r="AZ48" s="64" t="s">
        <v>185</v>
      </c>
      <c r="BA48" s="64">
        <v>0</v>
      </c>
      <c r="BB48" s="64">
        <v>0</v>
      </c>
      <c r="BC48" s="64"/>
      <c r="BD48" s="64"/>
      <c r="BE48" s="64"/>
      <c r="BF48" s="64"/>
      <c r="BG48" s="64"/>
      <c r="BH48" s="64"/>
      <c r="BI48" s="64"/>
      <c r="BJ48" s="64"/>
      <c r="BK48" s="63" t="str">
        <f>REPLACE(INDEX(GroupVertices[Group],MATCH(Edges[[#This Row],[Vertex 1]],GroupVertices[Vertex],0)),1,1,"")</f>
        <v>11</v>
      </c>
      <c r="BL48" s="63" t="str">
        <f>REPLACE(INDEX(GroupVertices[Group],MATCH(Edges[[#This Row],[Vertex 2]],GroupVertices[Vertex],0)),1,1,"")</f>
        <v>11</v>
      </c>
    </row>
    <row r="49" spans="1:64" ht="15">
      <c r="A49" s="62" t="s">
        <v>513</v>
      </c>
      <c r="B49" s="62" t="s">
        <v>606</v>
      </c>
      <c r="C49" s="87" t="s">
        <v>283</v>
      </c>
      <c r="D49" s="94">
        <v>5</v>
      </c>
      <c r="E49" s="95" t="s">
        <v>132</v>
      </c>
      <c r="F49" s="96">
        <v>16</v>
      </c>
      <c r="G49" s="87"/>
      <c r="H49" s="77"/>
      <c r="I49" s="97"/>
      <c r="J49" s="97"/>
      <c r="K49" s="34" t="s">
        <v>65</v>
      </c>
      <c r="L49" s="100">
        <v>49</v>
      </c>
      <c r="M49" s="100"/>
      <c r="N49" s="99"/>
      <c r="O49" s="64" t="s">
        <v>355</v>
      </c>
      <c r="P49" s="66">
        <v>43538.675150462965</v>
      </c>
      <c r="Q49" s="64" t="s">
        <v>631</v>
      </c>
      <c r="R49" s="64"/>
      <c r="S49" s="64"/>
      <c r="T49" s="64"/>
      <c r="U49" s="66">
        <v>43538.675150462965</v>
      </c>
      <c r="V49" s="67" t="s">
        <v>814</v>
      </c>
      <c r="W49" s="64"/>
      <c r="X49" s="64"/>
      <c r="Y49" s="70" t="s">
        <v>976</v>
      </c>
      <c r="Z49" s="64"/>
      <c r="AA49" s="110">
        <v>1</v>
      </c>
      <c r="AB49" s="48">
        <v>0</v>
      </c>
      <c r="AC49" s="49">
        <v>0</v>
      </c>
      <c r="AD49" s="48">
        <v>0</v>
      </c>
      <c r="AE49" s="49">
        <v>0</v>
      </c>
      <c r="AF49" s="48">
        <v>0</v>
      </c>
      <c r="AG49" s="49">
        <v>0</v>
      </c>
      <c r="AH49" s="48">
        <v>47</v>
      </c>
      <c r="AI49" s="49">
        <v>100</v>
      </c>
      <c r="AJ49" s="48">
        <v>47</v>
      </c>
      <c r="AK49" s="117"/>
      <c r="AL49" s="67" t="s">
        <v>703</v>
      </c>
      <c r="AM49" s="64" t="b">
        <v>0</v>
      </c>
      <c r="AN49" s="64">
        <v>0</v>
      </c>
      <c r="AO49" s="70" t="s">
        <v>286</v>
      </c>
      <c r="AP49" s="64" t="b">
        <v>0</v>
      </c>
      <c r="AQ49" s="64" t="s">
        <v>287</v>
      </c>
      <c r="AR49" s="64"/>
      <c r="AS49" s="70" t="s">
        <v>286</v>
      </c>
      <c r="AT49" s="64" t="b">
        <v>0</v>
      </c>
      <c r="AU49" s="64">
        <v>33</v>
      </c>
      <c r="AV49" s="70" t="s">
        <v>1077</v>
      </c>
      <c r="AW49" s="64" t="s">
        <v>341</v>
      </c>
      <c r="AX49" s="64" t="b">
        <v>0</v>
      </c>
      <c r="AY49" s="70" t="s">
        <v>1077</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row>
    <row r="50" spans="1:64" ht="15">
      <c r="A50" s="62" t="s">
        <v>514</v>
      </c>
      <c r="B50" s="62" t="s">
        <v>612</v>
      </c>
      <c r="C50" s="87" t="s">
        <v>283</v>
      </c>
      <c r="D50" s="94">
        <v>5</v>
      </c>
      <c r="E50" s="95" t="s">
        <v>132</v>
      </c>
      <c r="F50" s="96">
        <v>16</v>
      </c>
      <c r="G50" s="87"/>
      <c r="H50" s="77"/>
      <c r="I50" s="97"/>
      <c r="J50" s="97"/>
      <c r="K50" s="34" t="s">
        <v>65</v>
      </c>
      <c r="L50" s="100">
        <v>50</v>
      </c>
      <c r="M50" s="100"/>
      <c r="N50" s="99"/>
      <c r="O50" s="64" t="s">
        <v>355</v>
      </c>
      <c r="P50" s="66">
        <v>43538.675520833334</v>
      </c>
      <c r="Q50" s="64" t="s">
        <v>629</v>
      </c>
      <c r="R50" s="64"/>
      <c r="S50" s="64"/>
      <c r="T50" s="64"/>
      <c r="U50" s="66">
        <v>43538.675520833334</v>
      </c>
      <c r="V50" s="67" t="s">
        <v>815</v>
      </c>
      <c r="W50" s="64"/>
      <c r="X50" s="64"/>
      <c r="Y50" s="70" t="s">
        <v>977</v>
      </c>
      <c r="Z50" s="64"/>
      <c r="AA50" s="110">
        <v>1</v>
      </c>
      <c r="AB50" s="48">
        <v>0</v>
      </c>
      <c r="AC50" s="49">
        <v>0</v>
      </c>
      <c r="AD50" s="48">
        <v>0</v>
      </c>
      <c r="AE50" s="49">
        <v>0</v>
      </c>
      <c r="AF50" s="48">
        <v>0</v>
      </c>
      <c r="AG50" s="49">
        <v>0</v>
      </c>
      <c r="AH50" s="48">
        <v>47</v>
      </c>
      <c r="AI50" s="49">
        <v>100</v>
      </c>
      <c r="AJ50" s="48">
        <v>47</v>
      </c>
      <c r="AK50" s="117"/>
      <c r="AL50" s="67" t="s">
        <v>704</v>
      </c>
      <c r="AM50" s="64" t="b">
        <v>0</v>
      </c>
      <c r="AN50" s="64">
        <v>0</v>
      </c>
      <c r="AO50" s="70" t="s">
        <v>286</v>
      </c>
      <c r="AP50" s="64" t="b">
        <v>0</v>
      </c>
      <c r="AQ50" s="64" t="s">
        <v>287</v>
      </c>
      <c r="AR50" s="64"/>
      <c r="AS50" s="70" t="s">
        <v>286</v>
      </c>
      <c r="AT50" s="64" t="b">
        <v>0</v>
      </c>
      <c r="AU50" s="64">
        <v>18</v>
      </c>
      <c r="AV50" s="70" t="s">
        <v>1087</v>
      </c>
      <c r="AW50" s="64" t="s">
        <v>340</v>
      </c>
      <c r="AX50" s="64" t="b">
        <v>0</v>
      </c>
      <c r="AY50" s="70" t="s">
        <v>1087</v>
      </c>
      <c r="AZ50" s="64" t="s">
        <v>185</v>
      </c>
      <c r="BA50" s="64">
        <v>0</v>
      </c>
      <c r="BB50" s="64">
        <v>0</v>
      </c>
      <c r="BC50" s="64"/>
      <c r="BD50" s="64"/>
      <c r="BE50" s="64"/>
      <c r="BF50" s="64"/>
      <c r="BG50" s="64"/>
      <c r="BH50" s="64"/>
      <c r="BI50" s="64"/>
      <c r="BJ50" s="64"/>
      <c r="BK50" s="63" t="str">
        <f>REPLACE(INDEX(GroupVertices[Group],MATCH(Edges[[#This Row],[Vertex 1]],GroupVertices[Vertex],0)),1,1,"")</f>
        <v>3</v>
      </c>
      <c r="BL50" s="63" t="str">
        <f>REPLACE(INDEX(GroupVertices[Group],MATCH(Edges[[#This Row],[Vertex 2]],GroupVertices[Vertex],0)),1,1,"")</f>
        <v>3</v>
      </c>
    </row>
    <row r="51" spans="1:64" ht="15">
      <c r="A51" s="62" t="s">
        <v>515</v>
      </c>
      <c r="B51" s="62" t="s">
        <v>614</v>
      </c>
      <c r="C51" s="87" t="s">
        <v>283</v>
      </c>
      <c r="D51" s="94">
        <v>5</v>
      </c>
      <c r="E51" s="95" t="s">
        <v>132</v>
      </c>
      <c r="F51" s="96">
        <v>16</v>
      </c>
      <c r="G51" s="87"/>
      <c r="H51" s="77"/>
      <c r="I51" s="97"/>
      <c r="J51" s="97"/>
      <c r="K51" s="34" t="s">
        <v>65</v>
      </c>
      <c r="L51" s="100">
        <v>51</v>
      </c>
      <c r="M51" s="100"/>
      <c r="N51" s="99"/>
      <c r="O51" s="64" t="s">
        <v>355</v>
      </c>
      <c r="P51" s="66">
        <v>43538.67576388889</v>
      </c>
      <c r="Q51" s="64" t="s">
        <v>626</v>
      </c>
      <c r="R51" s="64"/>
      <c r="S51" s="64"/>
      <c r="T51" s="64"/>
      <c r="U51" s="66">
        <v>43538.67576388889</v>
      </c>
      <c r="V51" s="67" t="s">
        <v>816</v>
      </c>
      <c r="W51" s="64"/>
      <c r="X51" s="64"/>
      <c r="Y51" s="70" t="s">
        <v>978</v>
      </c>
      <c r="Z51" s="64"/>
      <c r="AA51" s="110">
        <v>1</v>
      </c>
      <c r="AB51" s="48">
        <v>0</v>
      </c>
      <c r="AC51" s="49">
        <v>0</v>
      </c>
      <c r="AD51" s="48">
        <v>0</v>
      </c>
      <c r="AE51" s="49">
        <v>0</v>
      </c>
      <c r="AF51" s="48">
        <v>0</v>
      </c>
      <c r="AG51" s="49">
        <v>0</v>
      </c>
      <c r="AH51" s="48">
        <v>16</v>
      </c>
      <c r="AI51" s="49">
        <v>100</v>
      </c>
      <c r="AJ51" s="48">
        <v>16</v>
      </c>
      <c r="AK51" s="135" t="s">
        <v>668</v>
      </c>
      <c r="AL51" s="67" t="s">
        <v>668</v>
      </c>
      <c r="AM51" s="64" t="b">
        <v>0</v>
      </c>
      <c r="AN51" s="64">
        <v>0</v>
      </c>
      <c r="AO51" s="70" t="s">
        <v>286</v>
      </c>
      <c r="AP51" s="64" t="b">
        <v>0</v>
      </c>
      <c r="AQ51" s="64" t="s">
        <v>287</v>
      </c>
      <c r="AR51" s="64"/>
      <c r="AS51" s="70" t="s">
        <v>286</v>
      </c>
      <c r="AT51" s="64" t="b">
        <v>0</v>
      </c>
      <c r="AU51" s="64">
        <v>54</v>
      </c>
      <c r="AV51" s="70" t="s">
        <v>1089</v>
      </c>
      <c r="AW51" s="64" t="s">
        <v>353</v>
      </c>
      <c r="AX51" s="64" t="b">
        <v>0</v>
      </c>
      <c r="AY51" s="70" t="s">
        <v>1089</v>
      </c>
      <c r="AZ51" s="64" t="s">
        <v>185</v>
      </c>
      <c r="BA51" s="64">
        <v>0</v>
      </c>
      <c r="BB51" s="64">
        <v>0</v>
      </c>
      <c r="BC51" s="64"/>
      <c r="BD51" s="64"/>
      <c r="BE51" s="64"/>
      <c r="BF51" s="64"/>
      <c r="BG51" s="64"/>
      <c r="BH51" s="64"/>
      <c r="BI51" s="64"/>
      <c r="BJ51" s="64"/>
      <c r="BK51" s="63" t="str">
        <f>REPLACE(INDEX(GroupVertices[Group],MATCH(Edges[[#This Row],[Vertex 1]],GroupVertices[Vertex],0)),1,1,"")</f>
        <v>1</v>
      </c>
      <c r="BL51" s="63" t="str">
        <f>REPLACE(INDEX(GroupVertices[Group],MATCH(Edges[[#This Row],[Vertex 2]],GroupVertices[Vertex],0)),1,1,"")</f>
        <v>1</v>
      </c>
    </row>
    <row r="52" spans="1:64" ht="15">
      <c r="A52" s="62" t="s">
        <v>516</v>
      </c>
      <c r="B52" s="62" t="s">
        <v>516</v>
      </c>
      <c r="C52" s="87" t="s">
        <v>283</v>
      </c>
      <c r="D52" s="94">
        <v>5</v>
      </c>
      <c r="E52" s="95" t="s">
        <v>132</v>
      </c>
      <c r="F52" s="96">
        <v>16</v>
      </c>
      <c r="G52" s="87"/>
      <c r="H52" s="77"/>
      <c r="I52" s="97"/>
      <c r="J52" s="97"/>
      <c r="K52" s="34" t="s">
        <v>65</v>
      </c>
      <c r="L52" s="100">
        <v>52</v>
      </c>
      <c r="M52" s="100"/>
      <c r="N52" s="99"/>
      <c r="O52" s="64" t="s">
        <v>185</v>
      </c>
      <c r="P52" s="66">
        <v>43538.67128472222</v>
      </c>
      <c r="Q52" s="64" t="s">
        <v>633</v>
      </c>
      <c r="R52" s="64"/>
      <c r="S52" s="64"/>
      <c r="T52" s="64"/>
      <c r="U52" s="66">
        <v>43538.67128472222</v>
      </c>
      <c r="V52" s="67" t="s">
        <v>817</v>
      </c>
      <c r="W52" s="64"/>
      <c r="X52" s="64"/>
      <c r="Y52" s="70" t="s">
        <v>979</v>
      </c>
      <c r="Z52" s="64"/>
      <c r="AA52" s="110">
        <v>1</v>
      </c>
      <c r="AB52" s="48">
        <v>0</v>
      </c>
      <c r="AC52" s="49">
        <v>0</v>
      </c>
      <c r="AD52" s="48">
        <v>0</v>
      </c>
      <c r="AE52" s="49">
        <v>0</v>
      </c>
      <c r="AF52" s="48">
        <v>0</v>
      </c>
      <c r="AG52" s="49">
        <v>0</v>
      </c>
      <c r="AH52" s="48">
        <v>29</v>
      </c>
      <c r="AI52" s="49">
        <v>100</v>
      </c>
      <c r="AJ52" s="48">
        <v>29</v>
      </c>
      <c r="AK52" s="135" t="s">
        <v>670</v>
      </c>
      <c r="AL52" s="67" t="s">
        <v>670</v>
      </c>
      <c r="AM52" s="64" t="b">
        <v>0</v>
      </c>
      <c r="AN52" s="64">
        <v>2</v>
      </c>
      <c r="AO52" s="70" t="s">
        <v>286</v>
      </c>
      <c r="AP52" s="64" t="b">
        <v>0</v>
      </c>
      <c r="AQ52" s="64" t="s">
        <v>287</v>
      </c>
      <c r="AR52" s="64"/>
      <c r="AS52" s="70" t="s">
        <v>286</v>
      </c>
      <c r="AT52" s="64" t="b">
        <v>0</v>
      </c>
      <c r="AU52" s="64">
        <v>1</v>
      </c>
      <c r="AV52" s="70" t="s">
        <v>286</v>
      </c>
      <c r="AW52" s="64" t="s">
        <v>1095</v>
      </c>
      <c r="AX52" s="64" t="b">
        <v>0</v>
      </c>
      <c r="AY52" s="70" t="s">
        <v>979</v>
      </c>
      <c r="AZ52" s="64" t="s">
        <v>185</v>
      </c>
      <c r="BA52" s="64">
        <v>0</v>
      </c>
      <c r="BB52" s="64">
        <v>0</v>
      </c>
      <c r="BC52" s="64"/>
      <c r="BD52" s="64"/>
      <c r="BE52" s="64"/>
      <c r="BF52" s="64"/>
      <c r="BG52" s="64"/>
      <c r="BH52" s="64"/>
      <c r="BI52" s="64"/>
      <c r="BJ52" s="64"/>
      <c r="BK52" s="63" t="str">
        <f>REPLACE(INDEX(GroupVertices[Group],MATCH(Edges[[#This Row],[Vertex 1]],GroupVertices[Vertex],0)),1,1,"")</f>
        <v>10</v>
      </c>
      <c r="BL52" s="63" t="str">
        <f>REPLACE(INDEX(GroupVertices[Group],MATCH(Edges[[#This Row],[Vertex 2]],GroupVertices[Vertex],0)),1,1,"")</f>
        <v>10</v>
      </c>
    </row>
    <row r="53" spans="1:64" ht="15">
      <c r="A53" s="62" t="s">
        <v>517</v>
      </c>
      <c r="B53" s="62" t="s">
        <v>516</v>
      </c>
      <c r="C53" s="87" t="s">
        <v>283</v>
      </c>
      <c r="D53" s="94">
        <v>5</v>
      </c>
      <c r="E53" s="95" t="s">
        <v>132</v>
      </c>
      <c r="F53" s="96">
        <v>16</v>
      </c>
      <c r="G53" s="87"/>
      <c r="H53" s="77"/>
      <c r="I53" s="97"/>
      <c r="J53" s="97"/>
      <c r="K53" s="34" t="s">
        <v>65</v>
      </c>
      <c r="L53" s="100">
        <v>53</v>
      </c>
      <c r="M53" s="100"/>
      <c r="N53" s="99"/>
      <c r="O53" s="64" t="s">
        <v>355</v>
      </c>
      <c r="P53" s="66">
        <v>43538.67582175926</v>
      </c>
      <c r="Q53" s="64" t="s">
        <v>633</v>
      </c>
      <c r="R53" s="64"/>
      <c r="S53" s="64"/>
      <c r="T53" s="64"/>
      <c r="U53" s="66">
        <v>43538.67582175926</v>
      </c>
      <c r="V53" s="67" t="s">
        <v>818</v>
      </c>
      <c r="W53" s="64"/>
      <c r="X53" s="64"/>
      <c r="Y53" s="70" t="s">
        <v>980</v>
      </c>
      <c r="Z53" s="64"/>
      <c r="AA53" s="110">
        <v>1</v>
      </c>
      <c r="AB53" s="48">
        <v>0</v>
      </c>
      <c r="AC53" s="49">
        <v>0</v>
      </c>
      <c r="AD53" s="48">
        <v>0</v>
      </c>
      <c r="AE53" s="49">
        <v>0</v>
      </c>
      <c r="AF53" s="48">
        <v>0</v>
      </c>
      <c r="AG53" s="49">
        <v>0</v>
      </c>
      <c r="AH53" s="48">
        <v>29</v>
      </c>
      <c r="AI53" s="49">
        <v>100</v>
      </c>
      <c r="AJ53" s="48">
        <v>29</v>
      </c>
      <c r="AK53" s="117"/>
      <c r="AL53" s="67" t="s">
        <v>705</v>
      </c>
      <c r="AM53" s="64" t="b">
        <v>0</v>
      </c>
      <c r="AN53" s="64">
        <v>0</v>
      </c>
      <c r="AO53" s="70" t="s">
        <v>286</v>
      </c>
      <c r="AP53" s="64" t="b">
        <v>0</v>
      </c>
      <c r="AQ53" s="64" t="s">
        <v>287</v>
      </c>
      <c r="AR53" s="64"/>
      <c r="AS53" s="70" t="s">
        <v>286</v>
      </c>
      <c r="AT53" s="64" t="b">
        <v>0</v>
      </c>
      <c r="AU53" s="64">
        <v>1</v>
      </c>
      <c r="AV53" s="70" t="s">
        <v>979</v>
      </c>
      <c r="AW53" s="64" t="s">
        <v>353</v>
      </c>
      <c r="AX53" s="64" t="b">
        <v>0</v>
      </c>
      <c r="AY53" s="70" t="s">
        <v>979</v>
      </c>
      <c r="AZ53" s="64" t="s">
        <v>185</v>
      </c>
      <c r="BA53" s="64">
        <v>0</v>
      </c>
      <c r="BB53" s="64">
        <v>0</v>
      </c>
      <c r="BC53" s="64"/>
      <c r="BD53" s="64"/>
      <c r="BE53" s="64"/>
      <c r="BF53" s="64"/>
      <c r="BG53" s="64"/>
      <c r="BH53" s="64"/>
      <c r="BI53" s="64"/>
      <c r="BJ53" s="64"/>
      <c r="BK53" s="63" t="str">
        <f>REPLACE(INDEX(GroupVertices[Group],MATCH(Edges[[#This Row],[Vertex 1]],GroupVertices[Vertex],0)),1,1,"")</f>
        <v>10</v>
      </c>
      <c r="BL53" s="63" t="str">
        <f>REPLACE(INDEX(GroupVertices[Group],MATCH(Edges[[#This Row],[Vertex 2]],GroupVertices[Vertex],0)),1,1,"")</f>
        <v>10</v>
      </c>
    </row>
    <row r="54" spans="1:64" ht="15">
      <c r="A54" s="62" t="s">
        <v>518</v>
      </c>
      <c r="B54" s="62" t="s">
        <v>606</v>
      </c>
      <c r="C54" s="87" t="s">
        <v>283</v>
      </c>
      <c r="D54" s="94">
        <v>5</v>
      </c>
      <c r="E54" s="95" t="s">
        <v>132</v>
      </c>
      <c r="F54" s="96">
        <v>16</v>
      </c>
      <c r="G54" s="87"/>
      <c r="H54" s="77"/>
      <c r="I54" s="97"/>
      <c r="J54" s="97"/>
      <c r="K54" s="34" t="s">
        <v>65</v>
      </c>
      <c r="L54" s="100">
        <v>54</v>
      </c>
      <c r="M54" s="100"/>
      <c r="N54" s="99"/>
      <c r="O54" s="64" t="s">
        <v>355</v>
      </c>
      <c r="P54" s="66">
        <v>43538.675833333335</v>
      </c>
      <c r="Q54" s="64" t="s">
        <v>631</v>
      </c>
      <c r="R54" s="64"/>
      <c r="S54" s="64"/>
      <c r="T54" s="64"/>
      <c r="U54" s="66">
        <v>43538.675833333335</v>
      </c>
      <c r="V54" s="67" t="s">
        <v>819</v>
      </c>
      <c r="W54" s="64"/>
      <c r="X54" s="64"/>
      <c r="Y54" s="70" t="s">
        <v>981</v>
      </c>
      <c r="Z54" s="64"/>
      <c r="AA54" s="110">
        <v>1</v>
      </c>
      <c r="AB54" s="48">
        <v>0</v>
      </c>
      <c r="AC54" s="49">
        <v>0</v>
      </c>
      <c r="AD54" s="48">
        <v>0</v>
      </c>
      <c r="AE54" s="49">
        <v>0</v>
      </c>
      <c r="AF54" s="48">
        <v>0</v>
      </c>
      <c r="AG54" s="49">
        <v>0</v>
      </c>
      <c r="AH54" s="48">
        <v>47</v>
      </c>
      <c r="AI54" s="49">
        <v>100</v>
      </c>
      <c r="AJ54" s="48">
        <v>47</v>
      </c>
      <c r="AK54" s="117"/>
      <c r="AL54" s="67" t="s">
        <v>706</v>
      </c>
      <c r="AM54" s="64" t="b">
        <v>0</v>
      </c>
      <c r="AN54" s="64">
        <v>0</v>
      </c>
      <c r="AO54" s="70" t="s">
        <v>286</v>
      </c>
      <c r="AP54" s="64" t="b">
        <v>0</v>
      </c>
      <c r="AQ54" s="64" t="s">
        <v>287</v>
      </c>
      <c r="AR54" s="64"/>
      <c r="AS54" s="70" t="s">
        <v>286</v>
      </c>
      <c r="AT54" s="64" t="b">
        <v>0</v>
      </c>
      <c r="AU54" s="64">
        <v>33</v>
      </c>
      <c r="AV54" s="70" t="s">
        <v>1077</v>
      </c>
      <c r="AW54" s="64" t="s">
        <v>341</v>
      </c>
      <c r="AX54" s="64" t="b">
        <v>0</v>
      </c>
      <c r="AY54" s="70" t="s">
        <v>1077</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row>
    <row r="55" spans="1:64" ht="15">
      <c r="A55" s="62" t="s">
        <v>519</v>
      </c>
      <c r="B55" s="62" t="s">
        <v>606</v>
      </c>
      <c r="C55" s="87" t="s">
        <v>283</v>
      </c>
      <c r="D55" s="94">
        <v>5</v>
      </c>
      <c r="E55" s="95" t="s">
        <v>132</v>
      </c>
      <c r="F55" s="96">
        <v>16</v>
      </c>
      <c r="G55" s="87"/>
      <c r="H55" s="77"/>
      <c r="I55" s="97"/>
      <c r="J55" s="97"/>
      <c r="K55" s="34" t="s">
        <v>65</v>
      </c>
      <c r="L55" s="100">
        <v>55</v>
      </c>
      <c r="M55" s="100"/>
      <c r="N55" s="99"/>
      <c r="O55" s="64" t="s">
        <v>355</v>
      </c>
      <c r="P55" s="66">
        <v>43538.676157407404</v>
      </c>
      <c r="Q55" s="64" t="s">
        <v>631</v>
      </c>
      <c r="R55" s="64"/>
      <c r="S55" s="64"/>
      <c r="T55" s="64"/>
      <c r="U55" s="66">
        <v>43538.676157407404</v>
      </c>
      <c r="V55" s="67" t="s">
        <v>820</v>
      </c>
      <c r="W55" s="64"/>
      <c r="X55" s="64"/>
      <c r="Y55" s="70" t="s">
        <v>982</v>
      </c>
      <c r="Z55" s="64"/>
      <c r="AA55" s="110">
        <v>1</v>
      </c>
      <c r="AB55" s="48">
        <v>0</v>
      </c>
      <c r="AC55" s="49">
        <v>0</v>
      </c>
      <c r="AD55" s="48">
        <v>0</v>
      </c>
      <c r="AE55" s="49">
        <v>0</v>
      </c>
      <c r="AF55" s="48">
        <v>0</v>
      </c>
      <c r="AG55" s="49">
        <v>0</v>
      </c>
      <c r="AH55" s="48">
        <v>47</v>
      </c>
      <c r="AI55" s="49">
        <v>100</v>
      </c>
      <c r="AJ55" s="48">
        <v>47</v>
      </c>
      <c r="AK55" s="117"/>
      <c r="AL55" s="67" t="s">
        <v>707</v>
      </c>
      <c r="AM55" s="64" t="b">
        <v>0</v>
      </c>
      <c r="AN55" s="64">
        <v>0</v>
      </c>
      <c r="AO55" s="70" t="s">
        <v>286</v>
      </c>
      <c r="AP55" s="64" t="b">
        <v>0</v>
      </c>
      <c r="AQ55" s="64" t="s">
        <v>287</v>
      </c>
      <c r="AR55" s="64"/>
      <c r="AS55" s="70" t="s">
        <v>286</v>
      </c>
      <c r="AT55" s="64" t="b">
        <v>0</v>
      </c>
      <c r="AU55" s="64">
        <v>33</v>
      </c>
      <c r="AV55" s="70" t="s">
        <v>1077</v>
      </c>
      <c r="AW55" s="64" t="s">
        <v>1098</v>
      </c>
      <c r="AX55" s="64" t="b">
        <v>0</v>
      </c>
      <c r="AY55" s="70" t="s">
        <v>1077</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row>
    <row r="56" spans="1:64" ht="15">
      <c r="A56" s="62" t="s">
        <v>520</v>
      </c>
      <c r="B56" s="62" t="s">
        <v>614</v>
      </c>
      <c r="C56" s="87" t="s">
        <v>283</v>
      </c>
      <c r="D56" s="94">
        <v>5</v>
      </c>
      <c r="E56" s="95" t="s">
        <v>132</v>
      </c>
      <c r="F56" s="96">
        <v>16</v>
      </c>
      <c r="G56" s="87"/>
      <c r="H56" s="77"/>
      <c r="I56" s="97"/>
      <c r="J56" s="97"/>
      <c r="K56" s="34" t="s">
        <v>65</v>
      </c>
      <c r="L56" s="100">
        <v>56</v>
      </c>
      <c r="M56" s="100"/>
      <c r="N56" s="99"/>
      <c r="O56" s="64" t="s">
        <v>355</v>
      </c>
      <c r="P56" s="66">
        <v>43538.67650462963</v>
      </c>
      <c r="Q56" s="64" t="s">
        <v>626</v>
      </c>
      <c r="R56" s="64"/>
      <c r="S56" s="64"/>
      <c r="T56" s="64"/>
      <c r="U56" s="66">
        <v>43538.67650462963</v>
      </c>
      <c r="V56" s="67" t="s">
        <v>821</v>
      </c>
      <c r="W56" s="64"/>
      <c r="X56" s="64"/>
      <c r="Y56" s="70" t="s">
        <v>983</v>
      </c>
      <c r="Z56" s="64"/>
      <c r="AA56" s="110">
        <v>1</v>
      </c>
      <c r="AB56" s="48">
        <v>0</v>
      </c>
      <c r="AC56" s="49">
        <v>0</v>
      </c>
      <c r="AD56" s="48">
        <v>0</v>
      </c>
      <c r="AE56" s="49">
        <v>0</v>
      </c>
      <c r="AF56" s="48">
        <v>0</v>
      </c>
      <c r="AG56" s="49">
        <v>0</v>
      </c>
      <c r="AH56" s="48">
        <v>16</v>
      </c>
      <c r="AI56" s="49">
        <v>100</v>
      </c>
      <c r="AJ56" s="48">
        <v>16</v>
      </c>
      <c r="AK56" s="135" t="s">
        <v>668</v>
      </c>
      <c r="AL56" s="67" t="s">
        <v>668</v>
      </c>
      <c r="AM56" s="64" t="b">
        <v>0</v>
      </c>
      <c r="AN56" s="64">
        <v>0</v>
      </c>
      <c r="AO56" s="70" t="s">
        <v>286</v>
      </c>
      <c r="AP56" s="64" t="b">
        <v>0</v>
      </c>
      <c r="AQ56" s="64" t="s">
        <v>287</v>
      </c>
      <c r="AR56" s="64"/>
      <c r="AS56" s="70" t="s">
        <v>286</v>
      </c>
      <c r="AT56" s="64" t="b">
        <v>0</v>
      </c>
      <c r="AU56" s="64">
        <v>54</v>
      </c>
      <c r="AV56" s="70" t="s">
        <v>1089</v>
      </c>
      <c r="AW56" s="64" t="s">
        <v>340</v>
      </c>
      <c r="AX56" s="64" t="b">
        <v>0</v>
      </c>
      <c r="AY56" s="70" t="s">
        <v>1089</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row>
    <row r="57" spans="1:64" ht="15">
      <c r="A57" s="62" t="s">
        <v>521</v>
      </c>
      <c r="B57" s="62" t="s">
        <v>614</v>
      </c>
      <c r="C57" s="87" t="s">
        <v>283</v>
      </c>
      <c r="D57" s="94">
        <v>5</v>
      </c>
      <c r="E57" s="95" t="s">
        <v>132</v>
      </c>
      <c r="F57" s="96">
        <v>16</v>
      </c>
      <c r="G57" s="87"/>
      <c r="H57" s="77"/>
      <c r="I57" s="97"/>
      <c r="J57" s="97"/>
      <c r="K57" s="34" t="s">
        <v>65</v>
      </c>
      <c r="L57" s="100">
        <v>57</v>
      </c>
      <c r="M57" s="100"/>
      <c r="N57" s="99"/>
      <c r="O57" s="64" t="s">
        <v>355</v>
      </c>
      <c r="P57" s="66">
        <v>43538.67658564815</v>
      </c>
      <c r="Q57" s="64" t="s">
        <v>626</v>
      </c>
      <c r="R57" s="64"/>
      <c r="S57" s="64"/>
      <c r="T57" s="64"/>
      <c r="U57" s="66">
        <v>43538.67658564815</v>
      </c>
      <c r="V57" s="67" t="s">
        <v>822</v>
      </c>
      <c r="W57" s="64"/>
      <c r="X57" s="64"/>
      <c r="Y57" s="70" t="s">
        <v>984</v>
      </c>
      <c r="Z57" s="64"/>
      <c r="AA57" s="110">
        <v>1</v>
      </c>
      <c r="AB57" s="48">
        <v>0</v>
      </c>
      <c r="AC57" s="49">
        <v>0</v>
      </c>
      <c r="AD57" s="48">
        <v>0</v>
      </c>
      <c r="AE57" s="49">
        <v>0</v>
      </c>
      <c r="AF57" s="48">
        <v>0</v>
      </c>
      <c r="AG57" s="49">
        <v>0</v>
      </c>
      <c r="AH57" s="48">
        <v>16</v>
      </c>
      <c r="AI57" s="49">
        <v>100</v>
      </c>
      <c r="AJ57" s="48">
        <v>16</v>
      </c>
      <c r="AK57" s="135" t="s">
        <v>668</v>
      </c>
      <c r="AL57" s="67" t="s">
        <v>668</v>
      </c>
      <c r="AM57" s="64" t="b">
        <v>0</v>
      </c>
      <c r="AN57" s="64">
        <v>0</v>
      </c>
      <c r="AO57" s="70" t="s">
        <v>286</v>
      </c>
      <c r="AP57" s="64" t="b">
        <v>0</v>
      </c>
      <c r="AQ57" s="64" t="s">
        <v>287</v>
      </c>
      <c r="AR57" s="64"/>
      <c r="AS57" s="70" t="s">
        <v>286</v>
      </c>
      <c r="AT57" s="64" t="b">
        <v>0</v>
      </c>
      <c r="AU57" s="64">
        <v>54</v>
      </c>
      <c r="AV57" s="70" t="s">
        <v>1089</v>
      </c>
      <c r="AW57" s="64" t="s">
        <v>340</v>
      </c>
      <c r="AX57" s="64" t="b">
        <v>0</v>
      </c>
      <c r="AY57" s="70" t="s">
        <v>1089</v>
      </c>
      <c r="AZ57" s="64" t="s">
        <v>185</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row>
    <row r="58" spans="1:64" ht="15">
      <c r="A58" s="62" t="s">
        <v>522</v>
      </c>
      <c r="B58" s="62" t="s">
        <v>606</v>
      </c>
      <c r="C58" s="87" t="s">
        <v>283</v>
      </c>
      <c r="D58" s="94">
        <v>5</v>
      </c>
      <c r="E58" s="95" t="s">
        <v>132</v>
      </c>
      <c r="F58" s="96">
        <v>16</v>
      </c>
      <c r="G58" s="87"/>
      <c r="H58" s="77"/>
      <c r="I58" s="97"/>
      <c r="J58" s="97"/>
      <c r="K58" s="34" t="s">
        <v>65</v>
      </c>
      <c r="L58" s="100">
        <v>58</v>
      </c>
      <c r="M58" s="100"/>
      <c r="N58" s="99"/>
      <c r="O58" s="64" t="s">
        <v>355</v>
      </c>
      <c r="P58" s="66">
        <v>43538.676875</v>
      </c>
      <c r="Q58" s="64" t="s">
        <v>631</v>
      </c>
      <c r="R58" s="64"/>
      <c r="S58" s="64"/>
      <c r="T58" s="64"/>
      <c r="U58" s="66">
        <v>43538.676875</v>
      </c>
      <c r="V58" s="67" t="s">
        <v>823</v>
      </c>
      <c r="W58" s="64"/>
      <c r="X58" s="64"/>
      <c r="Y58" s="70" t="s">
        <v>985</v>
      </c>
      <c r="Z58" s="64"/>
      <c r="AA58" s="110">
        <v>1</v>
      </c>
      <c r="AB58" s="48">
        <v>0</v>
      </c>
      <c r="AC58" s="49">
        <v>0</v>
      </c>
      <c r="AD58" s="48">
        <v>0</v>
      </c>
      <c r="AE58" s="49">
        <v>0</v>
      </c>
      <c r="AF58" s="48">
        <v>0</v>
      </c>
      <c r="AG58" s="49">
        <v>0</v>
      </c>
      <c r="AH58" s="48">
        <v>47</v>
      </c>
      <c r="AI58" s="49">
        <v>100</v>
      </c>
      <c r="AJ58" s="48">
        <v>47</v>
      </c>
      <c r="AK58" s="117"/>
      <c r="AL58" s="67" t="s">
        <v>708</v>
      </c>
      <c r="AM58" s="64" t="b">
        <v>0</v>
      </c>
      <c r="AN58" s="64">
        <v>0</v>
      </c>
      <c r="AO58" s="70" t="s">
        <v>286</v>
      </c>
      <c r="AP58" s="64" t="b">
        <v>0</v>
      </c>
      <c r="AQ58" s="64" t="s">
        <v>287</v>
      </c>
      <c r="AR58" s="64"/>
      <c r="AS58" s="70" t="s">
        <v>286</v>
      </c>
      <c r="AT58" s="64" t="b">
        <v>0</v>
      </c>
      <c r="AU58" s="64">
        <v>33</v>
      </c>
      <c r="AV58" s="70" t="s">
        <v>1077</v>
      </c>
      <c r="AW58" s="64" t="s">
        <v>353</v>
      </c>
      <c r="AX58" s="64" t="b">
        <v>0</v>
      </c>
      <c r="AY58" s="70" t="s">
        <v>1077</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row>
    <row r="59" spans="1:64" ht="15">
      <c r="A59" s="62" t="s">
        <v>523</v>
      </c>
      <c r="B59" s="62" t="s">
        <v>612</v>
      </c>
      <c r="C59" s="87" t="s">
        <v>283</v>
      </c>
      <c r="D59" s="94">
        <v>5</v>
      </c>
      <c r="E59" s="95" t="s">
        <v>132</v>
      </c>
      <c r="F59" s="96">
        <v>16</v>
      </c>
      <c r="G59" s="87"/>
      <c r="H59" s="77"/>
      <c r="I59" s="97"/>
      <c r="J59" s="97"/>
      <c r="K59" s="34" t="s">
        <v>65</v>
      </c>
      <c r="L59" s="100">
        <v>59</v>
      </c>
      <c r="M59" s="100"/>
      <c r="N59" s="99"/>
      <c r="O59" s="64" t="s">
        <v>355</v>
      </c>
      <c r="P59" s="66">
        <v>43538.67732638889</v>
      </c>
      <c r="Q59" s="64" t="s">
        <v>629</v>
      </c>
      <c r="R59" s="64"/>
      <c r="S59" s="64"/>
      <c r="T59" s="64"/>
      <c r="U59" s="66">
        <v>43538.67732638889</v>
      </c>
      <c r="V59" s="67" t="s">
        <v>824</v>
      </c>
      <c r="W59" s="64"/>
      <c r="X59" s="64"/>
      <c r="Y59" s="70" t="s">
        <v>986</v>
      </c>
      <c r="Z59" s="64"/>
      <c r="AA59" s="110">
        <v>1</v>
      </c>
      <c r="AB59" s="48">
        <v>0</v>
      </c>
      <c r="AC59" s="49">
        <v>0</v>
      </c>
      <c r="AD59" s="48">
        <v>0</v>
      </c>
      <c r="AE59" s="49">
        <v>0</v>
      </c>
      <c r="AF59" s="48">
        <v>0</v>
      </c>
      <c r="AG59" s="49">
        <v>0</v>
      </c>
      <c r="AH59" s="48">
        <v>47</v>
      </c>
      <c r="AI59" s="49">
        <v>100</v>
      </c>
      <c r="AJ59" s="48">
        <v>47</v>
      </c>
      <c r="AK59" s="117"/>
      <c r="AL59" s="67" t="s">
        <v>709</v>
      </c>
      <c r="AM59" s="64" t="b">
        <v>0</v>
      </c>
      <c r="AN59" s="64">
        <v>0</v>
      </c>
      <c r="AO59" s="70" t="s">
        <v>286</v>
      </c>
      <c r="AP59" s="64" t="b">
        <v>0</v>
      </c>
      <c r="AQ59" s="64" t="s">
        <v>287</v>
      </c>
      <c r="AR59" s="64"/>
      <c r="AS59" s="70" t="s">
        <v>286</v>
      </c>
      <c r="AT59" s="64" t="b">
        <v>0</v>
      </c>
      <c r="AU59" s="64">
        <v>18</v>
      </c>
      <c r="AV59" s="70" t="s">
        <v>1087</v>
      </c>
      <c r="AW59" s="64" t="s">
        <v>341</v>
      </c>
      <c r="AX59" s="64" t="b">
        <v>0</v>
      </c>
      <c r="AY59" s="70" t="s">
        <v>1087</v>
      </c>
      <c r="AZ59" s="64" t="s">
        <v>185</v>
      </c>
      <c r="BA59" s="64">
        <v>0</v>
      </c>
      <c r="BB59" s="64">
        <v>0</v>
      </c>
      <c r="BC59" s="64"/>
      <c r="BD59" s="64"/>
      <c r="BE59" s="64"/>
      <c r="BF59" s="64"/>
      <c r="BG59" s="64"/>
      <c r="BH59" s="64"/>
      <c r="BI59" s="64"/>
      <c r="BJ59" s="64"/>
      <c r="BK59" s="63" t="str">
        <f>REPLACE(INDEX(GroupVertices[Group],MATCH(Edges[[#This Row],[Vertex 1]],GroupVertices[Vertex],0)),1,1,"")</f>
        <v>3</v>
      </c>
      <c r="BL59" s="63" t="str">
        <f>REPLACE(INDEX(GroupVertices[Group],MATCH(Edges[[#This Row],[Vertex 2]],GroupVertices[Vertex],0)),1,1,"")</f>
        <v>3</v>
      </c>
    </row>
    <row r="60" spans="1:64" ht="15">
      <c r="A60" s="62" t="s">
        <v>524</v>
      </c>
      <c r="B60" s="62" t="s">
        <v>606</v>
      </c>
      <c r="C60" s="87" t="s">
        <v>283</v>
      </c>
      <c r="D60" s="94">
        <v>5</v>
      </c>
      <c r="E60" s="95" t="s">
        <v>132</v>
      </c>
      <c r="F60" s="96">
        <v>16</v>
      </c>
      <c r="G60" s="87"/>
      <c r="H60" s="77"/>
      <c r="I60" s="97"/>
      <c r="J60" s="97"/>
      <c r="K60" s="34" t="s">
        <v>65</v>
      </c>
      <c r="L60" s="100">
        <v>60</v>
      </c>
      <c r="M60" s="100"/>
      <c r="N60" s="99"/>
      <c r="O60" s="64" t="s">
        <v>355</v>
      </c>
      <c r="P60" s="66">
        <v>43538.67787037037</v>
      </c>
      <c r="Q60" s="64" t="s">
        <v>631</v>
      </c>
      <c r="R60" s="64"/>
      <c r="S60" s="64"/>
      <c r="T60" s="64"/>
      <c r="U60" s="66">
        <v>43538.67787037037</v>
      </c>
      <c r="V60" s="67" t="s">
        <v>825</v>
      </c>
      <c r="W60" s="64"/>
      <c r="X60" s="64"/>
      <c r="Y60" s="70" t="s">
        <v>987</v>
      </c>
      <c r="Z60" s="64"/>
      <c r="AA60" s="110">
        <v>1</v>
      </c>
      <c r="AB60" s="48">
        <v>0</v>
      </c>
      <c r="AC60" s="49">
        <v>0</v>
      </c>
      <c r="AD60" s="48">
        <v>0</v>
      </c>
      <c r="AE60" s="49">
        <v>0</v>
      </c>
      <c r="AF60" s="48">
        <v>0</v>
      </c>
      <c r="AG60" s="49">
        <v>0</v>
      </c>
      <c r="AH60" s="48">
        <v>47</v>
      </c>
      <c r="AI60" s="49">
        <v>100</v>
      </c>
      <c r="AJ60" s="48">
        <v>47</v>
      </c>
      <c r="AK60" s="117"/>
      <c r="AL60" s="67" t="s">
        <v>710</v>
      </c>
      <c r="AM60" s="64" t="b">
        <v>0</v>
      </c>
      <c r="AN60" s="64">
        <v>0</v>
      </c>
      <c r="AO60" s="70" t="s">
        <v>286</v>
      </c>
      <c r="AP60" s="64" t="b">
        <v>0</v>
      </c>
      <c r="AQ60" s="64" t="s">
        <v>287</v>
      </c>
      <c r="AR60" s="64"/>
      <c r="AS60" s="70" t="s">
        <v>286</v>
      </c>
      <c r="AT60" s="64" t="b">
        <v>0</v>
      </c>
      <c r="AU60" s="64">
        <v>33</v>
      </c>
      <c r="AV60" s="70" t="s">
        <v>1077</v>
      </c>
      <c r="AW60" s="64" t="s">
        <v>340</v>
      </c>
      <c r="AX60" s="64" t="b">
        <v>0</v>
      </c>
      <c r="AY60" s="70" t="s">
        <v>1077</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row>
    <row r="61" spans="1:64" ht="15">
      <c r="A61" s="62" t="s">
        <v>525</v>
      </c>
      <c r="B61" s="62" t="s">
        <v>614</v>
      </c>
      <c r="C61" s="87" t="s">
        <v>283</v>
      </c>
      <c r="D61" s="94">
        <v>5</v>
      </c>
      <c r="E61" s="95" t="s">
        <v>132</v>
      </c>
      <c r="F61" s="96">
        <v>16</v>
      </c>
      <c r="G61" s="87"/>
      <c r="H61" s="77"/>
      <c r="I61" s="97"/>
      <c r="J61" s="97"/>
      <c r="K61" s="34" t="s">
        <v>65</v>
      </c>
      <c r="L61" s="100">
        <v>61</v>
      </c>
      <c r="M61" s="100"/>
      <c r="N61" s="99"/>
      <c r="O61" s="64" t="s">
        <v>355</v>
      </c>
      <c r="P61" s="66">
        <v>43538.678078703706</v>
      </c>
      <c r="Q61" s="64" t="s">
        <v>626</v>
      </c>
      <c r="R61" s="64"/>
      <c r="S61" s="64"/>
      <c r="T61" s="64"/>
      <c r="U61" s="66">
        <v>43538.678078703706</v>
      </c>
      <c r="V61" s="67" t="s">
        <v>826</v>
      </c>
      <c r="W61" s="64"/>
      <c r="X61" s="64"/>
      <c r="Y61" s="70" t="s">
        <v>988</v>
      </c>
      <c r="Z61" s="64"/>
      <c r="AA61" s="110">
        <v>1</v>
      </c>
      <c r="AB61" s="48">
        <v>0</v>
      </c>
      <c r="AC61" s="49">
        <v>0</v>
      </c>
      <c r="AD61" s="48">
        <v>0</v>
      </c>
      <c r="AE61" s="49">
        <v>0</v>
      </c>
      <c r="AF61" s="48">
        <v>0</v>
      </c>
      <c r="AG61" s="49">
        <v>0</v>
      </c>
      <c r="AH61" s="48">
        <v>16</v>
      </c>
      <c r="AI61" s="49">
        <v>100</v>
      </c>
      <c r="AJ61" s="48">
        <v>16</v>
      </c>
      <c r="AK61" s="135" t="s">
        <v>668</v>
      </c>
      <c r="AL61" s="67" t="s">
        <v>668</v>
      </c>
      <c r="AM61" s="64" t="b">
        <v>0</v>
      </c>
      <c r="AN61" s="64">
        <v>0</v>
      </c>
      <c r="AO61" s="70" t="s">
        <v>286</v>
      </c>
      <c r="AP61" s="64" t="b">
        <v>0</v>
      </c>
      <c r="AQ61" s="64" t="s">
        <v>287</v>
      </c>
      <c r="AR61" s="64"/>
      <c r="AS61" s="70" t="s">
        <v>286</v>
      </c>
      <c r="AT61" s="64" t="b">
        <v>0</v>
      </c>
      <c r="AU61" s="64">
        <v>54</v>
      </c>
      <c r="AV61" s="70" t="s">
        <v>1089</v>
      </c>
      <c r="AW61" s="64" t="s">
        <v>341</v>
      </c>
      <c r="AX61" s="64" t="b">
        <v>0</v>
      </c>
      <c r="AY61" s="70" t="s">
        <v>1089</v>
      </c>
      <c r="AZ61" s="64" t="s">
        <v>185</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row>
    <row r="62" spans="1:64" ht="15">
      <c r="A62" s="62" t="s">
        <v>526</v>
      </c>
      <c r="B62" s="62" t="s">
        <v>606</v>
      </c>
      <c r="C62" s="87" t="s">
        <v>283</v>
      </c>
      <c r="D62" s="94">
        <v>5</v>
      </c>
      <c r="E62" s="95" t="s">
        <v>132</v>
      </c>
      <c r="F62" s="96">
        <v>16</v>
      </c>
      <c r="G62" s="87"/>
      <c r="H62" s="77"/>
      <c r="I62" s="97"/>
      <c r="J62" s="97"/>
      <c r="K62" s="34" t="s">
        <v>65</v>
      </c>
      <c r="L62" s="100">
        <v>62</v>
      </c>
      <c r="M62" s="100"/>
      <c r="N62" s="99"/>
      <c r="O62" s="64" t="s">
        <v>355</v>
      </c>
      <c r="P62" s="66">
        <v>43538.6784375</v>
      </c>
      <c r="Q62" s="64" t="s">
        <v>631</v>
      </c>
      <c r="R62" s="64"/>
      <c r="S62" s="64"/>
      <c r="T62" s="64"/>
      <c r="U62" s="66">
        <v>43538.6784375</v>
      </c>
      <c r="V62" s="67" t="s">
        <v>827</v>
      </c>
      <c r="W62" s="64"/>
      <c r="X62" s="64"/>
      <c r="Y62" s="70" t="s">
        <v>989</v>
      </c>
      <c r="Z62" s="64"/>
      <c r="AA62" s="110">
        <v>1</v>
      </c>
      <c r="AB62" s="48">
        <v>0</v>
      </c>
      <c r="AC62" s="49">
        <v>0</v>
      </c>
      <c r="AD62" s="48">
        <v>0</v>
      </c>
      <c r="AE62" s="49">
        <v>0</v>
      </c>
      <c r="AF62" s="48">
        <v>0</v>
      </c>
      <c r="AG62" s="49">
        <v>0</v>
      </c>
      <c r="AH62" s="48">
        <v>47</v>
      </c>
      <c r="AI62" s="49">
        <v>100</v>
      </c>
      <c r="AJ62" s="48">
        <v>47</v>
      </c>
      <c r="AK62" s="117"/>
      <c r="AL62" s="67" t="s">
        <v>711</v>
      </c>
      <c r="AM62" s="64" t="b">
        <v>0</v>
      </c>
      <c r="AN62" s="64">
        <v>0</v>
      </c>
      <c r="AO62" s="70" t="s">
        <v>286</v>
      </c>
      <c r="AP62" s="64" t="b">
        <v>0</v>
      </c>
      <c r="AQ62" s="64" t="s">
        <v>287</v>
      </c>
      <c r="AR62" s="64"/>
      <c r="AS62" s="70" t="s">
        <v>286</v>
      </c>
      <c r="AT62" s="64" t="b">
        <v>0</v>
      </c>
      <c r="AU62" s="64">
        <v>33</v>
      </c>
      <c r="AV62" s="70" t="s">
        <v>1077</v>
      </c>
      <c r="AW62" s="64" t="s">
        <v>353</v>
      </c>
      <c r="AX62" s="64" t="b">
        <v>0</v>
      </c>
      <c r="AY62" s="70" t="s">
        <v>1077</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row>
    <row r="63" spans="1:64" ht="15">
      <c r="A63" s="62" t="s">
        <v>527</v>
      </c>
      <c r="B63" s="62" t="s">
        <v>606</v>
      </c>
      <c r="C63" s="87" t="s">
        <v>283</v>
      </c>
      <c r="D63" s="94">
        <v>5</v>
      </c>
      <c r="E63" s="95" t="s">
        <v>132</v>
      </c>
      <c r="F63" s="96">
        <v>16</v>
      </c>
      <c r="G63" s="87"/>
      <c r="H63" s="77"/>
      <c r="I63" s="97"/>
      <c r="J63" s="97"/>
      <c r="K63" s="34" t="s">
        <v>65</v>
      </c>
      <c r="L63" s="100">
        <v>63</v>
      </c>
      <c r="M63" s="100"/>
      <c r="N63" s="99"/>
      <c r="O63" s="64" t="s">
        <v>355</v>
      </c>
      <c r="P63" s="66">
        <v>43538.67873842592</v>
      </c>
      <c r="Q63" s="64" t="s">
        <v>631</v>
      </c>
      <c r="R63" s="64"/>
      <c r="S63" s="64"/>
      <c r="T63" s="64"/>
      <c r="U63" s="66">
        <v>43538.67873842592</v>
      </c>
      <c r="V63" s="67" t="s">
        <v>828</v>
      </c>
      <c r="W63" s="64"/>
      <c r="X63" s="64"/>
      <c r="Y63" s="70" t="s">
        <v>990</v>
      </c>
      <c r="Z63" s="64"/>
      <c r="AA63" s="110">
        <v>1</v>
      </c>
      <c r="AB63" s="48">
        <v>0</v>
      </c>
      <c r="AC63" s="49">
        <v>0</v>
      </c>
      <c r="AD63" s="48">
        <v>0</v>
      </c>
      <c r="AE63" s="49">
        <v>0</v>
      </c>
      <c r="AF63" s="48">
        <v>0</v>
      </c>
      <c r="AG63" s="49">
        <v>0</v>
      </c>
      <c r="AH63" s="48">
        <v>47</v>
      </c>
      <c r="AI63" s="49">
        <v>100</v>
      </c>
      <c r="AJ63" s="48">
        <v>47</v>
      </c>
      <c r="AK63" s="117"/>
      <c r="AL63" s="67" t="s">
        <v>712</v>
      </c>
      <c r="AM63" s="64" t="b">
        <v>0</v>
      </c>
      <c r="AN63" s="64">
        <v>0</v>
      </c>
      <c r="AO63" s="70" t="s">
        <v>286</v>
      </c>
      <c r="AP63" s="64" t="b">
        <v>0</v>
      </c>
      <c r="AQ63" s="64" t="s">
        <v>287</v>
      </c>
      <c r="AR63" s="64"/>
      <c r="AS63" s="70" t="s">
        <v>286</v>
      </c>
      <c r="AT63" s="64" t="b">
        <v>0</v>
      </c>
      <c r="AU63" s="64">
        <v>33</v>
      </c>
      <c r="AV63" s="70" t="s">
        <v>1077</v>
      </c>
      <c r="AW63" s="64" t="s">
        <v>353</v>
      </c>
      <c r="AX63" s="64" t="b">
        <v>0</v>
      </c>
      <c r="AY63" s="70" t="s">
        <v>1077</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row>
    <row r="64" spans="1:64" ht="15">
      <c r="A64" s="62" t="s">
        <v>528</v>
      </c>
      <c r="B64" s="62" t="s">
        <v>614</v>
      </c>
      <c r="C64" s="87" t="s">
        <v>283</v>
      </c>
      <c r="D64" s="94">
        <v>5</v>
      </c>
      <c r="E64" s="95" t="s">
        <v>132</v>
      </c>
      <c r="F64" s="96">
        <v>16</v>
      </c>
      <c r="G64" s="87"/>
      <c r="H64" s="77"/>
      <c r="I64" s="97"/>
      <c r="J64" s="97"/>
      <c r="K64" s="34" t="s">
        <v>65</v>
      </c>
      <c r="L64" s="100">
        <v>64</v>
      </c>
      <c r="M64" s="100"/>
      <c r="N64" s="99"/>
      <c r="O64" s="64" t="s">
        <v>355</v>
      </c>
      <c r="P64" s="66">
        <v>43538.67940972222</v>
      </c>
      <c r="Q64" s="64" t="s">
        <v>626</v>
      </c>
      <c r="R64" s="64"/>
      <c r="S64" s="64"/>
      <c r="T64" s="64"/>
      <c r="U64" s="66">
        <v>43538.67940972222</v>
      </c>
      <c r="V64" s="67" t="s">
        <v>829</v>
      </c>
      <c r="W64" s="64"/>
      <c r="X64" s="64"/>
      <c r="Y64" s="70" t="s">
        <v>991</v>
      </c>
      <c r="Z64" s="64"/>
      <c r="AA64" s="110">
        <v>1</v>
      </c>
      <c r="AB64" s="48">
        <v>0</v>
      </c>
      <c r="AC64" s="49">
        <v>0</v>
      </c>
      <c r="AD64" s="48">
        <v>0</v>
      </c>
      <c r="AE64" s="49">
        <v>0</v>
      </c>
      <c r="AF64" s="48">
        <v>0</v>
      </c>
      <c r="AG64" s="49">
        <v>0</v>
      </c>
      <c r="AH64" s="48">
        <v>16</v>
      </c>
      <c r="AI64" s="49">
        <v>100</v>
      </c>
      <c r="AJ64" s="48">
        <v>16</v>
      </c>
      <c r="AK64" s="135" t="s">
        <v>668</v>
      </c>
      <c r="AL64" s="67" t="s">
        <v>668</v>
      </c>
      <c r="AM64" s="64" t="b">
        <v>0</v>
      </c>
      <c r="AN64" s="64">
        <v>0</v>
      </c>
      <c r="AO64" s="70" t="s">
        <v>286</v>
      </c>
      <c r="AP64" s="64" t="b">
        <v>0</v>
      </c>
      <c r="AQ64" s="64" t="s">
        <v>287</v>
      </c>
      <c r="AR64" s="64"/>
      <c r="AS64" s="70" t="s">
        <v>286</v>
      </c>
      <c r="AT64" s="64" t="b">
        <v>0</v>
      </c>
      <c r="AU64" s="64">
        <v>54</v>
      </c>
      <c r="AV64" s="70" t="s">
        <v>1089</v>
      </c>
      <c r="AW64" s="64" t="s">
        <v>341</v>
      </c>
      <c r="AX64" s="64" t="b">
        <v>0</v>
      </c>
      <c r="AY64" s="70" t="s">
        <v>1089</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row>
    <row r="65" spans="1:64" ht="15">
      <c r="A65" s="62" t="s">
        <v>529</v>
      </c>
      <c r="B65" s="62" t="s">
        <v>606</v>
      </c>
      <c r="C65" s="87" t="s">
        <v>283</v>
      </c>
      <c r="D65" s="94">
        <v>5</v>
      </c>
      <c r="E65" s="95" t="s">
        <v>132</v>
      </c>
      <c r="F65" s="96">
        <v>16</v>
      </c>
      <c r="G65" s="87"/>
      <c r="H65" s="77"/>
      <c r="I65" s="97"/>
      <c r="J65" s="97"/>
      <c r="K65" s="34" t="s">
        <v>65</v>
      </c>
      <c r="L65" s="100">
        <v>65</v>
      </c>
      <c r="M65" s="100"/>
      <c r="N65" s="99"/>
      <c r="O65" s="64" t="s">
        <v>355</v>
      </c>
      <c r="P65" s="66">
        <v>43538.679502314815</v>
      </c>
      <c r="Q65" s="64" t="s">
        <v>631</v>
      </c>
      <c r="R65" s="64"/>
      <c r="S65" s="64"/>
      <c r="T65" s="64"/>
      <c r="U65" s="66">
        <v>43538.679502314815</v>
      </c>
      <c r="V65" s="67" t="s">
        <v>830</v>
      </c>
      <c r="W65" s="64"/>
      <c r="X65" s="64"/>
      <c r="Y65" s="70" t="s">
        <v>992</v>
      </c>
      <c r="Z65" s="64"/>
      <c r="AA65" s="110">
        <v>1</v>
      </c>
      <c r="AB65" s="48">
        <v>0</v>
      </c>
      <c r="AC65" s="49">
        <v>0</v>
      </c>
      <c r="AD65" s="48">
        <v>0</v>
      </c>
      <c r="AE65" s="49">
        <v>0</v>
      </c>
      <c r="AF65" s="48">
        <v>0</v>
      </c>
      <c r="AG65" s="49">
        <v>0</v>
      </c>
      <c r="AH65" s="48">
        <v>47</v>
      </c>
      <c r="AI65" s="49">
        <v>100</v>
      </c>
      <c r="AJ65" s="48">
        <v>47</v>
      </c>
      <c r="AK65" s="117"/>
      <c r="AL65" s="67" t="s">
        <v>713</v>
      </c>
      <c r="AM65" s="64" t="b">
        <v>0</v>
      </c>
      <c r="AN65" s="64">
        <v>0</v>
      </c>
      <c r="AO65" s="70" t="s">
        <v>286</v>
      </c>
      <c r="AP65" s="64" t="b">
        <v>0</v>
      </c>
      <c r="AQ65" s="64" t="s">
        <v>287</v>
      </c>
      <c r="AR65" s="64"/>
      <c r="AS65" s="70" t="s">
        <v>286</v>
      </c>
      <c r="AT65" s="64" t="b">
        <v>0</v>
      </c>
      <c r="AU65" s="64">
        <v>33</v>
      </c>
      <c r="AV65" s="70" t="s">
        <v>1077</v>
      </c>
      <c r="AW65" s="64" t="s">
        <v>353</v>
      </c>
      <c r="AX65" s="64" t="b">
        <v>0</v>
      </c>
      <c r="AY65" s="70" t="s">
        <v>1077</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2</v>
      </c>
    </row>
    <row r="66" spans="1:64" ht="15">
      <c r="A66" s="62" t="s">
        <v>530</v>
      </c>
      <c r="B66" s="62" t="s">
        <v>606</v>
      </c>
      <c r="C66" s="87" t="s">
        <v>283</v>
      </c>
      <c r="D66" s="94">
        <v>5</v>
      </c>
      <c r="E66" s="95" t="s">
        <v>132</v>
      </c>
      <c r="F66" s="96">
        <v>16</v>
      </c>
      <c r="G66" s="87"/>
      <c r="H66" s="77"/>
      <c r="I66" s="97"/>
      <c r="J66" s="97"/>
      <c r="K66" s="34" t="s">
        <v>65</v>
      </c>
      <c r="L66" s="100">
        <v>66</v>
      </c>
      <c r="M66" s="100"/>
      <c r="N66" s="99"/>
      <c r="O66" s="64" t="s">
        <v>355</v>
      </c>
      <c r="P66" s="66">
        <v>43538.6805787037</v>
      </c>
      <c r="Q66" s="64" t="s">
        <v>631</v>
      </c>
      <c r="R66" s="64"/>
      <c r="S66" s="64"/>
      <c r="T66" s="64"/>
      <c r="U66" s="66">
        <v>43538.6805787037</v>
      </c>
      <c r="V66" s="67" t="s">
        <v>831</v>
      </c>
      <c r="W66" s="64"/>
      <c r="X66" s="64"/>
      <c r="Y66" s="70" t="s">
        <v>993</v>
      </c>
      <c r="Z66" s="64"/>
      <c r="AA66" s="110">
        <v>1</v>
      </c>
      <c r="AB66" s="48">
        <v>0</v>
      </c>
      <c r="AC66" s="49">
        <v>0</v>
      </c>
      <c r="AD66" s="48">
        <v>0</v>
      </c>
      <c r="AE66" s="49">
        <v>0</v>
      </c>
      <c r="AF66" s="48">
        <v>0</v>
      </c>
      <c r="AG66" s="49">
        <v>0</v>
      </c>
      <c r="AH66" s="48">
        <v>47</v>
      </c>
      <c r="AI66" s="49">
        <v>100</v>
      </c>
      <c r="AJ66" s="48">
        <v>47</v>
      </c>
      <c r="AK66" s="117"/>
      <c r="AL66" s="67" t="s">
        <v>714</v>
      </c>
      <c r="AM66" s="64" t="b">
        <v>0</v>
      </c>
      <c r="AN66" s="64">
        <v>0</v>
      </c>
      <c r="AO66" s="70" t="s">
        <v>286</v>
      </c>
      <c r="AP66" s="64" t="b">
        <v>0</v>
      </c>
      <c r="AQ66" s="64" t="s">
        <v>287</v>
      </c>
      <c r="AR66" s="64"/>
      <c r="AS66" s="70" t="s">
        <v>286</v>
      </c>
      <c r="AT66" s="64" t="b">
        <v>0</v>
      </c>
      <c r="AU66" s="64">
        <v>33</v>
      </c>
      <c r="AV66" s="70" t="s">
        <v>1077</v>
      </c>
      <c r="AW66" s="64" t="s">
        <v>341</v>
      </c>
      <c r="AX66" s="64" t="b">
        <v>0</v>
      </c>
      <c r="AY66" s="70" t="s">
        <v>1077</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row>
    <row r="67" spans="1:64" ht="15">
      <c r="A67" s="62" t="s">
        <v>531</v>
      </c>
      <c r="B67" s="62" t="s">
        <v>606</v>
      </c>
      <c r="C67" s="87" t="s">
        <v>283</v>
      </c>
      <c r="D67" s="94">
        <v>5</v>
      </c>
      <c r="E67" s="95" t="s">
        <v>132</v>
      </c>
      <c r="F67" s="96">
        <v>16</v>
      </c>
      <c r="G67" s="87"/>
      <c r="H67" s="77"/>
      <c r="I67" s="97"/>
      <c r="J67" s="97"/>
      <c r="K67" s="34" t="s">
        <v>65</v>
      </c>
      <c r="L67" s="100">
        <v>67</v>
      </c>
      <c r="M67" s="100"/>
      <c r="N67" s="99"/>
      <c r="O67" s="64" t="s">
        <v>355</v>
      </c>
      <c r="P67" s="66">
        <v>43538.680601851855</v>
      </c>
      <c r="Q67" s="64" t="s">
        <v>631</v>
      </c>
      <c r="R67" s="64"/>
      <c r="S67" s="64"/>
      <c r="T67" s="64"/>
      <c r="U67" s="66">
        <v>43538.680601851855</v>
      </c>
      <c r="V67" s="67" t="s">
        <v>832</v>
      </c>
      <c r="W67" s="64"/>
      <c r="X67" s="64"/>
      <c r="Y67" s="70" t="s">
        <v>994</v>
      </c>
      <c r="Z67" s="64"/>
      <c r="AA67" s="110">
        <v>1</v>
      </c>
      <c r="AB67" s="48">
        <v>0</v>
      </c>
      <c r="AC67" s="49">
        <v>0</v>
      </c>
      <c r="AD67" s="48">
        <v>0</v>
      </c>
      <c r="AE67" s="49">
        <v>0</v>
      </c>
      <c r="AF67" s="48">
        <v>0</v>
      </c>
      <c r="AG67" s="49">
        <v>0</v>
      </c>
      <c r="AH67" s="48">
        <v>47</v>
      </c>
      <c r="AI67" s="49">
        <v>100</v>
      </c>
      <c r="AJ67" s="48">
        <v>47</v>
      </c>
      <c r="AK67" s="117"/>
      <c r="AL67" s="67" t="s">
        <v>715</v>
      </c>
      <c r="AM67" s="64" t="b">
        <v>0</v>
      </c>
      <c r="AN67" s="64">
        <v>0</v>
      </c>
      <c r="AO67" s="70" t="s">
        <v>286</v>
      </c>
      <c r="AP67" s="64" t="b">
        <v>0</v>
      </c>
      <c r="AQ67" s="64" t="s">
        <v>287</v>
      </c>
      <c r="AR67" s="64"/>
      <c r="AS67" s="70" t="s">
        <v>286</v>
      </c>
      <c r="AT67" s="64" t="b">
        <v>0</v>
      </c>
      <c r="AU67" s="64">
        <v>33</v>
      </c>
      <c r="AV67" s="70" t="s">
        <v>1077</v>
      </c>
      <c r="AW67" s="64" t="s">
        <v>341</v>
      </c>
      <c r="AX67" s="64" t="b">
        <v>0</v>
      </c>
      <c r="AY67" s="70" t="s">
        <v>1077</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row>
    <row r="68" spans="1:64" ht="15">
      <c r="A68" s="62" t="s">
        <v>532</v>
      </c>
      <c r="B68" s="62" t="s">
        <v>543</v>
      </c>
      <c r="C68" s="87" t="s">
        <v>283</v>
      </c>
      <c r="D68" s="94">
        <v>5</v>
      </c>
      <c r="E68" s="95" t="s">
        <v>132</v>
      </c>
      <c r="F68" s="96">
        <v>16</v>
      </c>
      <c r="G68" s="87"/>
      <c r="H68" s="77"/>
      <c r="I68" s="97"/>
      <c r="J68" s="97"/>
      <c r="K68" s="34" t="s">
        <v>65</v>
      </c>
      <c r="L68" s="100">
        <v>68</v>
      </c>
      <c r="M68" s="100"/>
      <c r="N68" s="99"/>
      <c r="O68" s="64" t="s">
        <v>355</v>
      </c>
      <c r="P68" s="66">
        <v>43538.680752314816</v>
      </c>
      <c r="Q68" s="64" t="s">
        <v>634</v>
      </c>
      <c r="R68" s="64"/>
      <c r="S68" s="64"/>
      <c r="T68" s="64"/>
      <c r="U68" s="66">
        <v>43538.680752314816</v>
      </c>
      <c r="V68" s="67" t="s">
        <v>833</v>
      </c>
      <c r="W68" s="64"/>
      <c r="X68" s="64"/>
      <c r="Y68" s="70" t="s">
        <v>995</v>
      </c>
      <c r="Z68" s="64"/>
      <c r="AA68" s="110">
        <v>1</v>
      </c>
      <c r="AB68" s="48">
        <v>0</v>
      </c>
      <c r="AC68" s="49">
        <v>0</v>
      </c>
      <c r="AD68" s="48">
        <v>0</v>
      </c>
      <c r="AE68" s="49">
        <v>0</v>
      </c>
      <c r="AF68" s="48">
        <v>0</v>
      </c>
      <c r="AG68" s="49">
        <v>0</v>
      </c>
      <c r="AH68" s="48">
        <v>36</v>
      </c>
      <c r="AI68" s="49">
        <v>100</v>
      </c>
      <c r="AJ68" s="48">
        <v>36</v>
      </c>
      <c r="AK68" s="117"/>
      <c r="AL68" s="67" t="s">
        <v>716</v>
      </c>
      <c r="AM68" s="64" t="b">
        <v>0</v>
      </c>
      <c r="AN68" s="64">
        <v>0</v>
      </c>
      <c r="AO68" s="70" t="s">
        <v>286</v>
      </c>
      <c r="AP68" s="64" t="b">
        <v>0</v>
      </c>
      <c r="AQ68" s="64" t="s">
        <v>287</v>
      </c>
      <c r="AR68" s="64"/>
      <c r="AS68" s="70" t="s">
        <v>286</v>
      </c>
      <c r="AT68" s="64" t="b">
        <v>0</v>
      </c>
      <c r="AU68" s="64">
        <v>6</v>
      </c>
      <c r="AV68" s="70" t="s">
        <v>1007</v>
      </c>
      <c r="AW68" s="64" t="s">
        <v>341</v>
      </c>
      <c r="AX68" s="64" t="b">
        <v>0</v>
      </c>
      <c r="AY68" s="70" t="s">
        <v>1007</v>
      </c>
      <c r="AZ68" s="64" t="s">
        <v>185</v>
      </c>
      <c r="BA68" s="64">
        <v>0</v>
      </c>
      <c r="BB68" s="64">
        <v>0</v>
      </c>
      <c r="BC68" s="64"/>
      <c r="BD68" s="64"/>
      <c r="BE68" s="64"/>
      <c r="BF68" s="64"/>
      <c r="BG68" s="64"/>
      <c r="BH68" s="64"/>
      <c r="BI68" s="64"/>
      <c r="BJ68" s="64"/>
      <c r="BK68" s="63" t="str">
        <f>REPLACE(INDEX(GroupVertices[Group],MATCH(Edges[[#This Row],[Vertex 1]],GroupVertices[Vertex],0)),1,1,"")</f>
        <v>8</v>
      </c>
      <c r="BL68" s="63" t="str">
        <f>REPLACE(INDEX(GroupVertices[Group],MATCH(Edges[[#This Row],[Vertex 2]],GroupVertices[Vertex],0)),1,1,"")</f>
        <v>8</v>
      </c>
    </row>
    <row r="69" spans="1:64" ht="15">
      <c r="A69" s="62" t="s">
        <v>533</v>
      </c>
      <c r="B69" s="62" t="s">
        <v>568</v>
      </c>
      <c r="C69" s="87" t="s">
        <v>283</v>
      </c>
      <c r="D69" s="94">
        <v>5</v>
      </c>
      <c r="E69" s="95" t="s">
        <v>132</v>
      </c>
      <c r="F69" s="96">
        <v>16</v>
      </c>
      <c r="G69" s="87"/>
      <c r="H69" s="77"/>
      <c r="I69" s="97"/>
      <c r="J69" s="97"/>
      <c r="K69" s="34" t="s">
        <v>65</v>
      </c>
      <c r="L69" s="100">
        <v>69</v>
      </c>
      <c r="M69" s="100"/>
      <c r="N69" s="99"/>
      <c r="O69" s="64" t="s">
        <v>355</v>
      </c>
      <c r="P69" s="66">
        <v>43538.68077546296</v>
      </c>
      <c r="Q69" s="64" t="s">
        <v>635</v>
      </c>
      <c r="R69" s="64"/>
      <c r="S69" s="64"/>
      <c r="T69" s="64"/>
      <c r="U69" s="66">
        <v>43538.68077546296</v>
      </c>
      <c r="V69" s="67" t="s">
        <v>834</v>
      </c>
      <c r="W69" s="64"/>
      <c r="X69" s="64"/>
      <c r="Y69" s="70" t="s">
        <v>996</v>
      </c>
      <c r="Z69" s="64"/>
      <c r="AA69" s="110">
        <v>1</v>
      </c>
      <c r="AB69" s="48"/>
      <c r="AC69" s="49"/>
      <c r="AD69" s="48"/>
      <c r="AE69" s="49"/>
      <c r="AF69" s="48"/>
      <c r="AG69" s="49"/>
      <c r="AH69" s="48"/>
      <c r="AI69" s="49"/>
      <c r="AJ69" s="48"/>
      <c r="AK69" s="117"/>
      <c r="AL69" s="67" t="s">
        <v>717</v>
      </c>
      <c r="AM69" s="64" t="b">
        <v>0</v>
      </c>
      <c r="AN69" s="64">
        <v>0</v>
      </c>
      <c r="AO69" s="70" t="s">
        <v>286</v>
      </c>
      <c r="AP69" s="64" t="b">
        <v>0</v>
      </c>
      <c r="AQ69" s="64" t="s">
        <v>287</v>
      </c>
      <c r="AR69" s="64"/>
      <c r="AS69" s="70" t="s">
        <v>286</v>
      </c>
      <c r="AT69" s="64" t="b">
        <v>0</v>
      </c>
      <c r="AU69" s="64">
        <v>4</v>
      </c>
      <c r="AV69" s="70" t="s">
        <v>1035</v>
      </c>
      <c r="AW69" s="64" t="s">
        <v>341</v>
      </c>
      <c r="AX69" s="64" t="b">
        <v>0</v>
      </c>
      <c r="AY69" s="70" t="s">
        <v>1035</v>
      </c>
      <c r="AZ69" s="64" t="s">
        <v>185</v>
      </c>
      <c r="BA69" s="64">
        <v>0</v>
      </c>
      <c r="BB69" s="64">
        <v>0</v>
      </c>
      <c r="BC69" s="64"/>
      <c r="BD69" s="64"/>
      <c r="BE69" s="64"/>
      <c r="BF69" s="64"/>
      <c r="BG69" s="64"/>
      <c r="BH69" s="64"/>
      <c r="BI69" s="64"/>
      <c r="BJ69" s="64"/>
      <c r="BK69" s="63" t="str">
        <f>REPLACE(INDEX(GroupVertices[Group],MATCH(Edges[[#This Row],[Vertex 1]],GroupVertices[Vertex],0)),1,1,"")</f>
        <v>7</v>
      </c>
      <c r="BL69" s="63" t="str">
        <f>REPLACE(INDEX(GroupVertices[Group],MATCH(Edges[[#This Row],[Vertex 2]],GroupVertices[Vertex],0)),1,1,"")</f>
        <v>7</v>
      </c>
    </row>
    <row r="70" spans="1:64" ht="15">
      <c r="A70" s="62" t="s">
        <v>533</v>
      </c>
      <c r="B70" s="62" t="s">
        <v>610</v>
      </c>
      <c r="C70" s="87" t="s">
        <v>283</v>
      </c>
      <c r="D70" s="94">
        <v>5</v>
      </c>
      <c r="E70" s="95" t="s">
        <v>132</v>
      </c>
      <c r="F70" s="96">
        <v>16</v>
      </c>
      <c r="G70" s="87"/>
      <c r="H70" s="77"/>
      <c r="I70" s="97"/>
      <c r="J70" s="97"/>
      <c r="K70" s="34" t="s">
        <v>65</v>
      </c>
      <c r="L70" s="100">
        <v>70</v>
      </c>
      <c r="M70" s="100"/>
      <c r="N70" s="99"/>
      <c r="O70" s="64" t="s">
        <v>195</v>
      </c>
      <c r="P70" s="66">
        <v>43538.68077546296</v>
      </c>
      <c r="Q70" s="64" t="s">
        <v>635</v>
      </c>
      <c r="R70" s="64"/>
      <c r="S70" s="64"/>
      <c r="T70" s="64"/>
      <c r="U70" s="66">
        <v>43538.68077546296</v>
      </c>
      <c r="V70" s="67" t="s">
        <v>834</v>
      </c>
      <c r="W70" s="64"/>
      <c r="X70" s="64"/>
      <c r="Y70" s="70" t="s">
        <v>996</v>
      </c>
      <c r="Z70" s="64"/>
      <c r="AA70" s="110">
        <v>1</v>
      </c>
      <c r="AB70" s="48">
        <v>0</v>
      </c>
      <c r="AC70" s="49">
        <v>0</v>
      </c>
      <c r="AD70" s="48">
        <v>0</v>
      </c>
      <c r="AE70" s="49">
        <v>0</v>
      </c>
      <c r="AF70" s="48">
        <v>0</v>
      </c>
      <c r="AG70" s="49">
        <v>0</v>
      </c>
      <c r="AH70" s="48">
        <v>43</v>
      </c>
      <c r="AI70" s="49">
        <v>100</v>
      </c>
      <c r="AJ70" s="48">
        <v>43</v>
      </c>
      <c r="AK70" s="117"/>
      <c r="AL70" s="67" t="s">
        <v>717</v>
      </c>
      <c r="AM70" s="64" t="b">
        <v>0</v>
      </c>
      <c r="AN70" s="64">
        <v>0</v>
      </c>
      <c r="AO70" s="70" t="s">
        <v>286</v>
      </c>
      <c r="AP70" s="64" t="b">
        <v>0</v>
      </c>
      <c r="AQ70" s="64" t="s">
        <v>287</v>
      </c>
      <c r="AR70" s="64"/>
      <c r="AS70" s="70" t="s">
        <v>286</v>
      </c>
      <c r="AT70" s="64" t="b">
        <v>0</v>
      </c>
      <c r="AU70" s="64">
        <v>4</v>
      </c>
      <c r="AV70" s="70" t="s">
        <v>1035</v>
      </c>
      <c r="AW70" s="64" t="s">
        <v>341</v>
      </c>
      <c r="AX70" s="64" t="b">
        <v>0</v>
      </c>
      <c r="AY70" s="70" t="s">
        <v>1035</v>
      </c>
      <c r="AZ70" s="64" t="s">
        <v>185</v>
      </c>
      <c r="BA70" s="64">
        <v>0</v>
      </c>
      <c r="BB70" s="64">
        <v>0</v>
      </c>
      <c r="BC70" s="64"/>
      <c r="BD70" s="64"/>
      <c r="BE70" s="64"/>
      <c r="BF70" s="64"/>
      <c r="BG70" s="64"/>
      <c r="BH70" s="64"/>
      <c r="BI70" s="64"/>
      <c r="BJ70" s="64"/>
      <c r="BK70" s="63" t="str">
        <f>REPLACE(INDEX(GroupVertices[Group],MATCH(Edges[[#This Row],[Vertex 1]],GroupVertices[Vertex],0)),1,1,"")</f>
        <v>7</v>
      </c>
      <c r="BL70" s="63" t="str">
        <f>REPLACE(INDEX(GroupVertices[Group],MATCH(Edges[[#This Row],[Vertex 2]],GroupVertices[Vertex],0)),1,1,"")</f>
        <v>7</v>
      </c>
    </row>
    <row r="71" spans="1:64" ht="15">
      <c r="A71" s="62" t="s">
        <v>534</v>
      </c>
      <c r="B71" s="62" t="s">
        <v>614</v>
      </c>
      <c r="C71" s="87" t="s">
        <v>283</v>
      </c>
      <c r="D71" s="94">
        <v>5</v>
      </c>
      <c r="E71" s="95" t="s">
        <v>132</v>
      </c>
      <c r="F71" s="96">
        <v>16</v>
      </c>
      <c r="G71" s="87"/>
      <c r="H71" s="77"/>
      <c r="I71" s="97"/>
      <c r="J71" s="97"/>
      <c r="K71" s="34" t="s">
        <v>65</v>
      </c>
      <c r="L71" s="100">
        <v>71</v>
      </c>
      <c r="M71" s="100"/>
      <c r="N71" s="99"/>
      <c r="O71" s="64" t="s">
        <v>355</v>
      </c>
      <c r="P71" s="66">
        <v>43538.68078703704</v>
      </c>
      <c r="Q71" s="64" t="s">
        <v>626</v>
      </c>
      <c r="R71" s="64"/>
      <c r="S71" s="64"/>
      <c r="T71" s="64"/>
      <c r="U71" s="66">
        <v>43538.68078703704</v>
      </c>
      <c r="V71" s="67" t="s">
        <v>835</v>
      </c>
      <c r="W71" s="64"/>
      <c r="X71" s="64"/>
      <c r="Y71" s="70" t="s">
        <v>997</v>
      </c>
      <c r="Z71" s="64"/>
      <c r="AA71" s="110">
        <v>1</v>
      </c>
      <c r="AB71" s="48">
        <v>0</v>
      </c>
      <c r="AC71" s="49">
        <v>0</v>
      </c>
      <c r="AD71" s="48">
        <v>0</v>
      </c>
      <c r="AE71" s="49">
        <v>0</v>
      </c>
      <c r="AF71" s="48">
        <v>0</v>
      </c>
      <c r="AG71" s="49">
        <v>0</v>
      </c>
      <c r="AH71" s="48">
        <v>16</v>
      </c>
      <c r="AI71" s="49">
        <v>100</v>
      </c>
      <c r="AJ71" s="48">
        <v>16</v>
      </c>
      <c r="AK71" s="135" t="s">
        <v>668</v>
      </c>
      <c r="AL71" s="67" t="s">
        <v>668</v>
      </c>
      <c r="AM71" s="64" t="b">
        <v>0</v>
      </c>
      <c r="AN71" s="64">
        <v>0</v>
      </c>
      <c r="AO71" s="70" t="s">
        <v>286</v>
      </c>
      <c r="AP71" s="64" t="b">
        <v>0</v>
      </c>
      <c r="AQ71" s="64" t="s">
        <v>287</v>
      </c>
      <c r="AR71" s="64"/>
      <c r="AS71" s="70" t="s">
        <v>286</v>
      </c>
      <c r="AT71" s="64" t="b">
        <v>0</v>
      </c>
      <c r="AU71" s="64">
        <v>54</v>
      </c>
      <c r="AV71" s="70" t="s">
        <v>1089</v>
      </c>
      <c r="AW71" s="64" t="s">
        <v>353</v>
      </c>
      <c r="AX71" s="64" t="b">
        <v>0</v>
      </c>
      <c r="AY71" s="70" t="s">
        <v>1089</v>
      </c>
      <c r="AZ71" s="64" t="s">
        <v>185</v>
      </c>
      <c r="BA71" s="64">
        <v>0</v>
      </c>
      <c r="BB71" s="64">
        <v>0</v>
      </c>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row>
    <row r="72" spans="1:64" ht="15">
      <c r="A72" s="62" t="s">
        <v>535</v>
      </c>
      <c r="B72" s="62" t="s">
        <v>606</v>
      </c>
      <c r="C72" s="87" t="s">
        <v>283</v>
      </c>
      <c r="D72" s="94">
        <v>5</v>
      </c>
      <c r="E72" s="95" t="s">
        <v>132</v>
      </c>
      <c r="F72" s="96">
        <v>16</v>
      </c>
      <c r="G72" s="87"/>
      <c r="H72" s="77"/>
      <c r="I72" s="97"/>
      <c r="J72" s="97"/>
      <c r="K72" s="34" t="s">
        <v>65</v>
      </c>
      <c r="L72" s="100">
        <v>72</v>
      </c>
      <c r="M72" s="100"/>
      <c r="N72" s="99"/>
      <c r="O72" s="64" t="s">
        <v>355</v>
      </c>
      <c r="P72" s="66">
        <v>43538.68082175926</v>
      </c>
      <c r="Q72" s="64" t="s">
        <v>631</v>
      </c>
      <c r="R72" s="64"/>
      <c r="S72" s="64"/>
      <c r="T72" s="64"/>
      <c r="U72" s="66">
        <v>43538.68082175926</v>
      </c>
      <c r="V72" s="67" t="s">
        <v>836</v>
      </c>
      <c r="W72" s="64"/>
      <c r="X72" s="64"/>
      <c r="Y72" s="70" t="s">
        <v>998</v>
      </c>
      <c r="Z72" s="64"/>
      <c r="AA72" s="110">
        <v>1</v>
      </c>
      <c r="AB72" s="48">
        <v>0</v>
      </c>
      <c r="AC72" s="49">
        <v>0</v>
      </c>
      <c r="AD72" s="48">
        <v>0</v>
      </c>
      <c r="AE72" s="49">
        <v>0</v>
      </c>
      <c r="AF72" s="48">
        <v>0</v>
      </c>
      <c r="AG72" s="49">
        <v>0</v>
      </c>
      <c r="AH72" s="48">
        <v>47</v>
      </c>
      <c r="AI72" s="49">
        <v>100</v>
      </c>
      <c r="AJ72" s="48">
        <v>47</v>
      </c>
      <c r="AK72" s="117"/>
      <c r="AL72" s="67" t="s">
        <v>718</v>
      </c>
      <c r="AM72" s="64" t="b">
        <v>0</v>
      </c>
      <c r="AN72" s="64">
        <v>0</v>
      </c>
      <c r="AO72" s="70" t="s">
        <v>286</v>
      </c>
      <c r="AP72" s="64" t="b">
        <v>0</v>
      </c>
      <c r="AQ72" s="64" t="s">
        <v>287</v>
      </c>
      <c r="AR72" s="64"/>
      <c r="AS72" s="70" t="s">
        <v>286</v>
      </c>
      <c r="AT72" s="64" t="b">
        <v>0</v>
      </c>
      <c r="AU72" s="64">
        <v>33</v>
      </c>
      <c r="AV72" s="70" t="s">
        <v>1077</v>
      </c>
      <c r="AW72" s="64" t="s">
        <v>341</v>
      </c>
      <c r="AX72" s="64" t="b">
        <v>0</v>
      </c>
      <c r="AY72" s="70" t="s">
        <v>1077</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row>
    <row r="73" spans="1:64" ht="15">
      <c r="A73" s="62" t="s">
        <v>536</v>
      </c>
      <c r="B73" s="62" t="s">
        <v>606</v>
      </c>
      <c r="C73" s="87" t="s">
        <v>283</v>
      </c>
      <c r="D73" s="94">
        <v>5</v>
      </c>
      <c r="E73" s="95" t="s">
        <v>132</v>
      </c>
      <c r="F73" s="96">
        <v>16</v>
      </c>
      <c r="G73" s="87"/>
      <c r="H73" s="77"/>
      <c r="I73" s="97"/>
      <c r="J73" s="97"/>
      <c r="K73" s="34" t="s">
        <v>65</v>
      </c>
      <c r="L73" s="100">
        <v>73</v>
      </c>
      <c r="M73" s="100"/>
      <c r="N73" s="99"/>
      <c r="O73" s="64" t="s">
        <v>355</v>
      </c>
      <c r="P73" s="66">
        <v>43538.68236111111</v>
      </c>
      <c r="Q73" s="64" t="s">
        <v>631</v>
      </c>
      <c r="R73" s="64"/>
      <c r="S73" s="64"/>
      <c r="T73" s="64"/>
      <c r="U73" s="66">
        <v>43538.68236111111</v>
      </c>
      <c r="V73" s="67" t="s">
        <v>837</v>
      </c>
      <c r="W73" s="64"/>
      <c r="X73" s="64"/>
      <c r="Y73" s="70" t="s">
        <v>999</v>
      </c>
      <c r="Z73" s="64"/>
      <c r="AA73" s="110">
        <v>1</v>
      </c>
      <c r="AB73" s="48">
        <v>0</v>
      </c>
      <c r="AC73" s="49">
        <v>0</v>
      </c>
      <c r="AD73" s="48">
        <v>0</v>
      </c>
      <c r="AE73" s="49">
        <v>0</v>
      </c>
      <c r="AF73" s="48">
        <v>0</v>
      </c>
      <c r="AG73" s="49">
        <v>0</v>
      </c>
      <c r="AH73" s="48">
        <v>47</v>
      </c>
      <c r="AI73" s="49">
        <v>100</v>
      </c>
      <c r="AJ73" s="48">
        <v>47</v>
      </c>
      <c r="AK73" s="117"/>
      <c r="AL73" s="67" t="s">
        <v>719</v>
      </c>
      <c r="AM73" s="64" t="b">
        <v>0</v>
      </c>
      <c r="AN73" s="64">
        <v>0</v>
      </c>
      <c r="AO73" s="70" t="s">
        <v>286</v>
      </c>
      <c r="AP73" s="64" t="b">
        <v>0</v>
      </c>
      <c r="AQ73" s="64" t="s">
        <v>287</v>
      </c>
      <c r="AR73" s="64"/>
      <c r="AS73" s="70" t="s">
        <v>286</v>
      </c>
      <c r="AT73" s="64" t="b">
        <v>0</v>
      </c>
      <c r="AU73" s="64">
        <v>33</v>
      </c>
      <c r="AV73" s="70" t="s">
        <v>1077</v>
      </c>
      <c r="AW73" s="64" t="s">
        <v>341</v>
      </c>
      <c r="AX73" s="64" t="b">
        <v>0</v>
      </c>
      <c r="AY73" s="70" t="s">
        <v>1077</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2</v>
      </c>
    </row>
    <row r="74" spans="1:64" ht="15">
      <c r="A74" s="62" t="s">
        <v>537</v>
      </c>
      <c r="B74" s="62" t="s">
        <v>543</v>
      </c>
      <c r="C74" s="87" t="s">
        <v>283</v>
      </c>
      <c r="D74" s="94">
        <v>5</v>
      </c>
      <c r="E74" s="95" t="s">
        <v>132</v>
      </c>
      <c r="F74" s="96">
        <v>16</v>
      </c>
      <c r="G74" s="87"/>
      <c r="H74" s="77"/>
      <c r="I74" s="97"/>
      <c r="J74" s="97"/>
      <c r="K74" s="34" t="s">
        <v>65</v>
      </c>
      <c r="L74" s="100">
        <v>74</v>
      </c>
      <c r="M74" s="100"/>
      <c r="N74" s="99"/>
      <c r="O74" s="64" t="s">
        <v>355</v>
      </c>
      <c r="P74" s="66">
        <v>43538.682534722226</v>
      </c>
      <c r="Q74" s="64" t="s">
        <v>634</v>
      </c>
      <c r="R74" s="64"/>
      <c r="S74" s="64"/>
      <c r="T74" s="64"/>
      <c r="U74" s="66">
        <v>43538.682534722226</v>
      </c>
      <c r="V74" s="67" t="s">
        <v>838</v>
      </c>
      <c r="W74" s="64"/>
      <c r="X74" s="64"/>
      <c r="Y74" s="70" t="s">
        <v>1000</v>
      </c>
      <c r="Z74" s="64"/>
      <c r="AA74" s="110">
        <v>1</v>
      </c>
      <c r="AB74" s="48">
        <v>0</v>
      </c>
      <c r="AC74" s="49">
        <v>0</v>
      </c>
      <c r="AD74" s="48">
        <v>0</v>
      </c>
      <c r="AE74" s="49">
        <v>0</v>
      </c>
      <c r="AF74" s="48">
        <v>0</v>
      </c>
      <c r="AG74" s="49">
        <v>0</v>
      </c>
      <c r="AH74" s="48">
        <v>36</v>
      </c>
      <c r="AI74" s="49">
        <v>100</v>
      </c>
      <c r="AJ74" s="48">
        <v>36</v>
      </c>
      <c r="AK74" s="117"/>
      <c r="AL74" s="67" t="s">
        <v>720</v>
      </c>
      <c r="AM74" s="64" t="b">
        <v>0</v>
      </c>
      <c r="AN74" s="64">
        <v>0</v>
      </c>
      <c r="AO74" s="70" t="s">
        <v>286</v>
      </c>
      <c r="AP74" s="64" t="b">
        <v>0</v>
      </c>
      <c r="AQ74" s="64" t="s">
        <v>287</v>
      </c>
      <c r="AR74" s="64"/>
      <c r="AS74" s="70" t="s">
        <v>286</v>
      </c>
      <c r="AT74" s="64" t="b">
        <v>0</v>
      </c>
      <c r="AU74" s="64">
        <v>6</v>
      </c>
      <c r="AV74" s="70" t="s">
        <v>1007</v>
      </c>
      <c r="AW74" s="64" t="s">
        <v>341</v>
      </c>
      <c r="AX74" s="64" t="b">
        <v>0</v>
      </c>
      <c r="AY74" s="70" t="s">
        <v>1007</v>
      </c>
      <c r="AZ74" s="64" t="s">
        <v>185</v>
      </c>
      <c r="BA74" s="64">
        <v>0</v>
      </c>
      <c r="BB74" s="64">
        <v>0</v>
      </c>
      <c r="BC74" s="64"/>
      <c r="BD74" s="64"/>
      <c r="BE74" s="64"/>
      <c r="BF74" s="64"/>
      <c r="BG74" s="64"/>
      <c r="BH74" s="64"/>
      <c r="BI74" s="64"/>
      <c r="BJ74" s="64"/>
      <c r="BK74" s="63" t="str">
        <f>REPLACE(INDEX(GroupVertices[Group],MATCH(Edges[[#This Row],[Vertex 1]],GroupVertices[Vertex],0)),1,1,"")</f>
        <v>8</v>
      </c>
      <c r="BL74" s="63" t="str">
        <f>REPLACE(INDEX(GroupVertices[Group],MATCH(Edges[[#This Row],[Vertex 2]],GroupVertices[Vertex],0)),1,1,"")</f>
        <v>8</v>
      </c>
    </row>
    <row r="75" spans="1:64" ht="15">
      <c r="A75" s="62" t="s">
        <v>538</v>
      </c>
      <c r="B75" s="62" t="s">
        <v>612</v>
      </c>
      <c r="C75" s="87" t="s">
        <v>283</v>
      </c>
      <c r="D75" s="94">
        <v>5</v>
      </c>
      <c r="E75" s="95" t="s">
        <v>132</v>
      </c>
      <c r="F75" s="96">
        <v>16</v>
      </c>
      <c r="G75" s="87"/>
      <c r="H75" s="77"/>
      <c r="I75" s="97"/>
      <c r="J75" s="97"/>
      <c r="K75" s="34" t="s">
        <v>65</v>
      </c>
      <c r="L75" s="100">
        <v>75</v>
      </c>
      <c r="M75" s="100"/>
      <c r="N75" s="99"/>
      <c r="O75" s="64" t="s">
        <v>355</v>
      </c>
      <c r="P75" s="66">
        <v>43538.682754629626</v>
      </c>
      <c r="Q75" s="64" t="s">
        <v>629</v>
      </c>
      <c r="R75" s="64"/>
      <c r="S75" s="64"/>
      <c r="T75" s="64"/>
      <c r="U75" s="66">
        <v>43538.682754629626</v>
      </c>
      <c r="V75" s="67" t="s">
        <v>839</v>
      </c>
      <c r="W75" s="64"/>
      <c r="X75" s="64"/>
      <c r="Y75" s="70" t="s">
        <v>1001</v>
      </c>
      <c r="Z75" s="64"/>
      <c r="AA75" s="110">
        <v>1</v>
      </c>
      <c r="AB75" s="48">
        <v>0</v>
      </c>
      <c r="AC75" s="49">
        <v>0</v>
      </c>
      <c r="AD75" s="48">
        <v>0</v>
      </c>
      <c r="AE75" s="49">
        <v>0</v>
      </c>
      <c r="AF75" s="48">
        <v>0</v>
      </c>
      <c r="AG75" s="49">
        <v>0</v>
      </c>
      <c r="AH75" s="48">
        <v>47</v>
      </c>
      <c r="AI75" s="49">
        <v>100</v>
      </c>
      <c r="AJ75" s="48">
        <v>47</v>
      </c>
      <c r="AK75" s="117"/>
      <c r="AL75" s="67" t="s">
        <v>721</v>
      </c>
      <c r="AM75" s="64" t="b">
        <v>0</v>
      </c>
      <c r="AN75" s="64">
        <v>0</v>
      </c>
      <c r="AO75" s="70" t="s">
        <v>286</v>
      </c>
      <c r="AP75" s="64" t="b">
        <v>0</v>
      </c>
      <c r="AQ75" s="64" t="s">
        <v>287</v>
      </c>
      <c r="AR75" s="64"/>
      <c r="AS75" s="70" t="s">
        <v>286</v>
      </c>
      <c r="AT75" s="64" t="b">
        <v>0</v>
      </c>
      <c r="AU75" s="64">
        <v>18</v>
      </c>
      <c r="AV75" s="70" t="s">
        <v>1087</v>
      </c>
      <c r="AW75" s="64" t="s">
        <v>1098</v>
      </c>
      <c r="AX75" s="64" t="b">
        <v>0</v>
      </c>
      <c r="AY75" s="70" t="s">
        <v>1087</v>
      </c>
      <c r="AZ75" s="64" t="s">
        <v>185</v>
      </c>
      <c r="BA75" s="64">
        <v>0</v>
      </c>
      <c r="BB75" s="64">
        <v>0</v>
      </c>
      <c r="BC75" s="64"/>
      <c r="BD75" s="64"/>
      <c r="BE75" s="64"/>
      <c r="BF75" s="64"/>
      <c r="BG75" s="64"/>
      <c r="BH75" s="64"/>
      <c r="BI75" s="64"/>
      <c r="BJ75" s="64"/>
      <c r="BK75" s="63" t="str">
        <f>REPLACE(INDEX(GroupVertices[Group],MATCH(Edges[[#This Row],[Vertex 1]],GroupVertices[Vertex],0)),1,1,"")</f>
        <v>3</v>
      </c>
      <c r="BL75" s="63" t="str">
        <f>REPLACE(INDEX(GroupVertices[Group],MATCH(Edges[[#This Row],[Vertex 2]],GroupVertices[Vertex],0)),1,1,"")</f>
        <v>3</v>
      </c>
    </row>
    <row r="76" spans="1:64" ht="15">
      <c r="A76" s="62" t="s">
        <v>539</v>
      </c>
      <c r="B76" s="62" t="s">
        <v>610</v>
      </c>
      <c r="C76" s="87" t="s">
        <v>283</v>
      </c>
      <c r="D76" s="94">
        <v>5</v>
      </c>
      <c r="E76" s="95" t="s">
        <v>132</v>
      </c>
      <c r="F76" s="96">
        <v>16</v>
      </c>
      <c r="G76" s="87"/>
      <c r="H76" s="77"/>
      <c r="I76" s="97"/>
      <c r="J76" s="97"/>
      <c r="K76" s="34" t="s">
        <v>65</v>
      </c>
      <c r="L76" s="100">
        <v>76</v>
      </c>
      <c r="M76" s="100"/>
      <c r="N76" s="99"/>
      <c r="O76" s="64" t="s">
        <v>355</v>
      </c>
      <c r="P76" s="66">
        <v>43538.682754629626</v>
      </c>
      <c r="Q76" s="64" t="s">
        <v>636</v>
      </c>
      <c r="R76" s="64"/>
      <c r="S76" s="64"/>
      <c r="T76" s="64"/>
      <c r="U76" s="66">
        <v>43538.682754629626</v>
      </c>
      <c r="V76" s="67" t="s">
        <v>840</v>
      </c>
      <c r="W76" s="64"/>
      <c r="X76" s="64"/>
      <c r="Y76" s="70" t="s">
        <v>1002</v>
      </c>
      <c r="Z76" s="64"/>
      <c r="AA76" s="110">
        <v>1</v>
      </c>
      <c r="AB76" s="48">
        <v>0</v>
      </c>
      <c r="AC76" s="49">
        <v>0</v>
      </c>
      <c r="AD76" s="48">
        <v>0</v>
      </c>
      <c r="AE76" s="49">
        <v>0</v>
      </c>
      <c r="AF76" s="48">
        <v>0</v>
      </c>
      <c r="AG76" s="49">
        <v>0</v>
      </c>
      <c r="AH76" s="48">
        <v>25</v>
      </c>
      <c r="AI76" s="49">
        <v>100</v>
      </c>
      <c r="AJ76" s="48">
        <v>25</v>
      </c>
      <c r="AK76" s="117"/>
      <c r="AL76" s="67" t="s">
        <v>722</v>
      </c>
      <c r="AM76" s="64" t="b">
        <v>0</v>
      </c>
      <c r="AN76" s="64">
        <v>0</v>
      </c>
      <c r="AO76" s="70" t="s">
        <v>286</v>
      </c>
      <c r="AP76" s="64" t="b">
        <v>0</v>
      </c>
      <c r="AQ76" s="64" t="s">
        <v>287</v>
      </c>
      <c r="AR76" s="64"/>
      <c r="AS76" s="70" t="s">
        <v>286</v>
      </c>
      <c r="AT76" s="64" t="b">
        <v>0</v>
      </c>
      <c r="AU76" s="64">
        <v>1</v>
      </c>
      <c r="AV76" s="70" t="s">
        <v>1084</v>
      </c>
      <c r="AW76" s="64" t="s">
        <v>341</v>
      </c>
      <c r="AX76" s="64" t="b">
        <v>0</v>
      </c>
      <c r="AY76" s="70" t="s">
        <v>1084</v>
      </c>
      <c r="AZ76" s="64" t="s">
        <v>185</v>
      </c>
      <c r="BA76" s="64">
        <v>0</v>
      </c>
      <c r="BB76" s="64">
        <v>0</v>
      </c>
      <c r="BC76" s="64"/>
      <c r="BD76" s="64"/>
      <c r="BE76" s="64"/>
      <c r="BF76" s="64"/>
      <c r="BG76" s="64"/>
      <c r="BH76" s="64"/>
      <c r="BI76" s="64"/>
      <c r="BJ76" s="64"/>
      <c r="BK76" s="63" t="str">
        <f>REPLACE(INDEX(GroupVertices[Group],MATCH(Edges[[#This Row],[Vertex 1]],GroupVertices[Vertex],0)),1,1,"")</f>
        <v>7</v>
      </c>
      <c r="BL76" s="63" t="str">
        <f>REPLACE(INDEX(GroupVertices[Group],MATCH(Edges[[#This Row],[Vertex 2]],GroupVertices[Vertex],0)),1,1,"")</f>
        <v>7</v>
      </c>
    </row>
    <row r="77" spans="1:64" ht="15">
      <c r="A77" s="62" t="s">
        <v>540</v>
      </c>
      <c r="B77" s="62" t="s">
        <v>592</v>
      </c>
      <c r="C77" s="87" t="s">
        <v>283</v>
      </c>
      <c r="D77" s="94">
        <v>5</v>
      </c>
      <c r="E77" s="95" t="s">
        <v>132</v>
      </c>
      <c r="F77" s="96">
        <v>16</v>
      </c>
      <c r="G77" s="87"/>
      <c r="H77" s="77"/>
      <c r="I77" s="97"/>
      <c r="J77" s="97"/>
      <c r="K77" s="34" t="s">
        <v>65</v>
      </c>
      <c r="L77" s="100">
        <v>77</v>
      </c>
      <c r="M77" s="100"/>
      <c r="N77" s="99"/>
      <c r="O77" s="64" t="s">
        <v>355</v>
      </c>
      <c r="P77" s="66">
        <v>43538.682905092595</v>
      </c>
      <c r="Q77" s="64" t="s">
        <v>627</v>
      </c>
      <c r="R77" s="64"/>
      <c r="S77" s="64"/>
      <c r="T77" s="64"/>
      <c r="U77" s="66">
        <v>43538.682905092595</v>
      </c>
      <c r="V77" s="67" t="s">
        <v>841</v>
      </c>
      <c r="W77" s="64"/>
      <c r="X77" s="64"/>
      <c r="Y77" s="70" t="s">
        <v>1003</v>
      </c>
      <c r="Z77" s="64"/>
      <c r="AA77" s="110">
        <v>1</v>
      </c>
      <c r="AB77" s="48">
        <v>0</v>
      </c>
      <c r="AC77" s="49">
        <v>0</v>
      </c>
      <c r="AD77" s="48">
        <v>0</v>
      </c>
      <c r="AE77" s="49">
        <v>0</v>
      </c>
      <c r="AF77" s="48">
        <v>0</v>
      </c>
      <c r="AG77" s="49">
        <v>0</v>
      </c>
      <c r="AH77" s="48">
        <v>43</v>
      </c>
      <c r="AI77" s="49">
        <v>100</v>
      </c>
      <c r="AJ77" s="48">
        <v>43</v>
      </c>
      <c r="AK77" s="117"/>
      <c r="AL77" s="67" t="s">
        <v>723</v>
      </c>
      <c r="AM77" s="64" t="b">
        <v>0</v>
      </c>
      <c r="AN77" s="64">
        <v>0</v>
      </c>
      <c r="AO77" s="70" t="s">
        <v>286</v>
      </c>
      <c r="AP77" s="64" t="b">
        <v>0</v>
      </c>
      <c r="AQ77" s="64" t="s">
        <v>287</v>
      </c>
      <c r="AR77" s="64"/>
      <c r="AS77" s="70" t="s">
        <v>286</v>
      </c>
      <c r="AT77" s="64" t="b">
        <v>0</v>
      </c>
      <c r="AU77" s="64">
        <v>14</v>
      </c>
      <c r="AV77" s="70" t="s">
        <v>1061</v>
      </c>
      <c r="AW77" s="64" t="s">
        <v>353</v>
      </c>
      <c r="AX77" s="64" t="b">
        <v>0</v>
      </c>
      <c r="AY77" s="70" t="s">
        <v>1061</v>
      </c>
      <c r="AZ77" s="64" t="s">
        <v>185</v>
      </c>
      <c r="BA77" s="64">
        <v>0</v>
      </c>
      <c r="BB77" s="64">
        <v>0</v>
      </c>
      <c r="BC77" s="64"/>
      <c r="BD77" s="64"/>
      <c r="BE77" s="64"/>
      <c r="BF77" s="64"/>
      <c r="BG77" s="64"/>
      <c r="BH77" s="64"/>
      <c r="BI77" s="64"/>
      <c r="BJ77" s="64"/>
      <c r="BK77" s="63" t="str">
        <f>REPLACE(INDEX(GroupVertices[Group],MATCH(Edges[[#This Row],[Vertex 1]],GroupVertices[Vertex],0)),1,1,"")</f>
        <v>4</v>
      </c>
      <c r="BL77" s="63" t="str">
        <f>REPLACE(INDEX(GroupVertices[Group],MATCH(Edges[[#This Row],[Vertex 2]],GroupVertices[Vertex],0)),1,1,"")</f>
        <v>4</v>
      </c>
    </row>
    <row r="78" spans="1:64" ht="15">
      <c r="A78" s="62" t="s">
        <v>541</v>
      </c>
      <c r="B78" s="62" t="s">
        <v>614</v>
      </c>
      <c r="C78" s="87" t="s">
        <v>283</v>
      </c>
      <c r="D78" s="94">
        <v>5</v>
      </c>
      <c r="E78" s="95" t="s">
        <v>132</v>
      </c>
      <c r="F78" s="96">
        <v>16</v>
      </c>
      <c r="G78" s="87"/>
      <c r="H78" s="77"/>
      <c r="I78" s="97"/>
      <c r="J78" s="97"/>
      <c r="K78" s="34" t="s">
        <v>65</v>
      </c>
      <c r="L78" s="100">
        <v>78</v>
      </c>
      <c r="M78" s="100"/>
      <c r="N78" s="99"/>
      <c r="O78" s="64" t="s">
        <v>355</v>
      </c>
      <c r="P78" s="66">
        <v>43538.683229166665</v>
      </c>
      <c r="Q78" s="64" t="s">
        <v>626</v>
      </c>
      <c r="R78" s="64"/>
      <c r="S78" s="64"/>
      <c r="T78" s="64"/>
      <c r="U78" s="66">
        <v>43538.683229166665</v>
      </c>
      <c r="V78" s="67" t="s">
        <v>842</v>
      </c>
      <c r="W78" s="64"/>
      <c r="X78" s="64"/>
      <c r="Y78" s="70" t="s">
        <v>1004</v>
      </c>
      <c r="Z78" s="64"/>
      <c r="AA78" s="110">
        <v>1</v>
      </c>
      <c r="AB78" s="48">
        <v>0</v>
      </c>
      <c r="AC78" s="49">
        <v>0</v>
      </c>
      <c r="AD78" s="48">
        <v>0</v>
      </c>
      <c r="AE78" s="49">
        <v>0</v>
      </c>
      <c r="AF78" s="48">
        <v>0</v>
      </c>
      <c r="AG78" s="49">
        <v>0</v>
      </c>
      <c r="AH78" s="48">
        <v>16</v>
      </c>
      <c r="AI78" s="49">
        <v>100</v>
      </c>
      <c r="AJ78" s="48">
        <v>16</v>
      </c>
      <c r="AK78" s="135" t="s">
        <v>668</v>
      </c>
      <c r="AL78" s="67" t="s">
        <v>668</v>
      </c>
      <c r="AM78" s="64" t="b">
        <v>0</v>
      </c>
      <c r="AN78" s="64">
        <v>0</v>
      </c>
      <c r="AO78" s="70" t="s">
        <v>286</v>
      </c>
      <c r="AP78" s="64" t="b">
        <v>0</v>
      </c>
      <c r="AQ78" s="64" t="s">
        <v>287</v>
      </c>
      <c r="AR78" s="64"/>
      <c r="AS78" s="70" t="s">
        <v>286</v>
      </c>
      <c r="AT78" s="64" t="b">
        <v>0</v>
      </c>
      <c r="AU78" s="64">
        <v>54</v>
      </c>
      <c r="AV78" s="70" t="s">
        <v>1089</v>
      </c>
      <c r="AW78" s="64" t="s">
        <v>341</v>
      </c>
      <c r="AX78" s="64" t="b">
        <v>0</v>
      </c>
      <c r="AY78" s="70" t="s">
        <v>1089</v>
      </c>
      <c r="AZ78" s="64" t="s">
        <v>185</v>
      </c>
      <c r="BA78" s="64">
        <v>0</v>
      </c>
      <c r="BB78" s="64">
        <v>0</v>
      </c>
      <c r="BC78" s="64"/>
      <c r="BD78" s="64"/>
      <c r="BE78" s="64"/>
      <c r="BF78" s="64"/>
      <c r="BG78" s="64"/>
      <c r="BH78" s="64"/>
      <c r="BI78" s="64"/>
      <c r="BJ78" s="64"/>
      <c r="BK78" s="63" t="str">
        <f>REPLACE(INDEX(GroupVertices[Group],MATCH(Edges[[#This Row],[Vertex 1]],GroupVertices[Vertex],0)),1,1,"")</f>
        <v>1</v>
      </c>
      <c r="BL78" s="63" t="str">
        <f>REPLACE(INDEX(GroupVertices[Group],MATCH(Edges[[#This Row],[Vertex 2]],GroupVertices[Vertex],0)),1,1,"")</f>
        <v>1</v>
      </c>
    </row>
    <row r="79" spans="1:64" ht="15">
      <c r="A79" s="62" t="s">
        <v>542</v>
      </c>
      <c r="B79" s="62" t="s">
        <v>614</v>
      </c>
      <c r="C79" s="87" t="s">
        <v>283</v>
      </c>
      <c r="D79" s="94">
        <v>5</v>
      </c>
      <c r="E79" s="95" t="s">
        <v>132</v>
      </c>
      <c r="F79" s="96">
        <v>16</v>
      </c>
      <c r="G79" s="87"/>
      <c r="H79" s="77"/>
      <c r="I79" s="97"/>
      <c r="J79" s="97"/>
      <c r="K79" s="34" t="s">
        <v>65</v>
      </c>
      <c r="L79" s="100">
        <v>79</v>
      </c>
      <c r="M79" s="100"/>
      <c r="N79" s="99"/>
      <c r="O79" s="64" t="s">
        <v>355</v>
      </c>
      <c r="P79" s="66">
        <v>43538.678449074076</v>
      </c>
      <c r="Q79" s="64" t="s">
        <v>626</v>
      </c>
      <c r="R79" s="64"/>
      <c r="S79" s="64"/>
      <c r="T79" s="64"/>
      <c r="U79" s="66">
        <v>43538.678449074076</v>
      </c>
      <c r="V79" s="67" t="s">
        <v>843</v>
      </c>
      <c r="W79" s="64"/>
      <c r="X79" s="64"/>
      <c r="Y79" s="70" t="s">
        <v>1005</v>
      </c>
      <c r="Z79" s="64"/>
      <c r="AA79" s="110">
        <v>1</v>
      </c>
      <c r="AB79" s="48">
        <v>0</v>
      </c>
      <c r="AC79" s="49">
        <v>0</v>
      </c>
      <c r="AD79" s="48">
        <v>0</v>
      </c>
      <c r="AE79" s="49">
        <v>0</v>
      </c>
      <c r="AF79" s="48">
        <v>0</v>
      </c>
      <c r="AG79" s="49">
        <v>0</v>
      </c>
      <c r="AH79" s="48">
        <v>16</v>
      </c>
      <c r="AI79" s="49">
        <v>100</v>
      </c>
      <c r="AJ79" s="48">
        <v>16</v>
      </c>
      <c r="AK79" s="135" t="s">
        <v>668</v>
      </c>
      <c r="AL79" s="67" t="s">
        <v>668</v>
      </c>
      <c r="AM79" s="64" t="b">
        <v>0</v>
      </c>
      <c r="AN79" s="64">
        <v>0</v>
      </c>
      <c r="AO79" s="70" t="s">
        <v>286</v>
      </c>
      <c r="AP79" s="64" t="b">
        <v>0</v>
      </c>
      <c r="AQ79" s="64" t="s">
        <v>287</v>
      </c>
      <c r="AR79" s="64"/>
      <c r="AS79" s="70" t="s">
        <v>286</v>
      </c>
      <c r="AT79" s="64" t="b">
        <v>0</v>
      </c>
      <c r="AU79" s="64">
        <v>54</v>
      </c>
      <c r="AV79" s="70" t="s">
        <v>1089</v>
      </c>
      <c r="AW79" s="64" t="s">
        <v>341</v>
      </c>
      <c r="AX79" s="64" t="b">
        <v>0</v>
      </c>
      <c r="AY79" s="70" t="s">
        <v>1089</v>
      </c>
      <c r="AZ79" s="64" t="s">
        <v>185</v>
      </c>
      <c r="BA79" s="64">
        <v>0</v>
      </c>
      <c r="BB79" s="64">
        <v>0</v>
      </c>
      <c r="BC79" s="64"/>
      <c r="BD79" s="64"/>
      <c r="BE79" s="64"/>
      <c r="BF79" s="64"/>
      <c r="BG79" s="64"/>
      <c r="BH79" s="64"/>
      <c r="BI79" s="64"/>
      <c r="BJ79" s="64"/>
      <c r="BK79" s="63" t="str">
        <f>REPLACE(INDEX(GroupVertices[Group],MATCH(Edges[[#This Row],[Vertex 1]],GroupVertices[Vertex],0)),1,1,"")</f>
        <v>8</v>
      </c>
      <c r="BL79" s="63" t="str">
        <f>REPLACE(INDEX(GroupVertices[Group],MATCH(Edges[[#This Row],[Vertex 2]],GroupVertices[Vertex],0)),1,1,"")</f>
        <v>1</v>
      </c>
    </row>
    <row r="80" spans="1:64" ht="15">
      <c r="A80" s="62" t="s">
        <v>542</v>
      </c>
      <c r="B80" s="62" t="s">
        <v>543</v>
      </c>
      <c r="C80" s="87" t="s">
        <v>283</v>
      </c>
      <c r="D80" s="94">
        <v>5</v>
      </c>
      <c r="E80" s="95" t="s">
        <v>132</v>
      </c>
      <c r="F80" s="96">
        <v>16</v>
      </c>
      <c r="G80" s="87"/>
      <c r="H80" s="77"/>
      <c r="I80" s="97"/>
      <c r="J80" s="97"/>
      <c r="K80" s="34" t="s">
        <v>65</v>
      </c>
      <c r="L80" s="100">
        <v>80</v>
      </c>
      <c r="M80" s="100"/>
      <c r="N80" s="99"/>
      <c r="O80" s="64" t="s">
        <v>355</v>
      </c>
      <c r="P80" s="66">
        <v>43538.683391203704</v>
      </c>
      <c r="Q80" s="64" t="s">
        <v>634</v>
      </c>
      <c r="R80" s="64"/>
      <c r="S80" s="64"/>
      <c r="T80" s="64"/>
      <c r="U80" s="66">
        <v>43538.683391203704</v>
      </c>
      <c r="V80" s="67" t="s">
        <v>844</v>
      </c>
      <c r="W80" s="64"/>
      <c r="X80" s="64"/>
      <c r="Y80" s="70" t="s">
        <v>1006</v>
      </c>
      <c r="Z80" s="64"/>
      <c r="AA80" s="110">
        <v>1</v>
      </c>
      <c r="AB80" s="48">
        <v>0</v>
      </c>
      <c r="AC80" s="49">
        <v>0</v>
      </c>
      <c r="AD80" s="48">
        <v>0</v>
      </c>
      <c r="AE80" s="49">
        <v>0</v>
      </c>
      <c r="AF80" s="48">
        <v>0</v>
      </c>
      <c r="AG80" s="49">
        <v>0</v>
      </c>
      <c r="AH80" s="48">
        <v>36</v>
      </c>
      <c r="AI80" s="49">
        <v>100</v>
      </c>
      <c r="AJ80" s="48">
        <v>36</v>
      </c>
      <c r="AK80" s="117"/>
      <c r="AL80" s="67" t="s">
        <v>724</v>
      </c>
      <c r="AM80" s="64" t="b">
        <v>0</v>
      </c>
      <c r="AN80" s="64">
        <v>0</v>
      </c>
      <c r="AO80" s="70" t="s">
        <v>286</v>
      </c>
      <c r="AP80" s="64" t="b">
        <v>0</v>
      </c>
      <c r="AQ80" s="64" t="s">
        <v>287</v>
      </c>
      <c r="AR80" s="64"/>
      <c r="AS80" s="70" t="s">
        <v>286</v>
      </c>
      <c r="AT80" s="64" t="b">
        <v>0</v>
      </c>
      <c r="AU80" s="64">
        <v>6</v>
      </c>
      <c r="AV80" s="70" t="s">
        <v>1007</v>
      </c>
      <c r="AW80" s="64" t="s">
        <v>341</v>
      </c>
      <c r="AX80" s="64" t="b">
        <v>0</v>
      </c>
      <c r="AY80" s="70" t="s">
        <v>1007</v>
      </c>
      <c r="AZ80" s="64" t="s">
        <v>185</v>
      </c>
      <c r="BA80" s="64">
        <v>0</v>
      </c>
      <c r="BB80" s="64">
        <v>0</v>
      </c>
      <c r="BC80" s="64"/>
      <c r="BD80" s="64"/>
      <c r="BE80" s="64"/>
      <c r="BF80" s="64"/>
      <c r="BG80" s="64"/>
      <c r="BH80" s="64"/>
      <c r="BI80" s="64"/>
      <c r="BJ80" s="64"/>
      <c r="BK80" s="63" t="str">
        <f>REPLACE(INDEX(GroupVertices[Group],MATCH(Edges[[#This Row],[Vertex 1]],GroupVertices[Vertex],0)),1,1,"")</f>
        <v>8</v>
      </c>
      <c r="BL80" s="63" t="str">
        <f>REPLACE(INDEX(GroupVertices[Group],MATCH(Edges[[#This Row],[Vertex 2]],GroupVertices[Vertex],0)),1,1,"")</f>
        <v>8</v>
      </c>
    </row>
    <row r="81" spans="1:64" ht="15">
      <c r="A81" s="62" t="s">
        <v>543</v>
      </c>
      <c r="B81" s="62" t="s">
        <v>543</v>
      </c>
      <c r="C81" s="87" t="s">
        <v>283</v>
      </c>
      <c r="D81" s="94">
        <v>5</v>
      </c>
      <c r="E81" s="95" t="s">
        <v>132</v>
      </c>
      <c r="F81" s="96">
        <v>16</v>
      </c>
      <c r="G81" s="87"/>
      <c r="H81" s="77"/>
      <c r="I81" s="97"/>
      <c r="J81" s="97"/>
      <c r="K81" s="34" t="s">
        <v>65</v>
      </c>
      <c r="L81" s="100">
        <v>81</v>
      </c>
      <c r="M81" s="100"/>
      <c r="N81" s="99"/>
      <c r="O81" s="64" t="s">
        <v>185</v>
      </c>
      <c r="P81" s="66">
        <v>43538.67928240741</v>
      </c>
      <c r="Q81" s="64" t="s">
        <v>634</v>
      </c>
      <c r="R81" s="67" t="s">
        <v>653</v>
      </c>
      <c r="S81" s="64" t="s">
        <v>662</v>
      </c>
      <c r="T81" s="64"/>
      <c r="U81" s="66">
        <v>43538.67928240741</v>
      </c>
      <c r="V81" s="67" t="s">
        <v>845</v>
      </c>
      <c r="W81" s="64"/>
      <c r="X81" s="64"/>
      <c r="Y81" s="70" t="s">
        <v>1007</v>
      </c>
      <c r="Z81" s="64"/>
      <c r="AA81" s="110">
        <v>1</v>
      </c>
      <c r="AB81" s="48">
        <v>0</v>
      </c>
      <c r="AC81" s="49">
        <v>0</v>
      </c>
      <c r="AD81" s="48">
        <v>0</v>
      </c>
      <c r="AE81" s="49">
        <v>0</v>
      </c>
      <c r="AF81" s="48">
        <v>0</v>
      </c>
      <c r="AG81" s="49">
        <v>0</v>
      </c>
      <c r="AH81" s="48">
        <v>36</v>
      </c>
      <c r="AI81" s="49">
        <v>100</v>
      </c>
      <c r="AJ81" s="48">
        <v>36</v>
      </c>
      <c r="AK81" s="117"/>
      <c r="AL81" s="67" t="s">
        <v>725</v>
      </c>
      <c r="AM81" s="64" t="b">
        <v>0</v>
      </c>
      <c r="AN81" s="64">
        <v>4</v>
      </c>
      <c r="AO81" s="70" t="s">
        <v>286</v>
      </c>
      <c r="AP81" s="64" t="b">
        <v>0</v>
      </c>
      <c r="AQ81" s="64" t="s">
        <v>287</v>
      </c>
      <c r="AR81" s="64"/>
      <c r="AS81" s="70" t="s">
        <v>286</v>
      </c>
      <c r="AT81" s="64" t="b">
        <v>0</v>
      </c>
      <c r="AU81" s="64">
        <v>6</v>
      </c>
      <c r="AV81" s="70" t="s">
        <v>286</v>
      </c>
      <c r="AW81" s="64" t="s">
        <v>1099</v>
      </c>
      <c r="AX81" s="64" t="b">
        <v>0</v>
      </c>
      <c r="AY81" s="70" t="s">
        <v>1007</v>
      </c>
      <c r="AZ81" s="64" t="s">
        <v>185</v>
      </c>
      <c r="BA81" s="64">
        <v>0</v>
      </c>
      <c r="BB81" s="64">
        <v>0</v>
      </c>
      <c r="BC81" s="64"/>
      <c r="BD81" s="64"/>
      <c r="BE81" s="64"/>
      <c r="BF81" s="64"/>
      <c r="BG81" s="64"/>
      <c r="BH81" s="64"/>
      <c r="BI81" s="64"/>
      <c r="BJ81" s="64"/>
      <c r="BK81" s="63" t="str">
        <f>REPLACE(INDEX(GroupVertices[Group],MATCH(Edges[[#This Row],[Vertex 1]],GroupVertices[Vertex],0)),1,1,"")</f>
        <v>8</v>
      </c>
      <c r="BL81" s="63" t="str">
        <f>REPLACE(INDEX(GroupVertices[Group],MATCH(Edges[[#This Row],[Vertex 2]],GroupVertices[Vertex],0)),1,1,"")</f>
        <v>8</v>
      </c>
    </row>
    <row r="82" spans="1:64" ht="15">
      <c r="A82" s="62" t="s">
        <v>544</v>
      </c>
      <c r="B82" s="62" t="s">
        <v>543</v>
      </c>
      <c r="C82" s="87" t="s">
        <v>283</v>
      </c>
      <c r="D82" s="94">
        <v>5</v>
      </c>
      <c r="E82" s="95" t="s">
        <v>132</v>
      </c>
      <c r="F82" s="96">
        <v>16</v>
      </c>
      <c r="G82" s="87"/>
      <c r="H82" s="77"/>
      <c r="I82" s="97"/>
      <c r="J82" s="97"/>
      <c r="K82" s="34" t="s">
        <v>65</v>
      </c>
      <c r="L82" s="100">
        <v>82</v>
      </c>
      <c r="M82" s="100"/>
      <c r="N82" s="99"/>
      <c r="O82" s="64" t="s">
        <v>355</v>
      </c>
      <c r="P82" s="66">
        <v>43538.68368055556</v>
      </c>
      <c r="Q82" s="64" t="s">
        <v>634</v>
      </c>
      <c r="R82" s="64"/>
      <c r="S82" s="64"/>
      <c r="T82" s="64"/>
      <c r="U82" s="66">
        <v>43538.68368055556</v>
      </c>
      <c r="V82" s="67" t="s">
        <v>846</v>
      </c>
      <c r="W82" s="64"/>
      <c r="X82" s="64"/>
      <c r="Y82" s="70" t="s">
        <v>1008</v>
      </c>
      <c r="Z82" s="64"/>
      <c r="AA82" s="110">
        <v>1</v>
      </c>
      <c r="AB82" s="48">
        <v>0</v>
      </c>
      <c r="AC82" s="49">
        <v>0</v>
      </c>
      <c r="AD82" s="48">
        <v>0</v>
      </c>
      <c r="AE82" s="49">
        <v>0</v>
      </c>
      <c r="AF82" s="48">
        <v>0</v>
      </c>
      <c r="AG82" s="49">
        <v>0</v>
      </c>
      <c r="AH82" s="48">
        <v>36</v>
      </c>
      <c r="AI82" s="49">
        <v>100</v>
      </c>
      <c r="AJ82" s="48">
        <v>36</v>
      </c>
      <c r="AK82" s="117"/>
      <c r="AL82" s="67" t="s">
        <v>726</v>
      </c>
      <c r="AM82" s="64" t="b">
        <v>0</v>
      </c>
      <c r="AN82" s="64">
        <v>0</v>
      </c>
      <c r="AO82" s="70" t="s">
        <v>286</v>
      </c>
      <c r="AP82" s="64" t="b">
        <v>0</v>
      </c>
      <c r="AQ82" s="64" t="s">
        <v>287</v>
      </c>
      <c r="AR82" s="64"/>
      <c r="AS82" s="70" t="s">
        <v>286</v>
      </c>
      <c r="AT82" s="64" t="b">
        <v>0</v>
      </c>
      <c r="AU82" s="64">
        <v>6</v>
      </c>
      <c r="AV82" s="70" t="s">
        <v>1007</v>
      </c>
      <c r="AW82" s="64" t="s">
        <v>341</v>
      </c>
      <c r="AX82" s="64" t="b">
        <v>0</v>
      </c>
      <c r="AY82" s="70" t="s">
        <v>1007</v>
      </c>
      <c r="AZ82" s="64" t="s">
        <v>185</v>
      </c>
      <c r="BA82" s="64">
        <v>0</v>
      </c>
      <c r="BB82" s="64">
        <v>0</v>
      </c>
      <c r="BC82" s="64"/>
      <c r="BD82" s="64"/>
      <c r="BE82" s="64"/>
      <c r="BF82" s="64"/>
      <c r="BG82" s="64"/>
      <c r="BH82" s="64"/>
      <c r="BI82" s="64"/>
      <c r="BJ82" s="64"/>
      <c r="BK82" s="63" t="str">
        <f>REPLACE(INDEX(GroupVertices[Group],MATCH(Edges[[#This Row],[Vertex 1]],GroupVertices[Vertex],0)),1,1,"")</f>
        <v>8</v>
      </c>
      <c r="BL82" s="63" t="str">
        <f>REPLACE(INDEX(GroupVertices[Group],MATCH(Edges[[#This Row],[Vertex 2]],GroupVertices[Vertex],0)),1,1,"")</f>
        <v>8</v>
      </c>
    </row>
    <row r="83" spans="1:64" ht="15">
      <c r="A83" s="62" t="s">
        <v>545</v>
      </c>
      <c r="B83" s="62" t="s">
        <v>606</v>
      </c>
      <c r="C83" s="87" t="s">
        <v>283</v>
      </c>
      <c r="D83" s="94">
        <v>5</v>
      </c>
      <c r="E83" s="95" t="s">
        <v>132</v>
      </c>
      <c r="F83" s="96">
        <v>16</v>
      </c>
      <c r="G83" s="87"/>
      <c r="H83" s="77"/>
      <c r="I83" s="97"/>
      <c r="J83" s="97"/>
      <c r="K83" s="34" t="s">
        <v>65</v>
      </c>
      <c r="L83" s="100">
        <v>83</v>
      </c>
      <c r="M83" s="100"/>
      <c r="N83" s="99"/>
      <c r="O83" s="64" t="s">
        <v>355</v>
      </c>
      <c r="P83" s="66">
        <v>43538.68371527778</v>
      </c>
      <c r="Q83" s="64" t="s">
        <v>631</v>
      </c>
      <c r="R83" s="64"/>
      <c r="S83" s="64"/>
      <c r="T83" s="64"/>
      <c r="U83" s="66">
        <v>43538.68371527778</v>
      </c>
      <c r="V83" s="67" t="s">
        <v>847</v>
      </c>
      <c r="W83" s="64"/>
      <c r="X83" s="64"/>
      <c r="Y83" s="70" t="s">
        <v>1009</v>
      </c>
      <c r="Z83" s="64"/>
      <c r="AA83" s="110">
        <v>1</v>
      </c>
      <c r="AB83" s="48">
        <v>0</v>
      </c>
      <c r="AC83" s="49">
        <v>0</v>
      </c>
      <c r="AD83" s="48">
        <v>0</v>
      </c>
      <c r="AE83" s="49">
        <v>0</v>
      </c>
      <c r="AF83" s="48">
        <v>0</v>
      </c>
      <c r="AG83" s="49">
        <v>0</v>
      </c>
      <c r="AH83" s="48">
        <v>47</v>
      </c>
      <c r="AI83" s="49">
        <v>100</v>
      </c>
      <c r="AJ83" s="48">
        <v>47</v>
      </c>
      <c r="AK83" s="117"/>
      <c r="AL83" s="67" t="s">
        <v>727</v>
      </c>
      <c r="AM83" s="64" t="b">
        <v>0</v>
      </c>
      <c r="AN83" s="64">
        <v>0</v>
      </c>
      <c r="AO83" s="70" t="s">
        <v>286</v>
      </c>
      <c r="AP83" s="64" t="b">
        <v>0</v>
      </c>
      <c r="AQ83" s="64" t="s">
        <v>287</v>
      </c>
      <c r="AR83" s="64"/>
      <c r="AS83" s="70" t="s">
        <v>286</v>
      </c>
      <c r="AT83" s="64" t="b">
        <v>0</v>
      </c>
      <c r="AU83" s="64">
        <v>33</v>
      </c>
      <c r="AV83" s="70" t="s">
        <v>1077</v>
      </c>
      <c r="AW83" s="64" t="s">
        <v>340</v>
      </c>
      <c r="AX83" s="64" t="b">
        <v>0</v>
      </c>
      <c r="AY83" s="70" t="s">
        <v>1077</v>
      </c>
      <c r="AZ83" s="64" t="s">
        <v>185</v>
      </c>
      <c r="BA83" s="64">
        <v>0</v>
      </c>
      <c r="BB83" s="64">
        <v>0</v>
      </c>
      <c r="BC83" s="64"/>
      <c r="BD83" s="64"/>
      <c r="BE83" s="64"/>
      <c r="BF83" s="64"/>
      <c r="BG83" s="64"/>
      <c r="BH83" s="64"/>
      <c r="BI83" s="64"/>
      <c r="BJ83" s="64"/>
      <c r="BK83" s="63" t="str">
        <f>REPLACE(INDEX(GroupVertices[Group],MATCH(Edges[[#This Row],[Vertex 1]],GroupVertices[Vertex],0)),1,1,"")</f>
        <v>2</v>
      </c>
      <c r="BL83" s="63" t="str">
        <f>REPLACE(INDEX(GroupVertices[Group],MATCH(Edges[[#This Row],[Vertex 2]],GroupVertices[Vertex],0)),1,1,"")</f>
        <v>2</v>
      </c>
    </row>
    <row r="84" spans="1:64" ht="15">
      <c r="A84" s="62" t="s">
        <v>546</v>
      </c>
      <c r="B84" s="62" t="s">
        <v>614</v>
      </c>
      <c r="C84" s="87" t="s">
        <v>283</v>
      </c>
      <c r="D84" s="94">
        <v>5</v>
      </c>
      <c r="E84" s="95" t="s">
        <v>132</v>
      </c>
      <c r="F84" s="96">
        <v>16</v>
      </c>
      <c r="G84" s="87"/>
      <c r="H84" s="77"/>
      <c r="I84" s="97"/>
      <c r="J84" s="97"/>
      <c r="K84" s="34" t="s">
        <v>65</v>
      </c>
      <c r="L84" s="100">
        <v>84</v>
      </c>
      <c r="M84" s="100"/>
      <c r="N84" s="99"/>
      <c r="O84" s="64" t="s">
        <v>355</v>
      </c>
      <c r="P84" s="66">
        <v>43538.68372685185</v>
      </c>
      <c r="Q84" s="64" t="s">
        <v>626</v>
      </c>
      <c r="R84" s="64"/>
      <c r="S84" s="64"/>
      <c r="T84" s="64"/>
      <c r="U84" s="66">
        <v>43538.68372685185</v>
      </c>
      <c r="V84" s="67" t="s">
        <v>848</v>
      </c>
      <c r="W84" s="64"/>
      <c r="X84" s="64"/>
      <c r="Y84" s="70" t="s">
        <v>1010</v>
      </c>
      <c r="Z84" s="64"/>
      <c r="AA84" s="110">
        <v>1</v>
      </c>
      <c r="AB84" s="48">
        <v>0</v>
      </c>
      <c r="AC84" s="49">
        <v>0</v>
      </c>
      <c r="AD84" s="48">
        <v>0</v>
      </c>
      <c r="AE84" s="49">
        <v>0</v>
      </c>
      <c r="AF84" s="48">
        <v>0</v>
      </c>
      <c r="AG84" s="49">
        <v>0</v>
      </c>
      <c r="AH84" s="48">
        <v>16</v>
      </c>
      <c r="AI84" s="49">
        <v>100</v>
      </c>
      <c r="AJ84" s="48">
        <v>16</v>
      </c>
      <c r="AK84" s="135" t="s">
        <v>668</v>
      </c>
      <c r="AL84" s="67" t="s">
        <v>668</v>
      </c>
      <c r="AM84" s="64" t="b">
        <v>0</v>
      </c>
      <c r="AN84" s="64">
        <v>0</v>
      </c>
      <c r="AO84" s="70" t="s">
        <v>286</v>
      </c>
      <c r="AP84" s="64" t="b">
        <v>0</v>
      </c>
      <c r="AQ84" s="64" t="s">
        <v>287</v>
      </c>
      <c r="AR84" s="64"/>
      <c r="AS84" s="70" t="s">
        <v>286</v>
      </c>
      <c r="AT84" s="64" t="b">
        <v>0</v>
      </c>
      <c r="AU84" s="64">
        <v>54</v>
      </c>
      <c r="AV84" s="70" t="s">
        <v>1089</v>
      </c>
      <c r="AW84" s="64" t="s">
        <v>353</v>
      </c>
      <c r="AX84" s="64" t="b">
        <v>0</v>
      </c>
      <c r="AY84" s="70" t="s">
        <v>1089</v>
      </c>
      <c r="AZ84" s="64" t="s">
        <v>185</v>
      </c>
      <c r="BA84" s="64">
        <v>0</v>
      </c>
      <c r="BB84" s="64">
        <v>0</v>
      </c>
      <c r="BC84" s="64"/>
      <c r="BD84" s="64"/>
      <c r="BE84" s="64"/>
      <c r="BF84" s="64"/>
      <c r="BG84" s="64"/>
      <c r="BH84" s="64"/>
      <c r="BI84" s="64"/>
      <c r="BJ84" s="64"/>
      <c r="BK84" s="63" t="str">
        <f>REPLACE(INDEX(GroupVertices[Group],MATCH(Edges[[#This Row],[Vertex 1]],GroupVertices[Vertex],0)),1,1,"")</f>
        <v>1</v>
      </c>
      <c r="BL84" s="63" t="str">
        <f>REPLACE(INDEX(GroupVertices[Group],MATCH(Edges[[#This Row],[Vertex 2]],GroupVertices[Vertex],0)),1,1,"")</f>
        <v>1</v>
      </c>
    </row>
    <row r="85" spans="1:64" ht="15">
      <c r="A85" s="62" t="s">
        <v>547</v>
      </c>
      <c r="B85" s="62" t="s">
        <v>592</v>
      </c>
      <c r="C85" s="87" t="s">
        <v>283</v>
      </c>
      <c r="D85" s="94">
        <v>5</v>
      </c>
      <c r="E85" s="95" t="s">
        <v>132</v>
      </c>
      <c r="F85" s="96">
        <v>16</v>
      </c>
      <c r="G85" s="87"/>
      <c r="H85" s="77"/>
      <c r="I85" s="97"/>
      <c r="J85" s="97"/>
      <c r="K85" s="34" t="s">
        <v>65</v>
      </c>
      <c r="L85" s="100">
        <v>85</v>
      </c>
      <c r="M85" s="100"/>
      <c r="N85" s="99"/>
      <c r="O85" s="64" t="s">
        <v>355</v>
      </c>
      <c r="P85" s="66">
        <v>43538.68446759259</v>
      </c>
      <c r="Q85" s="64" t="s">
        <v>627</v>
      </c>
      <c r="R85" s="64"/>
      <c r="S85" s="64"/>
      <c r="T85" s="64"/>
      <c r="U85" s="66">
        <v>43538.68446759259</v>
      </c>
      <c r="V85" s="67" t="s">
        <v>849</v>
      </c>
      <c r="W85" s="64"/>
      <c r="X85" s="64"/>
      <c r="Y85" s="70" t="s">
        <v>1011</v>
      </c>
      <c r="Z85" s="64"/>
      <c r="AA85" s="110">
        <v>1</v>
      </c>
      <c r="AB85" s="48">
        <v>0</v>
      </c>
      <c r="AC85" s="49">
        <v>0</v>
      </c>
      <c r="AD85" s="48">
        <v>0</v>
      </c>
      <c r="AE85" s="49">
        <v>0</v>
      </c>
      <c r="AF85" s="48">
        <v>0</v>
      </c>
      <c r="AG85" s="49">
        <v>0</v>
      </c>
      <c r="AH85" s="48">
        <v>43</v>
      </c>
      <c r="AI85" s="49">
        <v>100</v>
      </c>
      <c r="AJ85" s="48">
        <v>43</v>
      </c>
      <c r="AK85" s="117"/>
      <c r="AL85" s="67" t="s">
        <v>728</v>
      </c>
      <c r="AM85" s="64" t="b">
        <v>0</v>
      </c>
      <c r="AN85" s="64">
        <v>0</v>
      </c>
      <c r="AO85" s="70" t="s">
        <v>286</v>
      </c>
      <c r="AP85" s="64" t="b">
        <v>0</v>
      </c>
      <c r="AQ85" s="64" t="s">
        <v>287</v>
      </c>
      <c r="AR85" s="64"/>
      <c r="AS85" s="70" t="s">
        <v>286</v>
      </c>
      <c r="AT85" s="64" t="b">
        <v>0</v>
      </c>
      <c r="AU85" s="64">
        <v>14</v>
      </c>
      <c r="AV85" s="70" t="s">
        <v>1061</v>
      </c>
      <c r="AW85" s="64" t="s">
        <v>340</v>
      </c>
      <c r="AX85" s="64" t="b">
        <v>0</v>
      </c>
      <c r="AY85" s="70" t="s">
        <v>1061</v>
      </c>
      <c r="AZ85" s="64" t="s">
        <v>185</v>
      </c>
      <c r="BA85" s="64">
        <v>0</v>
      </c>
      <c r="BB85" s="64">
        <v>0</v>
      </c>
      <c r="BC85" s="64"/>
      <c r="BD85" s="64"/>
      <c r="BE85" s="64"/>
      <c r="BF85" s="64"/>
      <c r="BG85" s="64"/>
      <c r="BH85" s="64"/>
      <c r="BI85" s="64"/>
      <c r="BJ85" s="64"/>
      <c r="BK85" s="63" t="str">
        <f>REPLACE(INDEX(GroupVertices[Group],MATCH(Edges[[#This Row],[Vertex 1]],GroupVertices[Vertex],0)),1,1,"")</f>
        <v>4</v>
      </c>
      <c r="BL85" s="63" t="str">
        <f>REPLACE(INDEX(GroupVertices[Group],MATCH(Edges[[#This Row],[Vertex 2]],GroupVertices[Vertex],0)),1,1,"")</f>
        <v>4</v>
      </c>
    </row>
    <row r="86" spans="1:64" ht="15">
      <c r="A86" s="62" t="s">
        <v>548</v>
      </c>
      <c r="B86" s="62" t="s">
        <v>606</v>
      </c>
      <c r="C86" s="87" t="s">
        <v>283</v>
      </c>
      <c r="D86" s="94">
        <v>5</v>
      </c>
      <c r="E86" s="95" t="s">
        <v>132</v>
      </c>
      <c r="F86" s="96">
        <v>16</v>
      </c>
      <c r="G86" s="87"/>
      <c r="H86" s="77"/>
      <c r="I86" s="97"/>
      <c r="J86" s="97"/>
      <c r="K86" s="34" t="s">
        <v>65</v>
      </c>
      <c r="L86" s="100">
        <v>86</v>
      </c>
      <c r="M86" s="100"/>
      <c r="N86" s="99"/>
      <c r="O86" s="64" t="s">
        <v>355</v>
      </c>
      <c r="P86" s="66">
        <v>43538.684583333335</v>
      </c>
      <c r="Q86" s="64" t="s">
        <v>631</v>
      </c>
      <c r="R86" s="64"/>
      <c r="S86" s="64"/>
      <c r="T86" s="64"/>
      <c r="U86" s="66">
        <v>43538.684583333335</v>
      </c>
      <c r="V86" s="67" t="s">
        <v>850</v>
      </c>
      <c r="W86" s="64"/>
      <c r="X86" s="64"/>
      <c r="Y86" s="70" t="s">
        <v>1012</v>
      </c>
      <c r="Z86" s="64"/>
      <c r="AA86" s="110">
        <v>1</v>
      </c>
      <c r="AB86" s="48">
        <v>0</v>
      </c>
      <c r="AC86" s="49">
        <v>0</v>
      </c>
      <c r="AD86" s="48">
        <v>0</v>
      </c>
      <c r="AE86" s="49">
        <v>0</v>
      </c>
      <c r="AF86" s="48">
        <v>0</v>
      </c>
      <c r="AG86" s="49">
        <v>0</v>
      </c>
      <c r="AH86" s="48">
        <v>47</v>
      </c>
      <c r="AI86" s="49">
        <v>100</v>
      </c>
      <c r="AJ86" s="48">
        <v>47</v>
      </c>
      <c r="AK86" s="117"/>
      <c r="AL86" s="67" t="s">
        <v>729</v>
      </c>
      <c r="AM86" s="64" t="b">
        <v>0</v>
      </c>
      <c r="AN86" s="64">
        <v>0</v>
      </c>
      <c r="AO86" s="70" t="s">
        <v>286</v>
      </c>
      <c r="AP86" s="64" t="b">
        <v>0</v>
      </c>
      <c r="AQ86" s="64" t="s">
        <v>287</v>
      </c>
      <c r="AR86" s="64"/>
      <c r="AS86" s="70" t="s">
        <v>286</v>
      </c>
      <c r="AT86" s="64" t="b">
        <v>0</v>
      </c>
      <c r="AU86" s="64">
        <v>33</v>
      </c>
      <c r="AV86" s="70" t="s">
        <v>1077</v>
      </c>
      <c r="AW86" s="64" t="s">
        <v>341</v>
      </c>
      <c r="AX86" s="64" t="b">
        <v>0</v>
      </c>
      <c r="AY86" s="70" t="s">
        <v>1077</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2</v>
      </c>
    </row>
    <row r="87" spans="1:64" ht="15">
      <c r="A87" s="62" t="s">
        <v>549</v>
      </c>
      <c r="B87" s="62" t="s">
        <v>614</v>
      </c>
      <c r="C87" s="87" t="s">
        <v>283</v>
      </c>
      <c r="D87" s="94">
        <v>5</v>
      </c>
      <c r="E87" s="95" t="s">
        <v>132</v>
      </c>
      <c r="F87" s="96">
        <v>16</v>
      </c>
      <c r="G87" s="87"/>
      <c r="H87" s="77"/>
      <c r="I87" s="97"/>
      <c r="J87" s="97"/>
      <c r="K87" s="34" t="s">
        <v>65</v>
      </c>
      <c r="L87" s="100">
        <v>87</v>
      </c>
      <c r="M87" s="100"/>
      <c r="N87" s="99"/>
      <c r="O87" s="64" t="s">
        <v>355</v>
      </c>
      <c r="P87" s="66">
        <v>43538.686319444445</v>
      </c>
      <c r="Q87" s="64" t="s">
        <v>626</v>
      </c>
      <c r="R87" s="64"/>
      <c r="S87" s="64"/>
      <c r="T87" s="64"/>
      <c r="U87" s="66">
        <v>43538.686319444445</v>
      </c>
      <c r="V87" s="67" t="s">
        <v>851</v>
      </c>
      <c r="W87" s="64"/>
      <c r="X87" s="64"/>
      <c r="Y87" s="70" t="s">
        <v>1013</v>
      </c>
      <c r="Z87" s="64"/>
      <c r="AA87" s="110">
        <v>1</v>
      </c>
      <c r="AB87" s="48">
        <v>0</v>
      </c>
      <c r="AC87" s="49">
        <v>0</v>
      </c>
      <c r="AD87" s="48">
        <v>0</v>
      </c>
      <c r="AE87" s="49">
        <v>0</v>
      </c>
      <c r="AF87" s="48">
        <v>0</v>
      </c>
      <c r="AG87" s="49">
        <v>0</v>
      </c>
      <c r="AH87" s="48">
        <v>16</v>
      </c>
      <c r="AI87" s="49">
        <v>100</v>
      </c>
      <c r="AJ87" s="48">
        <v>16</v>
      </c>
      <c r="AK87" s="135" t="s">
        <v>668</v>
      </c>
      <c r="AL87" s="67" t="s">
        <v>668</v>
      </c>
      <c r="AM87" s="64" t="b">
        <v>0</v>
      </c>
      <c r="AN87" s="64">
        <v>0</v>
      </c>
      <c r="AO87" s="70" t="s">
        <v>286</v>
      </c>
      <c r="AP87" s="64" t="b">
        <v>0</v>
      </c>
      <c r="AQ87" s="64" t="s">
        <v>287</v>
      </c>
      <c r="AR87" s="64"/>
      <c r="AS87" s="70" t="s">
        <v>286</v>
      </c>
      <c r="AT87" s="64" t="b">
        <v>0</v>
      </c>
      <c r="AU87" s="64">
        <v>54</v>
      </c>
      <c r="AV87" s="70" t="s">
        <v>1089</v>
      </c>
      <c r="AW87" s="64" t="s">
        <v>341</v>
      </c>
      <c r="AX87" s="64" t="b">
        <v>0</v>
      </c>
      <c r="AY87" s="70" t="s">
        <v>1089</v>
      </c>
      <c r="AZ87" s="64" t="s">
        <v>185</v>
      </c>
      <c r="BA87" s="64">
        <v>0</v>
      </c>
      <c r="BB87" s="64">
        <v>0</v>
      </c>
      <c r="BC87" s="64"/>
      <c r="BD87" s="64"/>
      <c r="BE87" s="64"/>
      <c r="BF87" s="64"/>
      <c r="BG87" s="64"/>
      <c r="BH87" s="64"/>
      <c r="BI87" s="64"/>
      <c r="BJ87" s="64"/>
      <c r="BK87" s="63" t="str">
        <f>REPLACE(INDEX(GroupVertices[Group],MATCH(Edges[[#This Row],[Vertex 1]],GroupVertices[Vertex],0)),1,1,"")</f>
        <v>1</v>
      </c>
      <c r="BL87" s="63" t="str">
        <f>REPLACE(INDEX(GroupVertices[Group],MATCH(Edges[[#This Row],[Vertex 2]],GroupVertices[Vertex],0)),1,1,"")</f>
        <v>1</v>
      </c>
    </row>
    <row r="88" spans="1:64" ht="15">
      <c r="A88" s="62" t="s">
        <v>550</v>
      </c>
      <c r="B88" s="62" t="s">
        <v>614</v>
      </c>
      <c r="C88" s="87" t="s">
        <v>283</v>
      </c>
      <c r="D88" s="94">
        <v>5</v>
      </c>
      <c r="E88" s="95" t="s">
        <v>132</v>
      </c>
      <c r="F88" s="96">
        <v>16</v>
      </c>
      <c r="G88" s="87"/>
      <c r="H88" s="77"/>
      <c r="I88" s="97"/>
      <c r="J88" s="97"/>
      <c r="K88" s="34" t="s">
        <v>65</v>
      </c>
      <c r="L88" s="100">
        <v>88</v>
      </c>
      <c r="M88" s="100"/>
      <c r="N88" s="99"/>
      <c r="O88" s="64" t="s">
        <v>355</v>
      </c>
      <c r="P88" s="66">
        <v>43538.68633101852</v>
      </c>
      <c r="Q88" s="64" t="s">
        <v>626</v>
      </c>
      <c r="R88" s="64"/>
      <c r="S88" s="64"/>
      <c r="T88" s="64"/>
      <c r="U88" s="66">
        <v>43538.68633101852</v>
      </c>
      <c r="V88" s="67" t="s">
        <v>852</v>
      </c>
      <c r="W88" s="64"/>
      <c r="X88" s="64"/>
      <c r="Y88" s="70" t="s">
        <v>1014</v>
      </c>
      <c r="Z88" s="64"/>
      <c r="AA88" s="110">
        <v>1</v>
      </c>
      <c r="AB88" s="48">
        <v>0</v>
      </c>
      <c r="AC88" s="49">
        <v>0</v>
      </c>
      <c r="AD88" s="48">
        <v>0</v>
      </c>
      <c r="AE88" s="49">
        <v>0</v>
      </c>
      <c r="AF88" s="48">
        <v>0</v>
      </c>
      <c r="AG88" s="49">
        <v>0</v>
      </c>
      <c r="AH88" s="48">
        <v>16</v>
      </c>
      <c r="AI88" s="49">
        <v>100</v>
      </c>
      <c r="AJ88" s="48">
        <v>16</v>
      </c>
      <c r="AK88" s="135" t="s">
        <v>668</v>
      </c>
      <c r="AL88" s="67" t="s">
        <v>668</v>
      </c>
      <c r="AM88" s="64" t="b">
        <v>0</v>
      </c>
      <c r="AN88" s="64">
        <v>0</v>
      </c>
      <c r="AO88" s="70" t="s">
        <v>286</v>
      </c>
      <c r="AP88" s="64" t="b">
        <v>0</v>
      </c>
      <c r="AQ88" s="64" t="s">
        <v>287</v>
      </c>
      <c r="AR88" s="64"/>
      <c r="AS88" s="70" t="s">
        <v>286</v>
      </c>
      <c r="AT88" s="64" t="b">
        <v>0</v>
      </c>
      <c r="AU88" s="64">
        <v>54</v>
      </c>
      <c r="AV88" s="70" t="s">
        <v>1089</v>
      </c>
      <c r="AW88" s="64" t="s">
        <v>341</v>
      </c>
      <c r="AX88" s="64" t="b">
        <v>0</v>
      </c>
      <c r="AY88" s="70" t="s">
        <v>1089</v>
      </c>
      <c r="AZ88" s="64" t="s">
        <v>185</v>
      </c>
      <c r="BA88" s="64">
        <v>0</v>
      </c>
      <c r="BB88" s="64">
        <v>0</v>
      </c>
      <c r="BC88" s="64"/>
      <c r="BD88" s="64"/>
      <c r="BE88" s="64"/>
      <c r="BF88" s="64"/>
      <c r="BG88" s="64"/>
      <c r="BH88" s="64"/>
      <c r="BI88" s="64"/>
      <c r="BJ88" s="64"/>
      <c r="BK88" s="63" t="str">
        <f>REPLACE(INDEX(GroupVertices[Group],MATCH(Edges[[#This Row],[Vertex 1]],GroupVertices[Vertex],0)),1,1,"")</f>
        <v>1</v>
      </c>
      <c r="BL88" s="63" t="str">
        <f>REPLACE(INDEX(GroupVertices[Group],MATCH(Edges[[#This Row],[Vertex 2]],GroupVertices[Vertex],0)),1,1,"")</f>
        <v>1</v>
      </c>
    </row>
    <row r="89" spans="1:64" ht="15">
      <c r="A89" s="62" t="s">
        <v>551</v>
      </c>
      <c r="B89" s="62" t="s">
        <v>614</v>
      </c>
      <c r="C89" s="87" t="s">
        <v>283</v>
      </c>
      <c r="D89" s="94">
        <v>5</v>
      </c>
      <c r="E89" s="95" t="s">
        <v>132</v>
      </c>
      <c r="F89" s="96">
        <v>16</v>
      </c>
      <c r="G89" s="87"/>
      <c r="H89" s="77"/>
      <c r="I89" s="97"/>
      <c r="J89" s="97"/>
      <c r="K89" s="34" t="s">
        <v>65</v>
      </c>
      <c r="L89" s="100">
        <v>89</v>
      </c>
      <c r="M89" s="100"/>
      <c r="N89" s="99"/>
      <c r="O89" s="64" t="s">
        <v>355</v>
      </c>
      <c r="P89" s="66">
        <v>43538.68638888889</v>
      </c>
      <c r="Q89" s="64" t="s">
        <v>626</v>
      </c>
      <c r="R89" s="64"/>
      <c r="S89" s="64"/>
      <c r="T89" s="64"/>
      <c r="U89" s="66">
        <v>43538.68638888889</v>
      </c>
      <c r="V89" s="67" t="s">
        <v>853</v>
      </c>
      <c r="W89" s="64"/>
      <c r="X89" s="64"/>
      <c r="Y89" s="70" t="s">
        <v>1015</v>
      </c>
      <c r="Z89" s="64"/>
      <c r="AA89" s="110">
        <v>1</v>
      </c>
      <c r="AB89" s="48">
        <v>0</v>
      </c>
      <c r="AC89" s="49">
        <v>0</v>
      </c>
      <c r="AD89" s="48">
        <v>0</v>
      </c>
      <c r="AE89" s="49">
        <v>0</v>
      </c>
      <c r="AF89" s="48">
        <v>0</v>
      </c>
      <c r="AG89" s="49">
        <v>0</v>
      </c>
      <c r="AH89" s="48">
        <v>16</v>
      </c>
      <c r="AI89" s="49">
        <v>100</v>
      </c>
      <c r="AJ89" s="48">
        <v>16</v>
      </c>
      <c r="AK89" s="135" t="s">
        <v>668</v>
      </c>
      <c r="AL89" s="67" t="s">
        <v>668</v>
      </c>
      <c r="AM89" s="64" t="b">
        <v>0</v>
      </c>
      <c r="AN89" s="64">
        <v>0</v>
      </c>
      <c r="AO89" s="70" t="s">
        <v>286</v>
      </c>
      <c r="AP89" s="64" t="b">
        <v>0</v>
      </c>
      <c r="AQ89" s="64" t="s">
        <v>287</v>
      </c>
      <c r="AR89" s="64"/>
      <c r="AS89" s="70" t="s">
        <v>286</v>
      </c>
      <c r="AT89" s="64" t="b">
        <v>0</v>
      </c>
      <c r="AU89" s="64">
        <v>54</v>
      </c>
      <c r="AV89" s="70" t="s">
        <v>1089</v>
      </c>
      <c r="AW89" s="64" t="s">
        <v>341</v>
      </c>
      <c r="AX89" s="64" t="b">
        <v>0</v>
      </c>
      <c r="AY89" s="70" t="s">
        <v>1089</v>
      </c>
      <c r="AZ89" s="64" t="s">
        <v>185</v>
      </c>
      <c r="BA89" s="64">
        <v>0</v>
      </c>
      <c r="BB89" s="64">
        <v>0</v>
      </c>
      <c r="BC89" s="64"/>
      <c r="BD89" s="64"/>
      <c r="BE89" s="64"/>
      <c r="BF89" s="64"/>
      <c r="BG89" s="64"/>
      <c r="BH89" s="64"/>
      <c r="BI89" s="64"/>
      <c r="BJ89" s="64"/>
      <c r="BK89" s="63" t="str">
        <f>REPLACE(INDEX(GroupVertices[Group],MATCH(Edges[[#This Row],[Vertex 1]],GroupVertices[Vertex],0)),1,1,"")</f>
        <v>1</v>
      </c>
      <c r="BL89" s="63" t="str">
        <f>REPLACE(INDEX(GroupVertices[Group],MATCH(Edges[[#This Row],[Vertex 2]],GroupVertices[Vertex],0)),1,1,"")</f>
        <v>1</v>
      </c>
    </row>
    <row r="90" spans="1:64" ht="15">
      <c r="A90" s="62" t="s">
        <v>552</v>
      </c>
      <c r="B90" s="62" t="s">
        <v>568</v>
      </c>
      <c r="C90" s="87" t="s">
        <v>283</v>
      </c>
      <c r="D90" s="94">
        <v>5</v>
      </c>
      <c r="E90" s="95" t="s">
        <v>132</v>
      </c>
      <c r="F90" s="96">
        <v>16</v>
      </c>
      <c r="G90" s="87"/>
      <c r="H90" s="77"/>
      <c r="I90" s="97"/>
      <c r="J90" s="97"/>
      <c r="K90" s="34" t="s">
        <v>65</v>
      </c>
      <c r="L90" s="100">
        <v>90</v>
      </c>
      <c r="M90" s="100"/>
      <c r="N90" s="99"/>
      <c r="O90" s="64" t="s">
        <v>355</v>
      </c>
      <c r="P90" s="66">
        <v>43538.686736111114</v>
      </c>
      <c r="Q90" s="64" t="s">
        <v>635</v>
      </c>
      <c r="R90" s="64"/>
      <c r="S90" s="64"/>
      <c r="T90" s="64"/>
      <c r="U90" s="66">
        <v>43538.686736111114</v>
      </c>
      <c r="V90" s="67" t="s">
        <v>854</v>
      </c>
      <c r="W90" s="64"/>
      <c r="X90" s="64"/>
      <c r="Y90" s="70" t="s">
        <v>1016</v>
      </c>
      <c r="Z90" s="64"/>
      <c r="AA90" s="110">
        <v>1</v>
      </c>
      <c r="AB90" s="48"/>
      <c r="AC90" s="49"/>
      <c r="AD90" s="48"/>
      <c r="AE90" s="49"/>
      <c r="AF90" s="48"/>
      <c r="AG90" s="49"/>
      <c r="AH90" s="48"/>
      <c r="AI90" s="49"/>
      <c r="AJ90" s="48"/>
      <c r="AK90" s="117"/>
      <c r="AL90" s="67" t="s">
        <v>730</v>
      </c>
      <c r="AM90" s="64" t="b">
        <v>0</v>
      </c>
      <c r="AN90" s="64">
        <v>0</v>
      </c>
      <c r="AO90" s="70" t="s">
        <v>286</v>
      </c>
      <c r="AP90" s="64" t="b">
        <v>0</v>
      </c>
      <c r="AQ90" s="64" t="s">
        <v>287</v>
      </c>
      <c r="AR90" s="64"/>
      <c r="AS90" s="70" t="s">
        <v>286</v>
      </c>
      <c r="AT90" s="64" t="b">
        <v>0</v>
      </c>
      <c r="AU90" s="64">
        <v>4</v>
      </c>
      <c r="AV90" s="70" t="s">
        <v>1035</v>
      </c>
      <c r="AW90" s="64" t="s">
        <v>353</v>
      </c>
      <c r="AX90" s="64" t="b">
        <v>0</v>
      </c>
      <c r="AY90" s="70" t="s">
        <v>1035</v>
      </c>
      <c r="AZ90" s="64" t="s">
        <v>185</v>
      </c>
      <c r="BA90" s="64">
        <v>0</v>
      </c>
      <c r="BB90" s="64">
        <v>0</v>
      </c>
      <c r="BC90" s="64"/>
      <c r="BD90" s="64"/>
      <c r="BE90" s="64"/>
      <c r="BF90" s="64"/>
      <c r="BG90" s="64"/>
      <c r="BH90" s="64"/>
      <c r="BI90" s="64"/>
      <c r="BJ90" s="64"/>
      <c r="BK90" s="63" t="str">
        <f>REPLACE(INDEX(GroupVertices[Group],MATCH(Edges[[#This Row],[Vertex 1]],GroupVertices[Vertex],0)),1,1,"")</f>
        <v>7</v>
      </c>
      <c r="BL90" s="63" t="str">
        <f>REPLACE(INDEX(GroupVertices[Group],MATCH(Edges[[#This Row],[Vertex 2]],GroupVertices[Vertex],0)),1,1,"")</f>
        <v>7</v>
      </c>
    </row>
    <row r="91" spans="1:64" ht="15">
      <c r="A91" s="62" t="s">
        <v>552</v>
      </c>
      <c r="B91" s="62" t="s">
        <v>610</v>
      </c>
      <c r="C91" s="87" t="s">
        <v>283</v>
      </c>
      <c r="D91" s="94">
        <v>5</v>
      </c>
      <c r="E91" s="95" t="s">
        <v>132</v>
      </c>
      <c r="F91" s="96">
        <v>16</v>
      </c>
      <c r="G91" s="87"/>
      <c r="H91" s="77"/>
      <c r="I91" s="97"/>
      <c r="J91" s="97"/>
      <c r="K91" s="34" t="s">
        <v>65</v>
      </c>
      <c r="L91" s="100">
        <v>91</v>
      </c>
      <c r="M91" s="100"/>
      <c r="N91" s="99"/>
      <c r="O91" s="64" t="s">
        <v>195</v>
      </c>
      <c r="P91" s="66">
        <v>43538.686736111114</v>
      </c>
      <c r="Q91" s="64" t="s">
        <v>635</v>
      </c>
      <c r="R91" s="64"/>
      <c r="S91" s="64"/>
      <c r="T91" s="64"/>
      <c r="U91" s="66">
        <v>43538.686736111114</v>
      </c>
      <c r="V91" s="67" t="s">
        <v>854</v>
      </c>
      <c r="W91" s="64"/>
      <c r="X91" s="64"/>
      <c r="Y91" s="70" t="s">
        <v>1016</v>
      </c>
      <c r="Z91" s="64"/>
      <c r="AA91" s="110">
        <v>1</v>
      </c>
      <c r="AB91" s="48">
        <v>0</v>
      </c>
      <c r="AC91" s="49">
        <v>0</v>
      </c>
      <c r="AD91" s="48">
        <v>0</v>
      </c>
      <c r="AE91" s="49">
        <v>0</v>
      </c>
      <c r="AF91" s="48">
        <v>0</v>
      </c>
      <c r="AG91" s="49">
        <v>0</v>
      </c>
      <c r="AH91" s="48">
        <v>43</v>
      </c>
      <c r="AI91" s="49">
        <v>100</v>
      </c>
      <c r="AJ91" s="48">
        <v>43</v>
      </c>
      <c r="AK91" s="117"/>
      <c r="AL91" s="67" t="s">
        <v>730</v>
      </c>
      <c r="AM91" s="64" t="b">
        <v>0</v>
      </c>
      <c r="AN91" s="64">
        <v>0</v>
      </c>
      <c r="AO91" s="70" t="s">
        <v>286</v>
      </c>
      <c r="AP91" s="64" t="b">
        <v>0</v>
      </c>
      <c r="AQ91" s="64" t="s">
        <v>287</v>
      </c>
      <c r="AR91" s="64"/>
      <c r="AS91" s="70" t="s">
        <v>286</v>
      </c>
      <c r="AT91" s="64" t="b">
        <v>0</v>
      </c>
      <c r="AU91" s="64">
        <v>4</v>
      </c>
      <c r="AV91" s="70" t="s">
        <v>1035</v>
      </c>
      <c r="AW91" s="64" t="s">
        <v>353</v>
      </c>
      <c r="AX91" s="64" t="b">
        <v>0</v>
      </c>
      <c r="AY91" s="70" t="s">
        <v>1035</v>
      </c>
      <c r="AZ91" s="64" t="s">
        <v>185</v>
      </c>
      <c r="BA91" s="64">
        <v>0</v>
      </c>
      <c r="BB91" s="64">
        <v>0</v>
      </c>
      <c r="BC91" s="64"/>
      <c r="BD91" s="64"/>
      <c r="BE91" s="64"/>
      <c r="BF91" s="64"/>
      <c r="BG91" s="64"/>
      <c r="BH91" s="64"/>
      <c r="BI91" s="64"/>
      <c r="BJ91" s="64"/>
      <c r="BK91" s="63" t="str">
        <f>REPLACE(INDEX(GroupVertices[Group],MATCH(Edges[[#This Row],[Vertex 1]],GroupVertices[Vertex],0)),1,1,"")</f>
        <v>7</v>
      </c>
      <c r="BL91" s="63" t="str">
        <f>REPLACE(INDEX(GroupVertices[Group],MATCH(Edges[[#This Row],[Vertex 2]],GroupVertices[Vertex],0)),1,1,"")</f>
        <v>7</v>
      </c>
    </row>
    <row r="92" spans="1:64" ht="15">
      <c r="A92" s="62" t="s">
        <v>553</v>
      </c>
      <c r="B92" s="62" t="s">
        <v>606</v>
      </c>
      <c r="C92" s="87" t="s">
        <v>283</v>
      </c>
      <c r="D92" s="94">
        <v>5</v>
      </c>
      <c r="E92" s="95" t="s">
        <v>132</v>
      </c>
      <c r="F92" s="96">
        <v>16</v>
      </c>
      <c r="G92" s="87"/>
      <c r="H92" s="77"/>
      <c r="I92" s="97"/>
      <c r="J92" s="97"/>
      <c r="K92" s="34" t="s">
        <v>65</v>
      </c>
      <c r="L92" s="100">
        <v>92</v>
      </c>
      <c r="M92" s="100"/>
      <c r="N92" s="99"/>
      <c r="O92" s="64" t="s">
        <v>355</v>
      </c>
      <c r="P92" s="66">
        <v>43538.68803240741</v>
      </c>
      <c r="Q92" s="64" t="s">
        <v>631</v>
      </c>
      <c r="R92" s="64"/>
      <c r="S92" s="64"/>
      <c r="T92" s="64"/>
      <c r="U92" s="66">
        <v>43538.68803240741</v>
      </c>
      <c r="V92" s="67" t="s">
        <v>855</v>
      </c>
      <c r="W92" s="64"/>
      <c r="X92" s="64"/>
      <c r="Y92" s="70" t="s">
        <v>1017</v>
      </c>
      <c r="Z92" s="64"/>
      <c r="AA92" s="110">
        <v>1</v>
      </c>
      <c r="AB92" s="48">
        <v>0</v>
      </c>
      <c r="AC92" s="49">
        <v>0</v>
      </c>
      <c r="AD92" s="48">
        <v>0</v>
      </c>
      <c r="AE92" s="49">
        <v>0</v>
      </c>
      <c r="AF92" s="48">
        <v>0</v>
      </c>
      <c r="AG92" s="49">
        <v>0</v>
      </c>
      <c r="AH92" s="48">
        <v>47</v>
      </c>
      <c r="AI92" s="49">
        <v>100</v>
      </c>
      <c r="AJ92" s="48">
        <v>47</v>
      </c>
      <c r="AK92" s="117"/>
      <c r="AL92" s="67" t="s">
        <v>731</v>
      </c>
      <c r="AM92" s="64" t="b">
        <v>0</v>
      </c>
      <c r="AN92" s="64">
        <v>0</v>
      </c>
      <c r="AO92" s="70" t="s">
        <v>286</v>
      </c>
      <c r="AP92" s="64" t="b">
        <v>0</v>
      </c>
      <c r="AQ92" s="64" t="s">
        <v>287</v>
      </c>
      <c r="AR92" s="64"/>
      <c r="AS92" s="70" t="s">
        <v>286</v>
      </c>
      <c r="AT92" s="64" t="b">
        <v>0</v>
      </c>
      <c r="AU92" s="64">
        <v>33</v>
      </c>
      <c r="AV92" s="70" t="s">
        <v>1077</v>
      </c>
      <c r="AW92" s="64" t="s">
        <v>340</v>
      </c>
      <c r="AX92" s="64" t="b">
        <v>0</v>
      </c>
      <c r="AY92" s="70" t="s">
        <v>1077</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2</v>
      </c>
    </row>
    <row r="93" spans="1:64" ht="15">
      <c r="A93" s="62" t="s">
        <v>554</v>
      </c>
      <c r="B93" s="62" t="s">
        <v>606</v>
      </c>
      <c r="C93" s="87" t="s">
        <v>283</v>
      </c>
      <c r="D93" s="94">
        <v>5</v>
      </c>
      <c r="E93" s="95" t="s">
        <v>132</v>
      </c>
      <c r="F93" s="96">
        <v>16</v>
      </c>
      <c r="G93" s="87"/>
      <c r="H93" s="77"/>
      <c r="I93" s="97"/>
      <c r="J93" s="97"/>
      <c r="K93" s="34" t="s">
        <v>65</v>
      </c>
      <c r="L93" s="100">
        <v>93</v>
      </c>
      <c r="M93" s="100"/>
      <c r="N93" s="99"/>
      <c r="O93" s="64" t="s">
        <v>355</v>
      </c>
      <c r="P93" s="66">
        <v>43538.69008101852</v>
      </c>
      <c r="Q93" s="64" t="s">
        <v>631</v>
      </c>
      <c r="R93" s="64"/>
      <c r="S93" s="64"/>
      <c r="T93" s="64"/>
      <c r="U93" s="66">
        <v>43538.69008101852</v>
      </c>
      <c r="V93" s="67" t="s">
        <v>856</v>
      </c>
      <c r="W93" s="64"/>
      <c r="X93" s="64"/>
      <c r="Y93" s="70" t="s">
        <v>1018</v>
      </c>
      <c r="Z93" s="64"/>
      <c r="AA93" s="110">
        <v>1</v>
      </c>
      <c r="AB93" s="48">
        <v>0</v>
      </c>
      <c r="AC93" s="49">
        <v>0</v>
      </c>
      <c r="AD93" s="48">
        <v>0</v>
      </c>
      <c r="AE93" s="49">
        <v>0</v>
      </c>
      <c r="AF93" s="48">
        <v>0</v>
      </c>
      <c r="AG93" s="49">
        <v>0</v>
      </c>
      <c r="AH93" s="48">
        <v>47</v>
      </c>
      <c r="AI93" s="49">
        <v>100</v>
      </c>
      <c r="AJ93" s="48">
        <v>47</v>
      </c>
      <c r="AK93" s="117"/>
      <c r="AL93" s="67" t="s">
        <v>732</v>
      </c>
      <c r="AM93" s="64" t="b">
        <v>0</v>
      </c>
      <c r="AN93" s="64">
        <v>0</v>
      </c>
      <c r="AO93" s="70" t="s">
        <v>286</v>
      </c>
      <c r="AP93" s="64" t="b">
        <v>0</v>
      </c>
      <c r="AQ93" s="64" t="s">
        <v>287</v>
      </c>
      <c r="AR93" s="64"/>
      <c r="AS93" s="70" t="s">
        <v>286</v>
      </c>
      <c r="AT93" s="64" t="b">
        <v>0</v>
      </c>
      <c r="AU93" s="64">
        <v>33</v>
      </c>
      <c r="AV93" s="70" t="s">
        <v>1077</v>
      </c>
      <c r="AW93" s="64" t="s">
        <v>341</v>
      </c>
      <c r="AX93" s="64" t="b">
        <v>0</v>
      </c>
      <c r="AY93" s="70" t="s">
        <v>1077</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2</v>
      </c>
    </row>
    <row r="94" spans="1:64" ht="15">
      <c r="A94" s="62" t="s">
        <v>555</v>
      </c>
      <c r="B94" s="62" t="s">
        <v>612</v>
      </c>
      <c r="C94" s="87" t="s">
        <v>283</v>
      </c>
      <c r="D94" s="94">
        <v>5</v>
      </c>
      <c r="E94" s="95" t="s">
        <v>132</v>
      </c>
      <c r="F94" s="96">
        <v>16</v>
      </c>
      <c r="G94" s="87"/>
      <c r="H94" s="77"/>
      <c r="I94" s="97"/>
      <c r="J94" s="97"/>
      <c r="K94" s="34" t="s">
        <v>65</v>
      </c>
      <c r="L94" s="100">
        <v>94</v>
      </c>
      <c r="M94" s="100"/>
      <c r="N94" s="99"/>
      <c r="O94" s="64" t="s">
        <v>355</v>
      </c>
      <c r="P94" s="66">
        <v>43538.69068287037</v>
      </c>
      <c r="Q94" s="64" t="s">
        <v>629</v>
      </c>
      <c r="R94" s="64"/>
      <c r="S94" s="64"/>
      <c r="T94" s="64"/>
      <c r="U94" s="66">
        <v>43538.69068287037</v>
      </c>
      <c r="V94" s="67" t="s">
        <v>857</v>
      </c>
      <c r="W94" s="64"/>
      <c r="X94" s="64"/>
      <c r="Y94" s="70" t="s">
        <v>1019</v>
      </c>
      <c r="Z94" s="64"/>
      <c r="AA94" s="110">
        <v>1</v>
      </c>
      <c r="AB94" s="48">
        <v>0</v>
      </c>
      <c r="AC94" s="49">
        <v>0</v>
      </c>
      <c r="AD94" s="48">
        <v>0</v>
      </c>
      <c r="AE94" s="49">
        <v>0</v>
      </c>
      <c r="AF94" s="48">
        <v>0</v>
      </c>
      <c r="AG94" s="49">
        <v>0</v>
      </c>
      <c r="AH94" s="48">
        <v>47</v>
      </c>
      <c r="AI94" s="49">
        <v>100</v>
      </c>
      <c r="AJ94" s="48">
        <v>47</v>
      </c>
      <c r="AK94" s="117"/>
      <c r="AL94" s="67" t="s">
        <v>733</v>
      </c>
      <c r="AM94" s="64" t="b">
        <v>0</v>
      </c>
      <c r="AN94" s="64">
        <v>0</v>
      </c>
      <c r="AO94" s="70" t="s">
        <v>286</v>
      </c>
      <c r="AP94" s="64" t="b">
        <v>0</v>
      </c>
      <c r="AQ94" s="64" t="s">
        <v>287</v>
      </c>
      <c r="AR94" s="64"/>
      <c r="AS94" s="70" t="s">
        <v>286</v>
      </c>
      <c r="AT94" s="64" t="b">
        <v>0</v>
      </c>
      <c r="AU94" s="64">
        <v>18</v>
      </c>
      <c r="AV94" s="70" t="s">
        <v>1087</v>
      </c>
      <c r="AW94" s="64" t="s">
        <v>340</v>
      </c>
      <c r="AX94" s="64" t="b">
        <v>0</v>
      </c>
      <c r="AY94" s="70" t="s">
        <v>1087</v>
      </c>
      <c r="AZ94" s="64" t="s">
        <v>185</v>
      </c>
      <c r="BA94" s="64">
        <v>0</v>
      </c>
      <c r="BB94" s="64">
        <v>0</v>
      </c>
      <c r="BC94" s="64"/>
      <c r="BD94" s="64"/>
      <c r="BE94" s="64"/>
      <c r="BF94" s="64"/>
      <c r="BG94" s="64"/>
      <c r="BH94" s="64"/>
      <c r="BI94" s="64"/>
      <c r="BJ94" s="64"/>
      <c r="BK94" s="63" t="str">
        <f>REPLACE(INDEX(GroupVertices[Group],MATCH(Edges[[#This Row],[Vertex 1]],GroupVertices[Vertex],0)),1,1,"")</f>
        <v>3</v>
      </c>
      <c r="BL94" s="63" t="str">
        <f>REPLACE(INDEX(GroupVertices[Group],MATCH(Edges[[#This Row],[Vertex 2]],GroupVertices[Vertex],0)),1,1,"")</f>
        <v>3</v>
      </c>
    </row>
    <row r="95" spans="1:64" ht="15">
      <c r="A95" s="62" t="s">
        <v>556</v>
      </c>
      <c r="B95" s="62" t="s">
        <v>612</v>
      </c>
      <c r="C95" s="87" t="s">
        <v>283</v>
      </c>
      <c r="D95" s="94">
        <v>5</v>
      </c>
      <c r="E95" s="95" t="s">
        <v>132</v>
      </c>
      <c r="F95" s="96">
        <v>16</v>
      </c>
      <c r="G95" s="87"/>
      <c r="H95" s="77"/>
      <c r="I95" s="97"/>
      <c r="J95" s="97"/>
      <c r="K95" s="34" t="s">
        <v>65</v>
      </c>
      <c r="L95" s="100">
        <v>95</v>
      </c>
      <c r="M95" s="100"/>
      <c r="N95" s="99"/>
      <c r="O95" s="64" t="s">
        <v>355</v>
      </c>
      <c r="P95" s="66">
        <v>43538.69119212963</v>
      </c>
      <c r="Q95" s="64" t="s">
        <v>629</v>
      </c>
      <c r="R95" s="64"/>
      <c r="S95" s="64"/>
      <c r="T95" s="64"/>
      <c r="U95" s="66">
        <v>43538.69119212963</v>
      </c>
      <c r="V95" s="67" t="s">
        <v>858</v>
      </c>
      <c r="W95" s="64"/>
      <c r="X95" s="64"/>
      <c r="Y95" s="70" t="s">
        <v>1020</v>
      </c>
      <c r="Z95" s="64"/>
      <c r="AA95" s="110">
        <v>1</v>
      </c>
      <c r="AB95" s="48">
        <v>0</v>
      </c>
      <c r="AC95" s="49">
        <v>0</v>
      </c>
      <c r="AD95" s="48">
        <v>0</v>
      </c>
      <c r="AE95" s="49">
        <v>0</v>
      </c>
      <c r="AF95" s="48">
        <v>0</v>
      </c>
      <c r="AG95" s="49">
        <v>0</v>
      </c>
      <c r="AH95" s="48">
        <v>47</v>
      </c>
      <c r="AI95" s="49">
        <v>100</v>
      </c>
      <c r="AJ95" s="48">
        <v>47</v>
      </c>
      <c r="AK95" s="117"/>
      <c r="AL95" s="67" t="s">
        <v>734</v>
      </c>
      <c r="AM95" s="64" t="b">
        <v>0</v>
      </c>
      <c r="AN95" s="64">
        <v>0</v>
      </c>
      <c r="AO95" s="70" t="s">
        <v>286</v>
      </c>
      <c r="AP95" s="64" t="b">
        <v>0</v>
      </c>
      <c r="AQ95" s="64" t="s">
        <v>287</v>
      </c>
      <c r="AR95" s="64"/>
      <c r="AS95" s="70" t="s">
        <v>286</v>
      </c>
      <c r="AT95" s="64" t="b">
        <v>0</v>
      </c>
      <c r="AU95" s="64">
        <v>18</v>
      </c>
      <c r="AV95" s="70" t="s">
        <v>1087</v>
      </c>
      <c r="AW95" s="64" t="s">
        <v>1098</v>
      </c>
      <c r="AX95" s="64" t="b">
        <v>0</v>
      </c>
      <c r="AY95" s="70" t="s">
        <v>1087</v>
      </c>
      <c r="AZ95" s="64" t="s">
        <v>185</v>
      </c>
      <c r="BA95" s="64">
        <v>0</v>
      </c>
      <c r="BB95" s="64">
        <v>0</v>
      </c>
      <c r="BC95" s="64"/>
      <c r="BD95" s="64"/>
      <c r="BE95" s="64"/>
      <c r="BF95" s="64"/>
      <c r="BG95" s="64"/>
      <c r="BH95" s="64"/>
      <c r="BI95" s="64"/>
      <c r="BJ95" s="64"/>
      <c r="BK95" s="63" t="str">
        <f>REPLACE(INDEX(GroupVertices[Group],MATCH(Edges[[#This Row],[Vertex 1]],GroupVertices[Vertex],0)),1,1,"")</f>
        <v>3</v>
      </c>
      <c r="BL95" s="63" t="str">
        <f>REPLACE(INDEX(GroupVertices[Group],MATCH(Edges[[#This Row],[Vertex 2]],GroupVertices[Vertex],0)),1,1,"")</f>
        <v>3</v>
      </c>
    </row>
    <row r="96" spans="1:64" ht="15">
      <c r="A96" s="62" t="s">
        <v>557</v>
      </c>
      <c r="B96" s="62" t="s">
        <v>614</v>
      </c>
      <c r="C96" s="87" t="s">
        <v>283</v>
      </c>
      <c r="D96" s="94">
        <v>5</v>
      </c>
      <c r="E96" s="95" t="s">
        <v>132</v>
      </c>
      <c r="F96" s="96">
        <v>16</v>
      </c>
      <c r="G96" s="87"/>
      <c r="H96" s="77"/>
      <c r="I96" s="97"/>
      <c r="J96" s="97"/>
      <c r="K96" s="34" t="s">
        <v>65</v>
      </c>
      <c r="L96" s="100">
        <v>96</v>
      </c>
      <c r="M96" s="100"/>
      <c r="N96" s="99"/>
      <c r="O96" s="64" t="s">
        <v>355</v>
      </c>
      <c r="P96" s="66">
        <v>43538.691516203704</v>
      </c>
      <c r="Q96" s="64" t="s">
        <v>626</v>
      </c>
      <c r="R96" s="64"/>
      <c r="S96" s="64"/>
      <c r="T96" s="64"/>
      <c r="U96" s="66">
        <v>43538.691516203704</v>
      </c>
      <c r="V96" s="67" t="s">
        <v>859</v>
      </c>
      <c r="W96" s="64"/>
      <c r="X96" s="64"/>
      <c r="Y96" s="70" t="s">
        <v>1021</v>
      </c>
      <c r="Z96" s="64"/>
      <c r="AA96" s="110">
        <v>1</v>
      </c>
      <c r="AB96" s="48">
        <v>0</v>
      </c>
      <c r="AC96" s="49">
        <v>0</v>
      </c>
      <c r="AD96" s="48">
        <v>0</v>
      </c>
      <c r="AE96" s="49">
        <v>0</v>
      </c>
      <c r="AF96" s="48">
        <v>0</v>
      </c>
      <c r="AG96" s="49">
        <v>0</v>
      </c>
      <c r="AH96" s="48">
        <v>16</v>
      </c>
      <c r="AI96" s="49">
        <v>100</v>
      </c>
      <c r="AJ96" s="48">
        <v>16</v>
      </c>
      <c r="AK96" s="135" t="s">
        <v>668</v>
      </c>
      <c r="AL96" s="67" t="s">
        <v>668</v>
      </c>
      <c r="AM96" s="64" t="b">
        <v>0</v>
      </c>
      <c r="AN96" s="64">
        <v>0</v>
      </c>
      <c r="AO96" s="70" t="s">
        <v>286</v>
      </c>
      <c r="AP96" s="64" t="b">
        <v>0</v>
      </c>
      <c r="AQ96" s="64" t="s">
        <v>287</v>
      </c>
      <c r="AR96" s="64"/>
      <c r="AS96" s="70" t="s">
        <v>286</v>
      </c>
      <c r="AT96" s="64" t="b">
        <v>0</v>
      </c>
      <c r="AU96" s="64">
        <v>54</v>
      </c>
      <c r="AV96" s="70" t="s">
        <v>1089</v>
      </c>
      <c r="AW96" s="64" t="s">
        <v>341</v>
      </c>
      <c r="AX96" s="64" t="b">
        <v>0</v>
      </c>
      <c r="AY96" s="70" t="s">
        <v>1089</v>
      </c>
      <c r="AZ96" s="64" t="s">
        <v>185</v>
      </c>
      <c r="BA96" s="64">
        <v>0</v>
      </c>
      <c r="BB96" s="64">
        <v>0</v>
      </c>
      <c r="BC96" s="64"/>
      <c r="BD96" s="64"/>
      <c r="BE96" s="64"/>
      <c r="BF96" s="64"/>
      <c r="BG96" s="64"/>
      <c r="BH96" s="64"/>
      <c r="BI96" s="64"/>
      <c r="BJ96" s="64"/>
      <c r="BK96" s="63" t="str">
        <f>REPLACE(INDEX(GroupVertices[Group],MATCH(Edges[[#This Row],[Vertex 1]],GroupVertices[Vertex],0)),1,1,"")</f>
        <v>1</v>
      </c>
      <c r="BL96" s="63" t="str">
        <f>REPLACE(INDEX(GroupVertices[Group],MATCH(Edges[[#This Row],[Vertex 2]],GroupVertices[Vertex],0)),1,1,"")</f>
        <v>1</v>
      </c>
    </row>
    <row r="97" spans="1:64" ht="15">
      <c r="A97" s="62" t="s">
        <v>558</v>
      </c>
      <c r="B97" s="62" t="s">
        <v>606</v>
      </c>
      <c r="C97" s="87" t="s">
        <v>283</v>
      </c>
      <c r="D97" s="94">
        <v>5</v>
      </c>
      <c r="E97" s="95" t="s">
        <v>132</v>
      </c>
      <c r="F97" s="96">
        <v>16</v>
      </c>
      <c r="G97" s="87"/>
      <c r="H97" s="77"/>
      <c r="I97" s="97"/>
      <c r="J97" s="97"/>
      <c r="K97" s="34" t="s">
        <v>65</v>
      </c>
      <c r="L97" s="100">
        <v>97</v>
      </c>
      <c r="M97" s="100"/>
      <c r="N97" s="99"/>
      <c r="O97" s="64" t="s">
        <v>355</v>
      </c>
      <c r="P97" s="66">
        <v>43538.69168981481</v>
      </c>
      <c r="Q97" s="64" t="s">
        <v>631</v>
      </c>
      <c r="R97" s="64"/>
      <c r="S97" s="64"/>
      <c r="T97" s="64"/>
      <c r="U97" s="66">
        <v>43538.69168981481</v>
      </c>
      <c r="V97" s="67" t="s">
        <v>860</v>
      </c>
      <c r="W97" s="64"/>
      <c r="X97" s="64"/>
      <c r="Y97" s="70" t="s">
        <v>1022</v>
      </c>
      <c r="Z97" s="64"/>
      <c r="AA97" s="110">
        <v>1</v>
      </c>
      <c r="AB97" s="48">
        <v>0</v>
      </c>
      <c r="AC97" s="49">
        <v>0</v>
      </c>
      <c r="AD97" s="48">
        <v>0</v>
      </c>
      <c r="AE97" s="49">
        <v>0</v>
      </c>
      <c r="AF97" s="48">
        <v>0</v>
      </c>
      <c r="AG97" s="49">
        <v>0</v>
      </c>
      <c r="AH97" s="48">
        <v>47</v>
      </c>
      <c r="AI97" s="49">
        <v>100</v>
      </c>
      <c r="AJ97" s="48">
        <v>47</v>
      </c>
      <c r="AK97" s="117"/>
      <c r="AL97" s="67" t="s">
        <v>735</v>
      </c>
      <c r="AM97" s="64" t="b">
        <v>0</v>
      </c>
      <c r="AN97" s="64">
        <v>0</v>
      </c>
      <c r="AO97" s="70" t="s">
        <v>286</v>
      </c>
      <c r="AP97" s="64" t="b">
        <v>0</v>
      </c>
      <c r="AQ97" s="64" t="s">
        <v>287</v>
      </c>
      <c r="AR97" s="64"/>
      <c r="AS97" s="70" t="s">
        <v>286</v>
      </c>
      <c r="AT97" s="64" t="b">
        <v>0</v>
      </c>
      <c r="AU97" s="64">
        <v>33</v>
      </c>
      <c r="AV97" s="70" t="s">
        <v>1077</v>
      </c>
      <c r="AW97" s="64" t="s">
        <v>341</v>
      </c>
      <c r="AX97" s="64" t="b">
        <v>0</v>
      </c>
      <c r="AY97" s="70" t="s">
        <v>1077</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2</v>
      </c>
    </row>
    <row r="98" spans="1:64" ht="15">
      <c r="A98" s="62" t="s">
        <v>559</v>
      </c>
      <c r="B98" s="62" t="s">
        <v>606</v>
      </c>
      <c r="C98" s="87" t="s">
        <v>283</v>
      </c>
      <c r="D98" s="94">
        <v>5</v>
      </c>
      <c r="E98" s="95" t="s">
        <v>132</v>
      </c>
      <c r="F98" s="96">
        <v>16</v>
      </c>
      <c r="G98" s="87"/>
      <c r="H98" s="77"/>
      <c r="I98" s="97"/>
      <c r="J98" s="97"/>
      <c r="K98" s="34" t="s">
        <v>65</v>
      </c>
      <c r="L98" s="100">
        <v>98</v>
      </c>
      <c r="M98" s="100"/>
      <c r="N98" s="99"/>
      <c r="O98" s="64" t="s">
        <v>355</v>
      </c>
      <c r="P98" s="66">
        <v>43538.688368055555</v>
      </c>
      <c r="Q98" s="64" t="s">
        <v>631</v>
      </c>
      <c r="R98" s="64"/>
      <c r="S98" s="64"/>
      <c r="T98" s="64"/>
      <c r="U98" s="66">
        <v>43538.688368055555</v>
      </c>
      <c r="V98" s="67" t="s">
        <v>861</v>
      </c>
      <c r="W98" s="64"/>
      <c r="X98" s="64"/>
      <c r="Y98" s="70" t="s">
        <v>1023</v>
      </c>
      <c r="Z98" s="64"/>
      <c r="AA98" s="110">
        <v>1</v>
      </c>
      <c r="AB98" s="48">
        <v>0</v>
      </c>
      <c r="AC98" s="49">
        <v>0</v>
      </c>
      <c r="AD98" s="48">
        <v>0</v>
      </c>
      <c r="AE98" s="49">
        <v>0</v>
      </c>
      <c r="AF98" s="48">
        <v>0</v>
      </c>
      <c r="AG98" s="49">
        <v>0</v>
      </c>
      <c r="AH98" s="48">
        <v>47</v>
      </c>
      <c r="AI98" s="49">
        <v>100</v>
      </c>
      <c r="AJ98" s="48">
        <v>47</v>
      </c>
      <c r="AK98" s="117"/>
      <c r="AL98" s="67" t="s">
        <v>736</v>
      </c>
      <c r="AM98" s="64" t="b">
        <v>0</v>
      </c>
      <c r="AN98" s="64">
        <v>0</v>
      </c>
      <c r="AO98" s="70" t="s">
        <v>286</v>
      </c>
      <c r="AP98" s="64" t="b">
        <v>0</v>
      </c>
      <c r="AQ98" s="64" t="s">
        <v>287</v>
      </c>
      <c r="AR98" s="64"/>
      <c r="AS98" s="70" t="s">
        <v>286</v>
      </c>
      <c r="AT98" s="64" t="b">
        <v>0</v>
      </c>
      <c r="AU98" s="64">
        <v>33</v>
      </c>
      <c r="AV98" s="70" t="s">
        <v>1077</v>
      </c>
      <c r="AW98" s="64" t="s">
        <v>341</v>
      </c>
      <c r="AX98" s="64" t="b">
        <v>0</v>
      </c>
      <c r="AY98" s="70" t="s">
        <v>1077</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2</v>
      </c>
    </row>
    <row r="99" spans="1:64" ht="15">
      <c r="A99" s="62" t="s">
        <v>559</v>
      </c>
      <c r="B99" s="62" t="s">
        <v>614</v>
      </c>
      <c r="C99" s="87" t="s">
        <v>283</v>
      </c>
      <c r="D99" s="94">
        <v>5</v>
      </c>
      <c r="E99" s="95" t="s">
        <v>132</v>
      </c>
      <c r="F99" s="96">
        <v>16</v>
      </c>
      <c r="G99" s="87"/>
      <c r="H99" s="77"/>
      <c r="I99" s="97"/>
      <c r="J99" s="97"/>
      <c r="K99" s="34" t="s">
        <v>65</v>
      </c>
      <c r="L99" s="100">
        <v>99</v>
      </c>
      <c r="M99" s="100"/>
      <c r="N99" s="99"/>
      <c r="O99" s="64" t="s">
        <v>355</v>
      </c>
      <c r="P99" s="66">
        <v>43538.692766203705</v>
      </c>
      <c r="Q99" s="64" t="s">
        <v>626</v>
      </c>
      <c r="R99" s="64"/>
      <c r="S99" s="64"/>
      <c r="T99" s="64"/>
      <c r="U99" s="66">
        <v>43538.692766203705</v>
      </c>
      <c r="V99" s="67" t="s">
        <v>862</v>
      </c>
      <c r="W99" s="64"/>
      <c r="X99" s="64"/>
      <c r="Y99" s="70" t="s">
        <v>1024</v>
      </c>
      <c r="Z99" s="64"/>
      <c r="AA99" s="110">
        <v>1</v>
      </c>
      <c r="AB99" s="48">
        <v>0</v>
      </c>
      <c r="AC99" s="49">
        <v>0</v>
      </c>
      <c r="AD99" s="48">
        <v>0</v>
      </c>
      <c r="AE99" s="49">
        <v>0</v>
      </c>
      <c r="AF99" s="48">
        <v>0</v>
      </c>
      <c r="AG99" s="49">
        <v>0</v>
      </c>
      <c r="AH99" s="48">
        <v>16</v>
      </c>
      <c r="AI99" s="49">
        <v>100</v>
      </c>
      <c r="AJ99" s="48">
        <v>16</v>
      </c>
      <c r="AK99" s="135" t="s">
        <v>668</v>
      </c>
      <c r="AL99" s="67" t="s">
        <v>668</v>
      </c>
      <c r="AM99" s="64" t="b">
        <v>0</v>
      </c>
      <c r="AN99" s="64">
        <v>0</v>
      </c>
      <c r="AO99" s="70" t="s">
        <v>286</v>
      </c>
      <c r="AP99" s="64" t="b">
        <v>0</v>
      </c>
      <c r="AQ99" s="64" t="s">
        <v>287</v>
      </c>
      <c r="AR99" s="64"/>
      <c r="AS99" s="70" t="s">
        <v>286</v>
      </c>
      <c r="AT99" s="64" t="b">
        <v>0</v>
      </c>
      <c r="AU99" s="64">
        <v>54</v>
      </c>
      <c r="AV99" s="70" t="s">
        <v>1089</v>
      </c>
      <c r="AW99" s="64" t="s">
        <v>341</v>
      </c>
      <c r="AX99" s="64" t="b">
        <v>0</v>
      </c>
      <c r="AY99" s="70" t="s">
        <v>1089</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1</v>
      </c>
    </row>
    <row r="100" spans="1:64" ht="15">
      <c r="A100" s="62" t="s">
        <v>560</v>
      </c>
      <c r="B100" s="62" t="s">
        <v>614</v>
      </c>
      <c r="C100" s="87" t="s">
        <v>283</v>
      </c>
      <c r="D100" s="94">
        <v>5</v>
      </c>
      <c r="E100" s="95" t="s">
        <v>132</v>
      </c>
      <c r="F100" s="96">
        <v>16</v>
      </c>
      <c r="G100" s="87"/>
      <c r="H100" s="77"/>
      <c r="I100" s="97"/>
      <c r="J100" s="97"/>
      <c r="K100" s="34" t="s">
        <v>65</v>
      </c>
      <c r="L100" s="100">
        <v>100</v>
      </c>
      <c r="M100" s="100"/>
      <c r="N100" s="99"/>
      <c r="O100" s="64" t="s">
        <v>355</v>
      </c>
      <c r="P100" s="66">
        <v>43538.69347222222</v>
      </c>
      <c r="Q100" s="64" t="s">
        <v>626</v>
      </c>
      <c r="R100" s="64"/>
      <c r="S100" s="64"/>
      <c r="T100" s="64"/>
      <c r="U100" s="66">
        <v>43538.69347222222</v>
      </c>
      <c r="V100" s="67" t="s">
        <v>863</v>
      </c>
      <c r="W100" s="64"/>
      <c r="X100" s="64"/>
      <c r="Y100" s="70" t="s">
        <v>1025</v>
      </c>
      <c r="Z100" s="64"/>
      <c r="AA100" s="110">
        <v>1</v>
      </c>
      <c r="AB100" s="48">
        <v>0</v>
      </c>
      <c r="AC100" s="49">
        <v>0</v>
      </c>
      <c r="AD100" s="48">
        <v>0</v>
      </c>
      <c r="AE100" s="49">
        <v>0</v>
      </c>
      <c r="AF100" s="48">
        <v>0</v>
      </c>
      <c r="AG100" s="49">
        <v>0</v>
      </c>
      <c r="AH100" s="48">
        <v>16</v>
      </c>
      <c r="AI100" s="49">
        <v>100</v>
      </c>
      <c r="AJ100" s="48">
        <v>16</v>
      </c>
      <c r="AK100" s="135" t="s">
        <v>668</v>
      </c>
      <c r="AL100" s="67" t="s">
        <v>668</v>
      </c>
      <c r="AM100" s="64" t="b">
        <v>0</v>
      </c>
      <c r="AN100" s="64">
        <v>0</v>
      </c>
      <c r="AO100" s="70" t="s">
        <v>286</v>
      </c>
      <c r="AP100" s="64" t="b">
        <v>0</v>
      </c>
      <c r="AQ100" s="64" t="s">
        <v>287</v>
      </c>
      <c r="AR100" s="64"/>
      <c r="AS100" s="70" t="s">
        <v>286</v>
      </c>
      <c r="AT100" s="64" t="b">
        <v>0</v>
      </c>
      <c r="AU100" s="64">
        <v>54</v>
      </c>
      <c r="AV100" s="70" t="s">
        <v>1089</v>
      </c>
      <c r="AW100" s="64" t="s">
        <v>341</v>
      </c>
      <c r="AX100" s="64" t="b">
        <v>0</v>
      </c>
      <c r="AY100" s="70" t="s">
        <v>1089</v>
      </c>
      <c r="AZ100" s="64" t="s">
        <v>185</v>
      </c>
      <c r="BA100" s="64">
        <v>0</v>
      </c>
      <c r="BB100" s="64">
        <v>0</v>
      </c>
      <c r="BC100" s="64"/>
      <c r="BD100" s="64"/>
      <c r="BE100" s="64"/>
      <c r="BF100" s="64"/>
      <c r="BG100" s="64"/>
      <c r="BH100" s="64"/>
      <c r="BI100" s="64"/>
      <c r="BJ100" s="64"/>
      <c r="BK100" s="63" t="str">
        <f>REPLACE(INDEX(GroupVertices[Group],MATCH(Edges[[#This Row],[Vertex 1]],GroupVertices[Vertex],0)),1,1,"")</f>
        <v>1</v>
      </c>
      <c r="BL100" s="63" t="str">
        <f>REPLACE(INDEX(GroupVertices[Group],MATCH(Edges[[#This Row],[Vertex 2]],GroupVertices[Vertex],0)),1,1,"")</f>
        <v>1</v>
      </c>
    </row>
    <row r="101" spans="1:64" ht="15">
      <c r="A101" s="62" t="s">
        <v>561</v>
      </c>
      <c r="B101" s="62" t="s">
        <v>592</v>
      </c>
      <c r="C101" s="87" t="s">
        <v>283</v>
      </c>
      <c r="D101" s="94">
        <v>5</v>
      </c>
      <c r="E101" s="95" t="s">
        <v>132</v>
      </c>
      <c r="F101" s="96">
        <v>16</v>
      </c>
      <c r="G101" s="87"/>
      <c r="H101" s="77"/>
      <c r="I101" s="97"/>
      <c r="J101" s="97"/>
      <c r="K101" s="34" t="s">
        <v>65</v>
      </c>
      <c r="L101" s="100">
        <v>101</v>
      </c>
      <c r="M101" s="100"/>
      <c r="N101" s="99"/>
      <c r="O101" s="64" t="s">
        <v>355</v>
      </c>
      <c r="P101" s="66">
        <v>43538.694247685184</v>
      </c>
      <c r="Q101" s="64" t="s">
        <v>627</v>
      </c>
      <c r="R101" s="64"/>
      <c r="S101" s="64"/>
      <c r="T101" s="64"/>
      <c r="U101" s="66">
        <v>43538.694247685184</v>
      </c>
      <c r="V101" s="67" t="s">
        <v>864</v>
      </c>
      <c r="W101" s="64"/>
      <c r="X101" s="64"/>
      <c r="Y101" s="70" t="s">
        <v>1026</v>
      </c>
      <c r="Z101" s="64"/>
      <c r="AA101" s="110">
        <v>1</v>
      </c>
      <c r="AB101" s="48">
        <v>0</v>
      </c>
      <c r="AC101" s="49">
        <v>0</v>
      </c>
      <c r="AD101" s="48">
        <v>0</v>
      </c>
      <c r="AE101" s="49">
        <v>0</v>
      </c>
      <c r="AF101" s="48">
        <v>0</v>
      </c>
      <c r="AG101" s="49">
        <v>0</v>
      </c>
      <c r="AH101" s="48">
        <v>43</v>
      </c>
      <c r="AI101" s="49">
        <v>100</v>
      </c>
      <c r="AJ101" s="48">
        <v>43</v>
      </c>
      <c r="AK101" s="117"/>
      <c r="AL101" s="67" t="s">
        <v>737</v>
      </c>
      <c r="AM101" s="64" t="b">
        <v>0</v>
      </c>
      <c r="AN101" s="64">
        <v>0</v>
      </c>
      <c r="AO101" s="70" t="s">
        <v>286</v>
      </c>
      <c r="AP101" s="64" t="b">
        <v>0</v>
      </c>
      <c r="AQ101" s="64" t="s">
        <v>287</v>
      </c>
      <c r="AR101" s="64"/>
      <c r="AS101" s="70" t="s">
        <v>286</v>
      </c>
      <c r="AT101" s="64" t="b">
        <v>0</v>
      </c>
      <c r="AU101" s="64">
        <v>14</v>
      </c>
      <c r="AV101" s="70" t="s">
        <v>1061</v>
      </c>
      <c r="AW101" s="64" t="s">
        <v>353</v>
      </c>
      <c r="AX101" s="64" t="b">
        <v>0</v>
      </c>
      <c r="AY101" s="70" t="s">
        <v>1061</v>
      </c>
      <c r="AZ101" s="64" t="s">
        <v>185</v>
      </c>
      <c r="BA101" s="64">
        <v>0</v>
      </c>
      <c r="BB101" s="64">
        <v>0</v>
      </c>
      <c r="BC101" s="64"/>
      <c r="BD101" s="64"/>
      <c r="BE101" s="64"/>
      <c r="BF101" s="64"/>
      <c r="BG101" s="64"/>
      <c r="BH101" s="64"/>
      <c r="BI101" s="64"/>
      <c r="BJ101" s="64"/>
      <c r="BK101" s="63" t="str">
        <f>REPLACE(INDEX(GroupVertices[Group],MATCH(Edges[[#This Row],[Vertex 1]],GroupVertices[Vertex],0)),1,1,"")</f>
        <v>4</v>
      </c>
      <c r="BL101" s="63" t="str">
        <f>REPLACE(INDEX(GroupVertices[Group],MATCH(Edges[[#This Row],[Vertex 2]],GroupVertices[Vertex],0)),1,1,"")</f>
        <v>4</v>
      </c>
    </row>
    <row r="102" spans="1:64" ht="15">
      <c r="A102" s="62" t="s">
        <v>562</v>
      </c>
      <c r="B102" s="62" t="s">
        <v>582</v>
      </c>
      <c r="C102" s="87" t="s">
        <v>283</v>
      </c>
      <c r="D102" s="94">
        <v>5</v>
      </c>
      <c r="E102" s="95" t="s">
        <v>132</v>
      </c>
      <c r="F102" s="96">
        <v>16</v>
      </c>
      <c r="G102" s="87"/>
      <c r="H102" s="77"/>
      <c r="I102" s="97"/>
      <c r="J102" s="97"/>
      <c r="K102" s="34" t="s">
        <v>65</v>
      </c>
      <c r="L102" s="100">
        <v>102</v>
      </c>
      <c r="M102" s="100"/>
      <c r="N102" s="99"/>
      <c r="O102" s="64" t="s">
        <v>355</v>
      </c>
      <c r="P102" s="66">
        <v>43538.69634259259</v>
      </c>
      <c r="Q102" s="64" t="s">
        <v>637</v>
      </c>
      <c r="R102" s="64"/>
      <c r="S102" s="64"/>
      <c r="T102" s="64"/>
      <c r="U102" s="66">
        <v>43538.69634259259</v>
      </c>
      <c r="V102" s="67" t="s">
        <v>865</v>
      </c>
      <c r="W102" s="64"/>
      <c r="X102" s="64"/>
      <c r="Y102" s="70" t="s">
        <v>1027</v>
      </c>
      <c r="Z102" s="64"/>
      <c r="AA102" s="110">
        <v>1</v>
      </c>
      <c r="AB102" s="48"/>
      <c r="AC102" s="49"/>
      <c r="AD102" s="48"/>
      <c r="AE102" s="49"/>
      <c r="AF102" s="48"/>
      <c r="AG102" s="49"/>
      <c r="AH102" s="48"/>
      <c r="AI102" s="49"/>
      <c r="AJ102" s="48"/>
      <c r="AK102" s="117"/>
      <c r="AL102" s="67" t="s">
        <v>738</v>
      </c>
      <c r="AM102" s="64" t="b">
        <v>0</v>
      </c>
      <c r="AN102" s="64">
        <v>0</v>
      </c>
      <c r="AO102" s="70" t="s">
        <v>286</v>
      </c>
      <c r="AP102" s="64" t="b">
        <v>0</v>
      </c>
      <c r="AQ102" s="64" t="s">
        <v>287</v>
      </c>
      <c r="AR102" s="64"/>
      <c r="AS102" s="70" t="s">
        <v>286</v>
      </c>
      <c r="AT102" s="64" t="b">
        <v>0</v>
      </c>
      <c r="AU102" s="64">
        <v>3</v>
      </c>
      <c r="AV102" s="70" t="s">
        <v>1051</v>
      </c>
      <c r="AW102" s="64" t="s">
        <v>353</v>
      </c>
      <c r="AX102" s="64" t="b">
        <v>0</v>
      </c>
      <c r="AY102" s="70" t="s">
        <v>1051</v>
      </c>
      <c r="AZ102" s="64" t="s">
        <v>185</v>
      </c>
      <c r="BA102" s="64">
        <v>0</v>
      </c>
      <c r="BB102" s="64">
        <v>0</v>
      </c>
      <c r="BC102" s="64"/>
      <c r="BD102" s="64"/>
      <c r="BE102" s="64"/>
      <c r="BF102" s="64"/>
      <c r="BG102" s="64"/>
      <c r="BH102" s="64"/>
      <c r="BI102" s="64"/>
      <c r="BJ102" s="64"/>
      <c r="BK102" s="63" t="str">
        <f>REPLACE(INDEX(GroupVertices[Group],MATCH(Edges[[#This Row],[Vertex 1]],GroupVertices[Vertex],0)),1,1,"")</f>
        <v>6</v>
      </c>
      <c r="BL102" s="63" t="str">
        <f>REPLACE(INDEX(GroupVertices[Group],MATCH(Edges[[#This Row],[Vertex 2]],GroupVertices[Vertex],0)),1,1,"")</f>
        <v>6</v>
      </c>
    </row>
    <row r="103" spans="1:64" ht="15">
      <c r="A103" s="62" t="s">
        <v>562</v>
      </c>
      <c r="B103" s="62" t="s">
        <v>600</v>
      </c>
      <c r="C103" s="87" t="s">
        <v>283</v>
      </c>
      <c r="D103" s="94">
        <v>5</v>
      </c>
      <c r="E103" s="95" t="s">
        <v>132</v>
      </c>
      <c r="F103" s="96">
        <v>16</v>
      </c>
      <c r="G103" s="87"/>
      <c r="H103" s="77"/>
      <c r="I103" s="97"/>
      <c r="J103" s="97"/>
      <c r="K103" s="34" t="s">
        <v>65</v>
      </c>
      <c r="L103" s="100">
        <v>103</v>
      </c>
      <c r="M103" s="100"/>
      <c r="N103" s="99"/>
      <c r="O103" s="64" t="s">
        <v>195</v>
      </c>
      <c r="P103" s="66">
        <v>43538.69634259259</v>
      </c>
      <c r="Q103" s="64" t="s">
        <v>637</v>
      </c>
      <c r="R103" s="64"/>
      <c r="S103" s="64"/>
      <c r="T103" s="64"/>
      <c r="U103" s="66">
        <v>43538.69634259259</v>
      </c>
      <c r="V103" s="67" t="s">
        <v>865</v>
      </c>
      <c r="W103" s="64"/>
      <c r="X103" s="64"/>
      <c r="Y103" s="70" t="s">
        <v>1027</v>
      </c>
      <c r="Z103" s="64"/>
      <c r="AA103" s="110">
        <v>1</v>
      </c>
      <c r="AB103" s="48">
        <v>0</v>
      </c>
      <c r="AC103" s="49">
        <v>0</v>
      </c>
      <c r="AD103" s="48">
        <v>0</v>
      </c>
      <c r="AE103" s="49">
        <v>0</v>
      </c>
      <c r="AF103" s="48">
        <v>0</v>
      </c>
      <c r="AG103" s="49">
        <v>0</v>
      </c>
      <c r="AH103" s="48">
        <v>35</v>
      </c>
      <c r="AI103" s="49">
        <v>100</v>
      </c>
      <c r="AJ103" s="48">
        <v>35</v>
      </c>
      <c r="AK103" s="117"/>
      <c r="AL103" s="67" t="s">
        <v>738</v>
      </c>
      <c r="AM103" s="64" t="b">
        <v>0</v>
      </c>
      <c r="AN103" s="64">
        <v>0</v>
      </c>
      <c r="AO103" s="70" t="s">
        <v>286</v>
      </c>
      <c r="AP103" s="64" t="b">
        <v>0</v>
      </c>
      <c r="AQ103" s="64" t="s">
        <v>287</v>
      </c>
      <c r="AR103" s="64"/>
      <c r="AS103" s="70" t="s">
        <v>286</v>
      </c>
      <c r="AT103" s="64" t="b">
        <v>0</v>
      </c>
      <c r="AU103" s="64">
        <v>3</v>
      </c>
      <c r="AV103" s="70" t="s">
        <v>1051</v>
      </c>
      <c r="AW103" s="64" t="s">
        <v>353</v>
      </c>
      <c r="AX103" s="64" t="b">
        <v>0</v>
      </c>
      <c r="AY103" s="70" t="s">
        <v>1051</v>
      </c>
      <c r="AZ103" s="64" t="s">
        <v>185</v>
      </c>
      <c r="BA103" s="64">
        <v>0</v>
      </c>
      <c r="BB103" s="64">
        <v>0</v>
      </c>
      <c r="BC103" s="64"/>
      <c r="BD103" s="64"/>
      <c r="BE103" s="64"/>
      <c r="BF103" s="64"/>
      <c r="BG103" s="64"/>
      <c r="BH103" s="64"/>
      <c r="BI103" s="64"/>
      <c r="BJ103" s="64"/>
      <c r="BK103" s="63" t="str">
        <f>REPLACE(INDEX(GroupVertices[Group],MATCH(Edges[[#This Row],[Vertex 1]],GroupVertices[Vertex],0)),1,1,"")</f>
        <v>6</v>
      </c>
      <c r="BL103" s="63" t="str">
        <f>REPLACE(INDEX(GroupVertices[Group],MATCH(Edges[[#This Row],[Vertex 2]],GroupVertices[Vertex],0)),1,1,"")</f>
        <v>6</v>
      </c>
    </row>
    <row r="104" spans="1:64" ht="15">
      <c r="A104" s="62" t="s">
        <v>563</v>
      </c>
      <c r="B104" s="62" t="s">
        <v>606</v>
      </c>
      <c r="C104" s="87" t="s">
        <v>283</v>
      </c>
      <c r="D104" s="94">
        <v>5</v>
      </c>
      <c r="E104" s="95" t="s">
        <v>132</v>
      </c>
      <c r="F104" s="96">
        <v>16</v>
      </c>
      <c r="G104" s="87"/>
      <c r="H104" s="77"/>
      <c r="I104" s="97"/>
      <c r="J104" s="97"/>
      <c r="K104" s="34" t="s">
        <v>65</v>
      </c>
      <c r="L104" s="100">
        <v>104</v>
      </c>
      <c r="M104" s="100"/>
      <c r="N104" s="99"/>
      <c r="O104" s="64" t="s">
        <v>355</v>
      </c>
      <c r="P104" s="66">
        <v>43538.68331018519</v>
      </c>
      <c r="Q104" s="64" t="s">
        <v>631</v>
      </c>
      <c r="R104" s="64"/>
      <c r="S104" s="64"/>
      <c r="T104" s="64"/>
      <c r="U104" s="66">
        <v>43538.68331018519</v>
      </c>
      <c r="V104" s="67" t="s">
        <v>866</v>
      </c>
      <c r="W104" s="64"/>
      <c r="X104" s="64"/>
      <c r="Y104" s="70" t="s">
        <v>1028</v>
      </c>
      <c r="Z104" s="64"/>
      <c r="AA104" s="110">
        <v>1</v>
      </c>
      <c r="AB104" s="48">
        <v>0</v>
      </c>
      <c r="AC104" s="49">
        <v>0</v>
      </c>
      <c r="AD104" s="48">
        <v>0</v>
      </c>
      <c r="AE104" s="49">
        <v>0</v>
      </c>
      <c r="AF104" s="48">
        <v>0</v>
      </c>
      <c r="AG104" s="49">
        <v>0</v>
      </c>
      <c r="AH104" s="48">
        <v>47</v>
      </c>
      <c r="AI104" s="49">
        <v>100</v>
      </c>
      <c r="AJ104" s="48">
        <v>47</v>
      </c>
      <c r="AK104" s="117"/>
      <c r="AL104" s="67" t="s">
        <v>739</v>
      </c>
      <c r="AM104" s="64" t="b">
        <v>0</v>
      </c>
      <c r="AN104" s="64">
        <v>0</v>
      </c>
      <c r="AO104" s="70" t="s">
        <v>286</v>
      </c>
      <c r="AP104" s="64" t="b">
        <v>0</v>
      </c>
      <c r="AQ104" s="64" t="s">
        <v>287</v>
      </c>
      <c r="AR104" s="64"/>
      <c r="AS104" s="70" t="s">
        <v>286</v>
      </c>
      <c r="AT104" s="64" t="b">
        <v>0</v>
      </c>
      <c r="AU104" s="64">
        <v>33</v>
      </c>
      <c r="AV104" s="70" t="s">
        <v>1077</v>
      </c>
      <c r="AW104" s="64" t="s">
        <v>341</v>
      </c>
      <c r="AX104" s="64" t="b">
        <v>0</v>
      </c>
      <c r="AY104" s="70" t="s">
        <v>1077</v>
      </c>
      <c r="AZ104" s="64" t="s">
        <v>185</v>
      </c>
      <c r="BA104" s="64">
        <v>0</v>
      </c>
      <c r="BB104" s="64">
        <v>0</v>
      </c>
      <c r="BC104" s="64"/>
      <c r="BD104" s="64"/>
      <c r="BE104" s="64"/>
      <c r="BF104" s="64"/>
      <c r="BG104" s="64"/>
      <c r="BH104" s="64"/>
      <c r="BI104" s="64"/>
      <c r="BJ104" s="64"/>
      <c r="BK104" s="63" t="str">
        <f>REPLACE(INDEX(GroupVertices[Group],MATCH(Edges[[#This Row],[Vertex 1]],GroupVertices[Vertex],0)),1,1,"")</f>
        <v>7</v>
      </c>
      <c r="BL104" s="63" t="str">
        <f>REPLACE(INDEX(GroupVertices[Group],MATCH(Edges[[#This Row],[Vertex 2]],GroupVertices[Vertex],0)),1,1,"")</f>
        <v>2</v>
      </c>
    </row>
    <row r="105" spans="1:64" ht="15">
      <c r="A105" s="62" t="s">
        <v>563</v>
      </c>
      <c r="B105" s="62" t="s">
        <v>614</v>
      </c>
      <c r="C105" s="87" t="s">
        <v>283</v>
      </c>
      <c r="D105" s="94">
        <v>5</v>
      </c>
      <c r="E105" s="95" t="s">
        <v>132</v>
      </c>
      <c r="F105" s="96">
        <v>16</v>
      </c>
      <c r="G105" s="87"/>
      <c r="H105" s="77"/>
      <c r="I105" s="97"/>
      <c r="J105" s="97"/>
      <c r="K105" s="34" t="s">
        <v>65</v>
      </c>
      <c r="L105" s="100">
        <v>105</v>
      </c>
      <c r="M105" s="100"/>
      <c r="N105" s="99"/>
      <c r="O105" s="64" t="s">
        <v>355</v>
      </c>
      <c r="P105" s="66">
        <v>43538.68550925926</v>
      </c>
      <c r="Q105" s="64" t="s">
        <v>626</v>
      </c>
      <c r="R105" s="64"/>
      <c r="S105" s="64"/>
      <c r="T105" s="64"/>
      <c r="U105" s="66">
        <v>43538.68550925926</v>
      </c>
      <c r="V105" s="67" t="s">
        <v>867</v>
      </c>
      <c r="W105" s="64"/>
      <c r="X105" s="64"/>
      <c r="Y105" s="70" t="s">
        <v>1029</v>
      </c>
      <c r="Z105" s="64"/>
      <c r="AA105" s="110">
        <v>1</v>
      </c>
      <c r="AB105" s="48">
        <v>0</v>
      </c>
      <c r="AC105" s="49">
        <v>0</v>
      </c>
      <c r="AD105" s="48">
        <v>0</v>
      </c>
      <c r="AE105" s="49">
        <v>0</v>
      </c>
      <c r="AF105" s="48">
        <v>0</v>
      </c>
      <c r="AG105" s="49">
        <v>0</v>
      </c>
      <c r="AH105" s="48">
        <v>16</v>
      </c>
      <c r="AI105" s="49">
        <v>100</v>
      </c>
      <c r="AJ105" s="48">
        <v>16</v>
      </c>
      <c r="AK105" s="135" t="s">
        <v>668</v>
      </c>
      <c r="AL105" s="67" t="s">
        <v>668</v>
      </c>
      <c r="AM105" s="64" t="b">
        <v>0</v>
      </c>
      <c r="AN105" s="64">
        <v>0</v>
      </c>
      <c r="AO105" s="70" t="s">
        <v>286</v>
      </c>
      <c r="AP105" s="64" t="b">
        <v>0</v>
      </c>
      <c r="AQ105" s="64" t="s">
        <v>287</v>
      </c>
      <c r="AR105" s="64"/>
      <c r="AS105" s="70" t="s">
        <v>286</v>
      </c>
      <c r="AT105" s="64" t="b">
        <v>0</v>
      </c>
      <c r="AU105" s="64">
        <v>54</v>
      </c>
      <c r="AV105" s="70" t="s">
        <v>1089</v>
      </c>
      <c r="AW105" s="64" t="s">
        <v>341</v>
      </c>
      <c r="AX105" s="64" t="b">
        <v>0</v>
      </c>
      <c r="AY105" s="70" t="s">
        <v>1089</v>
      </c>
      <c r="AZ105" s="64" t="s">
        <v>185</v>
      </c>
      <c r="BA105" s="64">
        <v>0</v>
      </c>
      <c r="BB105" s="64">
        <v>0</v>
      </c>
      <c r="BC105" s="64"/>
      <c r="BD105" s="64"/>
      <c r="BE105" s="64"/>
      <c r="BF105" s="64"/>
      <c r="BG105" s="64"/>
      <c r="BH105" s="64"/>
      <c r="BI105" s="64"/>
      <c r="BJ105" s="64"/>
      <c r="BK105" s="63" t="str">
        <f>REPLACE(INDEX(GroupVertices[Group],MATCH(Edges[[#This Row],[Vertex 1]],GroupVertices[Vertex],0)),1,1,"")</f>
        <v>7</v>
      </c>
      <c r="BL105" s="63" t="str">
        <f>REPLACE(INDEX(GroupVertices[Group],MATCH(Edges[[#This Row],[Vertex 2]],GroupVertices[Vertex],0)),1,1,"")</f>
        <v>1</v>
      </c>
    </row>
    <row r="106" spans="1:64" ht="15">
      <c r="A106" s="62" t="s">
        <v>563</v>
      </c>
      <c r="B106" s="62" t="s">
        <v>568</v>
      </c>
      <c r="C106" s="87" t="s">
        <v>283</v>
      </c>
      <c r="D106" s="94">
        <v>5</v>
      </c>
      <c r="E106" s="95" t="s">
        <v>132</v>
      </c>
      <c r="F106" s="96">
        <v>16</v>
      </c>
      <c r="G106" s="87"/>
      <c r="H106" s="77"/>
      <c r="I106" s="97"/>
      <c r="J106" s="97"/>
      <c r="K106" s="34" t="s">
        <v>65</v>
      </c>
      <c r="L106" s="100">
        <v>106</v>
      </c>
      <c r="M106" s="100"/>
      <c r="N106" s="99"/>
      <c r="O106" s="64" t="s">
        <v>355</v>
      </c>
      <c r="P106" s="66">
        <v>43538.69703703704</v>
      </c>
      <c r="Q106" s="64" t="s">
        <v>635</v>
      </c>
      <c r="R106" s="64"/>
      <c r="S106" s="64"/>
      <c r="T106" s="64"/>
      <c r="U106" s="66">
        <v>43538.69703703704</v>
      </c>
      <c r="V106" s="67" t="s">
        <v>868</v>
      </c>
      <c r="W106" s="64"/>
      <c r="X106" s="64"/>
      <c r="Y106" s="70" t="s">
        <v>1030</v>
      </c>
      <c r="Z106" s="64"/>
      <c r="AA106" s="110">
        <v>1</v>
      </c>
      <c r="AB106" s="48"/>
      <c r="AC106" s="49"/>
      <c r="AD106" s="48"/>
      <c r="AE106" s="49"/>
      <c r="AF106" s="48"/>
      <c r="AG106" s="49"/>
      <c r="AH106" s="48"/>
      <c r="AI106" s="49"/>
      <c r="AJ106" s="48"/>
      <c r="AK106" s="117"/>
      <c r="AL106" s="67" t="s">
        <v>739</v>
      </c>
      <c r="AM106" s="64" t="b">
        <v>0</v>
      </c>
      <c r="AN106" s="64">
        <v>0</v>
      </c>
      <c r="AO106" s="70" t="s">
        <v>286</v>
      </c>
      <c r="AP106" s="64" t="b">
        <v>0</v>
      </c>
      <c r="AQ106" s="64" t="s">
        <v>287</v>
      </c>
      <c r="AR106" s="64"/>
      <c r="AS106" s="70" t="s">
        <v>286</v>
      </c>
      <c r="AT106" s="64" t="b">
        <v>0</v>
      </c>
      <c r="AU106" s="64">
        <v>4</v>
      </c>
      <c r="AV106" s="70" t="s">
        <v>1035</v>
      </c>
      <c r="AW106" s="64" t="s">
        <v>341</v>
      </c>
      <c r="AX106" s="64" t="b">
        <v>0</v>
      </c>
      <c r="AY106" s="70" t="s">
        <v>1035</v>
      </c>
      <c r="AZ106" s="64" t="s">
        <v>185</v>
      </c>
      <c r="BA106" s="64">
        <v>0</v>
      </c>
      <c r="BB106" s="64">
        <v>0</v>
      </c>
      <c r="BC106" s="64"/>
      <c r="BD106" s="64"/>
      <c r="BE106" s="64"/>
      <c r="BF106" s="64"/>
      <c r="BG106" s="64"/>
      <c r="BH106" s="64"/>
      <c r="BI106" s="64"/>
      <c r="BJ106" s="64"/>
      <c r="BK106" s="63" t="str">
        <f>REPLACE(INDEX(GroupVertices[Group],MATCH(Edges[[#This Row],[Vertex 1]],GroupVertices[Vertex],0)),1,1,"")</f>
        <v>7</v>
      </c>
      <c r="BL106" s="63" t="str">
        <f>REPLACE(INDEX(GroupVertices[Group],MATCH(Edges[[#This Row],[Vertex 2]],GroupVertices[Vertex],0)),1,1,"")</f>
        <v>7</v>
      </c>
    </row>
    <row r="107" spans="1:64" ht="15">
      <c r="A107" s="62" t="s">
        <v>563</v>
      </c>
      <c r="B107" s="62" t="s">
        <v>610</v>
      </c>
      <c r="C107" s="87" t="s">
        <v>283</v>
      </c>
      <c r="D107" s="94">
        <v>5</v>
      </c>
      <c r="E107" s="95" t="s">
        <v>132</v>
      </c>
      <c r="F107" s="96">
        <v>16</v>
      </c>
      <c r="G107" s="87"/>
      <c r="H107" s="77"/>
      <c r="I107" s="97"/>
      <c r="J107" s="97"/>
      <c r="K107" s="34" t="s">
        <v>65</v>
      </c>
      <c r="L107" s="100">
        <v>107</v>
      </c>
      <c r="M107" s="100"/>
      <c r="N107" s="99"/>
      <c r="O107" s="64" t="s">
        <v>195</v>
      </c>
      <c r="P107" s="66">
        <v>43538.69703703704</v>
      </c>
      <c r="Q107" s="64" t="s">
        <v>635</v>
      </c>
      <c r="R107" s="64"/>
      <c r="S107" s="64"/>
      <c r="T107" s="64"/>
      <c r="U107" s="66">
        <v>43538.69703703704</v>
      </c>
      <c r="V107" s="67" t="s">
        <v>868</v>
      </c>
      <c r="W107" s="64"/>
      <c r="X107" s="64"/>
      <c r="Y107" s="70" t="s">
        <v>1030</v>
      </c>
      <c r="Z107" s="64"/>
      <c r="AA107" s="110">
        <v>1</v>
      </c>
      <c r="AB107" s="48">
        <v>0</v>
      </c>
      <c r="AC107" s="49">
        <v>0</v>
      </c>
      <c r="AD107" s="48">
        <v>0</v>
      </c>
      <c r="AE107" s="49">
        <v>0</v>
      </c>
      <c r="AF107" s="48">
        <v>0</v>
      </c>
      <c r="AG107" s="49">
        <v>0</v>
      </c>
      <c r="AH107" s="48">
        <v>43</v>
      </c>
      <c r="AI107" s="49">
        <v>100</v>
      </c>
      <c r="AJ107" s="48">
        <v>43</v>
      </c>
      <c r="AK107" s="117"/>
      <c r="AL107" s="67" t="s">
        <v>739</v>
      </c>
      <c r="AM107" s="64" t="b">
        <v>0</v>
      </c>
      <c r="AN107" s="64">
        <v>0</v>
      </c>
      <c r="AO107" s="70" t="s">
        <v>286</v>
      </c>
      <c r="AP107" s="64" t="b">
        <v>0</v>
      </c>
      <c r="AQ107" s="64" t="s">
        <v>287</v>
      </c>
      <c r="AR107" s="64"/>
      <c r="AS107" s="70" t="s">
        <v>286</v>
      </c>
      <c r="AT107" s="64" t="b">
        <v>0</v>
      </c>
      <c r="AU107" s="64">
        <v>4</v>
      </c>
      <c r="AV107" s="70" t="s">
        <v>1035</v>
      </c>
      <c r="AW107" s="64" t="s">
        <v>341</v>
      </c>
      <c r="AX107" s="64" t="b">
        <v>0</v>
      </c>
      <c r="AY107" s="70" t="s">
        <v>1035</v>
      </c>
      <c r="AZ107" s="64" t="s">
        <v>185</v>
      </c>
      <c r="BA107" s="64">
        <v>0</v>
      </c>
      <c r="BB107" s="64">
        <v>0</v>
      </c>
      <c r="BC107" s="64"/>
      <c r="BD107" s="64"/>
      <c r="BE107" s="64"/>
      <c r="BF107" s="64"/>
      <c r="BG107" s="64"/>
      <c r="BH107" s="64"/>
      <c r="BI107" s="64"/>
      <c r="BJ107" s="64"/>
      <c r="BK107" s="63" t="str">
        <f>REPLACE(INDEX(GroupVertices[Group],MATCH(Edges[[#This Row],[Vertex 1]],GroupVertices[Vertex],0)),1,1,"")</f>
        <v>7</v>
      </c>
      <c r="BL107" s="63" t="str">
        <f>REPLACE(INDEX(GroupVertices[Group],MATCH(Edges[[#This Row],[Vertex 2]],GroupVertices[Vertex],0)),1,1,"")</f>
        <v>7</v>
      </c>
    </row>
    <row r="108" spans="1:64" ht="15">
      <c r="A108" s="62" t="s">
        <v>564</v>
      </c>
      <c r="B108" s="62" t="s">
        <v>606</v>
      </c>
      <c r="C108" s="87" t="s">
        <v>283</v>
      </c>
      <c r="D108" s="94">
        <v>5</v>
      </c>
      <c r="E108" s="95" t="s">
        <v>132</v>
      </c>
      <c r="F108" s="96">
        <v>16</v>
      </c>
      <c r="G108" s="87"/>
      <c r="H108" s="77"/>
      <c r="I108" s="97"/>
      <c r="J108" s="97"/>
      <c r="K108" s="34" t="s">
        <v>65</v>
      </c>
      <c r="L108" s="100">
        <v>108</v>
      </c>
      <c r="M108" s="100"/>
      <c r="N108" s="99"/>
      <c r="O108" s="64" t="s">
        <v>355</v>
      </c>
      <c r="P108" s="66">
        <v>43538.69799768519</v>
      </c>
      <c r="Q108" s="64" t="s">
        <v>631</v>
      </c>
      <c r="R108" s="64"/>
      <c r="S108" s="64"/>
      <c r="T108" s="64"/>
      <c r="U108" s="66">
        <v>43538.69799768519</v>
      </c>
      <c r="V108" s="67" t="s">
        <v>869</v>
      </c>
      <c r="W108" s="64"/>
      <c r="X108" s="64"/>
      <c r="Y108" s="70" t="s">
        <v>1031</v>
      </c>
      <c r="Z108" s="64"/>
      <c r="AA108" s="110">
        <v>1</v>
      </c>
      <c r="AB108" s="48">
        <v>0</v>
      </c>
      <c r="AC108" s="49">
        <v>0</v>
      </c>
      <c r="AD108" s="48">
        <v>0</v>
      </c>
      <c r="AE108" s="49">
        <v>0</v>
      </c>
      <c r="AF108" s="48">
        <v>0</v>
      </c>
      <c r="AG108" s="49">
        <v>0</v>
      </c>
      <c r="AH108" s="48">
        <v>47</v>
      </c>
      <c r="AI108" s="49">
        <v>100</v>
      </c>
      <c r="AJ108" s="48">
        <v>47</v>
      </c>
      <c r="AK108" s="117"/>
      <c r="AL108" s="67" t="s">
        <v>740</v>
      </c>
      <c r="AM108" s="64" t="b">
        <v>0</v>
      </c>
      <c r="AN108" s="64">
        <v>0</v>
      </c>
      <c r="AO108" s="70" t="s">
        <v>286</v>
      </c>
      <c r="AP108" s="64" t="b">
        <v>0</v>
      </c>
      <c r="AQ108" s="64" t="s">
        <v>287</v>
      </c>
      <c r="AR108" s="64"/>
      <c r="AS108" s="70" t="s">
        <v>286</v>
      </c>
      <c r="AT108" s="64" t="b">
        <v>0</v>
      </c>
      <c r="AU108" s="64">
        <v>33</v>
      </c>
      <c r="AV108" s="70" t="s">
        <v>1077</v>
      </c>
      <c r="AW108" s="64" t="s">
        <v>353</v>
      </c>
      <c r="AX108" s="64" t="b">
        <v>0</v>
      </c>
      <c r="AY108" s="70" t="s">
        <v>1077</v>
      </c>
      <c r="AZ108" s="64" t="s">
        <v>185</v>
      </c>
      <c r="BA108" s="64">
        <v>0</v>
      </c>
      <c r="BB108" s="64">
        <v>0</v>
      </c>
      <c r="BC108" s="64"/>
      <c r="BD108" s="64"/>
      <c r="BE108" s="64"/>
      <c r="BF108" s="64"/>
      <c r="BG108" s="64"/>
      <c r="BH108" s="64"/>
      <c r="BI108" s="64"/>
      <c r="BJ108" s="64"/>
      <c r="BK108" s="63" t="str">
        <f>REPLACE(INDEX(GroupVertices[Group],MATCH(Edges[[#This Row],[Vertex 1]],GroupVertices[Vertex],0)),1,1,"")</f>
        <v>2</v>
      </c>
      <c r="BL108" s="63" t="str">
        <f>REPLACE(INDEX(GroupVertices[Group],MATCH(Edges[[#This Row],[Vertex 2]],GroupVertices[Vertex],0)),1,1,"")</f>
        <v>2</v>
      </c>
    </row>
    <row r="109" spans="1:64" ht="15">
      <c r="A109" s="62" t="s">
        <v>565</v>
      </c>
      <c r="B109" s="62" t="s">
        <v>592</v>
      </c>
      <c r="C109" s="87" t="s">
        <v>283</v>
      </c>
      <c r="D109" s="94">
        <v>5</v>
      </c>
      <c r="E109" s="95" t="s">
        <v>132</v>
      </c>
      <c r="F109" s="96">
        <v>16</v>
      </c>
      <c r="G109" s="87"/>
      <c r="H109" s="77"/>
      <c r="I109" s="97"/>
      <c r="J109" s="97"/>
      <c r="K109" s="34" t="s">
        <v>65</v>
      </c>
      <c r="L109" s="100">
        <v>109</v>
      </c>
      <c r="M109" s="100"/>
      <c r="N109" s="99"/>
      <c r="O109" s="64" t="s">
        <v>355</v>
      </c>
      <c r="P109" s="66">
        <v>43538.69826388889</v>
      </c>
      <c r="Q109" s="64" t="s">
        <v>627</v>
      </c>
      <c r="R109" s="64"/>
      <c r="S109" s="64"/>
      <c r="T109" s="64"/>
      <c r="U109" s="66">
        <v>43538.69826388889</v>
      </c>
      <c r="V109" s="67" t="s">
        <v>870</v>
      </c>
      <c r="W109" s="64"/>
      <c r="X109" s="64"/>
      <c r="Y109" s="70" t="s">
        <v>1032</v>
      </c>
      <c r="Z109" s="64"/>
      <c r="AA109" s="110">
        <v>1</v>
      </c>
      <c r="AB109" s="48">
        <v>0</v>
      </c>
      <c r="AC109" s="49">
        <v>0</v>
      </c>
      <c r="AD109" s="48">
        <v>0</v>
      </c>
      <c r="AE109" s="49">
        <v>0</v>
      </c>
      <c r="AF109" s="48">
        <v>0</v>
      </c>
      <c r="AG109" s="49">
        <v>0</v>
      </c>
      <c r="AH109" s="48">
        <v>43</v>
      </c>
      <c r="AI109" s="49">
        <v>100</v>
      </c>
      <c r="AJ109" s="48">
        <v>43</v>
      </c>
      <c r="AK109" s="117"/>
      <c r="AL109" s="67" t="s">
        <v>741</v>
      </c>
      <c r="AM109" s="64" t="b">
        <v>0</v>
      </c>
      <c r="AN109" s="64">
        <v>0</v>
      </c>
      <c r="AO109" s="70" t="s">
        <v>286</v>
      </c>
      <c r="AP109" s="64" t="b">
        <v>0</v>
      </c>
      <c r="AQ109" s="64" t="s">
        <v>287</v>
      </c>
      <c r="AR109" s="64"/>
      <c r="AS109" s="70" t="s">
        <v>286</v>
      </c>
      <c r="AT109" s="64" t="b">
        <v>0</v>
      </c>
      <c r="AU109" s="64">
        <v>14</v>
      </c>
      <c r="AV109" s="70" t="s">
        <v>1061</v>
      </c>
      <c r="AW109" s="64" t="s">
        <v>353</v>
      </c>
      <c r="AX109" s="64" t="b">
        <v>0</v>
      </c>
      <c r="AY109" s="70" t="s">
        <v>1061</v>
      </c>
      <c r="AZ109" s="64" t="s">
        <v>185</v>
      </c>
      <c r="BA109" s="64">
        <v>0</v>
      </c>
      <c r="BB109" s="64">
        <v>0</v>
      </c>
      <c r="BC109" s="64"/>
      <c r="BD109" s="64"/>
      <c r="BE109" s="64"/>
      <c r="BF109" s="64"/>
      <c r="BG109" s="64"/>
      <c r="BH109" s="64"/>
      <c r="BI109" s="64"/>
      <c r="BJ109" s="64"/>
      <c r="BK109" s="63" t="str">
        <f>REPLACE(INDEX(GroupVertices[Group],MATCH(Edges[[#This Row],[Vertex 1]],GroupVertices[Vertex],0)),1,1,"")</f>
        <v>4</v>
      </c>
      <c r="BL109" s="63" t="str">
        <f>REPLACE(INDEX(GroupVertices[Group],MATCH(Edges[[#This Row],[Vertex 2]],GroupVertices[Vertex],0)),1,1,"")</f>
        <v>4</v>
      </c>
    </row>
    <row r="110" spans="1:64" ht="15">
      <c r="A110" s="62" t="s">
        <v>566</v>
      </c>
      <c r="B110" s="62" t="s">
        <v>612</v>
      </c>
      <c r="C110" s="87" t="s">
        <v>283</v>
      </c>
      <c r="D110" s="94">
        <v>5</v>
      </c>
      <c r="E110" s="95" t="s">
        <v>132</v>
      </c>
      <c r="F110" s="96">
        <v>16</v>
      </c>
      <c r="G110" s="87"/>
      <c r="H110" s="77"/>
      <c r="I110" s="97"/>
      <c r="J110" s="97"/>
      <c r="K110" s="34" t="s">
        <v>65</v>
      </c>
      <c r="L110" s="100">
        <v>110</v>
      </c>
      <c r="M110" s="100"/>
      <c r="N110" s="99"/>
      <c r="O110" s="64" t="s">
        <v>355</v>
      </c>
      <c r="P110" s="66">
        <v>43538.69903935185</v>
      </c>
      <c r="Q110" s="64" t="s">
        <v>629</v>
      </c>
      <c r="R110" s="64"/>
      <c r="S110" s="64"/>
      <c r="T110" s="64"/>
      <c r="U110" s="66">
        <v>43538.69903935185</v>
      </c>
      <c r="V110" s="67" t="s">
        <v>871</v>
      </c>
      <c r="W110" s="64"/>
      <c r="X110" s="64"/>
      <c r="Y110" s="70" t="s">
        <v>1033</v>
      </c>
      <c r="Z110" s="64"/>
      <c r="AA110" s="110">
        <v>1</v>
      </c>
      <c r="AB110" s="48">
        <v>0</v>
      </c>
      <c r="AC110" s="49">
        <v>0</v>
      </c>
      <c r="AD110" s="48">
        <v>0</v>
      </c>
      <c r="AE110" s="49">
        <v>0</v>
      </c>
      <c r="AF110" s="48">
        <v>0</v>
      </c>
      <c r="AG110" s="49">
        <v>0</v>
      </c>
      <c r="AH110" s="48">
        <v>47</v>
      </c>
      <c r="AI110" s="49">
        <v>100</v>
      </c>
      <c r="AJ110" s="48">
        <v>47</v>
      </c>
      <c r="AK110" s="117"/>
      <c r="AL110" s="67" t="s">
        <v>742</v>
      </c>
      <c r="AM110" s="64" t="b">
        <v>0</v>
      </c>
      <c r="AN110" s="64">
        <v>0</v>
      </c>
      <c r="AO110" s="70" t="s">
        <v>286</v>
      </c>
      <c r="AP110" s="64" t="b">
        <v>0</v>
      </c>
      <c r="AQ110" s="64" t="s">
        <v>287</v>
      </c>
      <c r="AR110" s="64"/>
      <c r="AS110" s="70" t="s">
        <v>286</v>
      </c>
      <c r="AT110" s="64" t="b">
        <v>0</v>
      </c>
      <c r="AU110" s="64">
        <v>18</v>
      </c>
      <c r="AV110" s="70" t="s">
        <v>1087</v>
      </c>
      <c r="AW110" s="64" t="s">
        <v>341</v>
      </c>
      <c r="AX110" s="64" t="b">
        <v>0</v>
      </c>
      <c r="AY110" s="70" t="s">
        <v>1087</v>
      </c>
      <c r="AZ110" s="64" t="s">
        <v>185</v>
      </c>
      <c r="BA110" s="64">
        <v>0</v>
      </c>
      <c r="BB110" s="64">
        <v>0</v>
      </c>
      <c r="BC110" s="64"/>
      <c r="BD110" s="64"/>
      <c r="BE110" s="64"/>
      <c r="BF110" s="64"/>
      <c r="BG110" s="64"/>
      <c r="BH110" s="64"/>
      <c r="BI110" s="64"/>
      <c r="BJ110" s="64"/>
      <c r="BK110" s="63" t="str">
        <f>REPLACE(INDEX(GroupVertices[Group],MATCH(Edges[[#This Row],[Vertex 1]],GroupVertices[Vertex],0)),1,1,"")</f>
        <v>3</v>
      </c>
      <c r="BL110" s="63" t="str">
        <f>REPLACE(INDEX(GroupVertices[Group],MATCH(Edges[[#This Row],[Vertex 2]],GroupVertices[Vertex],0)),1,1,"")</f>
        <v>3</v>
      </c>
    </row>
    <row r="111" spans="1:64" ht="15">
      <c r="A111" s="62" t="s">
        <v>567</v>
      </c>
      <c r="B111" s="62" t="s">
        <v>614</v>
      </c>
      <c r="C111" s="87" t="s">
        <v>283</v>
      </c>
      <c r="D111" s="94">
        <v>5</v>
      </c>
      <c r="E111" s="95" t="s">
        <v>132</v>
      </c>
      <c r="F111" s="96">
        <v>16</v>
      </c>
      <c r="G111" s="87"/>
      <c r="H111" s="77"/>
      <c r="I111" s="97"/>
      <c r="J111" s="97"/>
      <c r="K111" s="34" t="s">
        <v>65</v>
      </c>
      <c r="L111" s="100">
        <v>111</v>
      </c>
      <c r="M111" s="100"/>
      <c r="N111" s="99"/>
      <c r="O111" s="64" t="s">
        <v>355</v>
      </c>
      <c r="P111" s="66">
        <v>43538.700324074074</v>
      </c>
      <c r="Q111" s="64" t="s">
        <v>626</v>
      </c>
      <c r="R111" s="64"/>
      <c r="S111" s="64"/>
      <c r="T111" s="64"/>
      <c r="U111" s="66">
        <v>43538.700324074074</v>
      </c>
      <c r="V111" s="67" t="s">
        <v>872</v>
      </c>
      <c r="W111" s="64"/>
      <c r="X111" s="64"/>
      <c r="Y111" s="70" t="s">
        <v>1034</v>
      </c>
      <c r="Z111" s="64"/>
      <c r="AA111" s="110">
        <v>1</v>
      </c>
      <c r="AB111" s="48">
        <v>0</v>
      </c>
      <c r="AC111" s="49">
        <v>0</v>
      </c>
      <c r="AD111" s="48">
        <v>0</v>
      </c>
      <c r="AE111" s="49">
        <v>0</v>
      </c>
      <c r="AF111" s="48">
        <v>0</v>
      </c>
      <c r="AG111" s="49">
        <v>0</v>
      </c>
      <c r="AH111" s="48">
        <v>16</v>
      </c>
      <c r="AI111" s="49">
        <v>100</v>
      </c>
      <c r="AJ111" s="48">
        <v>16</v>
      </c>
      <c r="AK111" s="135" t="s">
        <v>668</v>
      </c>
      <c r="AL111" s="67" t="s">
        <v>668</v>
      </c>
      <c r="AM111" s="64" t="b">
        <v>0</v>
      </c>
      <c r="AN111" s="64">
        <v>0</v>
      </c>
      <c r="AO111" s="70" t="s">
        <v>286</v>
      </c>
      <c r="AP111" s="64" t="b">
        <v>0</v>
      </c>
      <c r="AQ111" s="64" t="s">
        <v>287</v>
      </c>
      <c r="AR111" s="64"/>
      <c r="AS111" s="70" t="s">
        <v>286</v>
      </c>
      <c r="AT111" s="64" t="b">
        <v>0</v>
      </c>
      <c r="AU111" s="64">
        <v>54</v>
      </c>
      <c r="AV111" s="70" t="s">
        <v>1089</v>
      </c>
      <c r="AW111" s="64" t="s">
        <v>340</v>
      </c>
      <c r="AX111" s="64" t="b">
        <v>0</v>
      </c>
      <c r="AY111" s="70" t="s">
        <v>1089</v>
      </c>
      <c r="AZ111" s="64" t="s">
        <v>185</v>
      </c>
      <c r="BA111" s="64">
        <v>0</v>
      </c>
      <c r="BB111" s="64">
        <v>0</v>
      </c>
      <c r="BC111" s="64"/>
      <c r="BD111" s="64"/>
      <c r="BE111" s="64"/>
      <c r="BF111" s="64"/>
      <c r="BG111" s="64"/>
      <c r="BH111" s="64"/>
      <c r="BI111" s="64"/>
      <c r="BJ111" s="64"/>
      <c r="BK111" s="63" t="str">
        <f>REPLACE(INDEX(GroupVertices[Group],MATCH(Edges[[#This Row],[Vertex 1]],GroupVertices[Vertex],0)),1,1,"")</f>
        <v>1</v>
      </c>
      <c r="BL111" s="63" t="str">
        <f>REPLACE(INDEX(GroupVertices[Group],MATCH(Edges[[#This Row],[Vertex 2]],GroupVertices[Vertex],0)),1,1,"")</f>
        <v>1</v>
      </c>
    </row>
    <row r="112" spans="1:64" ht="15">
      <c r="A112" s="62" t="s">
        <v>568</v>
      </c>
      <c r="B112" s="62" t="s">
        <v>610</v>
      </c>
      <c r="C112" s="87" t="s">
        <v>283</v>
      </c>
      <c r="D112" s="94">
        <v>5</v>
      </c>
      <c r="E112" s="95" t="s">
        <v>132</v>
      </c>
      <c r="F112" s="96">
        <v>16</v>
      </c>
      <c r="G112" s="87"/>
      <c r="H112" s="77"/>
      <c r="I112" s="97"/>
      <c r="J112" s="97"/>
      <c r="K112" s="34" t="s">
        <v>65</v>
      </c>
      <c r="L112" s="100">
        <v>112</v>
      </c>
      <c r="M112" s="100"/>
      <c r="N112" s="99"/>
      <c r="O112" s="64" t="s">
        <v>195</v>
      </c>
      <c r="P112" s="66">
        <v>43538.67668981481</v>
      </c>
      <c r="Q112" s="64" t="s">
        <v>635</v>
      </c>
      <c r="R112" s="64"/>
      <c r="S112" s="64"/>
      <c r="T112" s="64" t="s">
        <v>667</v>
      </c>
      <c r="U112" s="66">
        <v>43538.67668981481</v>
      </c>
      <c r="V112" s="67" t="s">
        <v>873</v>
      </c>
      <c r="W112" s="64"/>
      <c r="X112" s="64"/>
      <c r="Y112" s="70" t="s">
        <v>1035</v>
      </c>
      <c r="Z112" s="64"/>
      <c r="AA112" s="110">
        <v>1</v>
      </c>
      <c r="AB112" s="48">
        <v>0</v>
      </c>
      <c r="AC112" s="49">
        <v>0</v>
      </c>
      <c r="AD112" s="48">
        <v>0</v>
      </c>
      <c r="AE112" s="49">
        <v>0</v>
      </c>
      <c r="AF112" s="48">
        <v>0</v>
      </c>
      <c r="AG112" s="49">
        <v>0</v>
      </c>
      <c r="AH112" s="48">
        <v>43</v>
      </c>
      <c r="AI112" s="49">
        <v>100</v>
      </c>
      <c r="AJ112" s="48">
        <v>43</v>
      </c>
      <c r="AK112" s="135" t="s">
        <v>671</v>
      </c>
      <c r="AL112" s="67" t="s">
        <v>671</v>
      </c>
      <c r="AM112" s="64" t="b">
        <v>0</v>
      </c>
      <c r="AN112" s="64">
        <v>1</v>
      </c>
      <c r="AO112" s="70" t="s">
        <v>286</v>
      </c>
      <c r="AP112" s="64" t="b">
        <v>0</v>
      </c>
      <c r="AQ112" s="64" t="s">
        <v>287</v>
      </c>
      <c r="AR112" s="64"/>
      <c r="AS112" s="70" t="s">
        <v>286</v>
      </c>
      <c r="AT112" s="64" t="b">
        <v>0</v>
      </c>
      <c r="AU112" s="64">
        <v>4</v>
      </c>
      <c r="AV112" s="70" t="s">
        <v>286</v>
      </c>
      <c r="AW112" s="64" t="s">
        <v>340</v>
      </c>
      <c r="AX112" s="64" t="b">
        <v>0</v>
      </c>
      <c r="AY112" s="70" t="s">
        <v>1035</v>
      </c>
      <c r="AZ112" s="64" t="s">
        <v>185</v>
      </c>
      <c r="BA112" s="64">
        <v>0</v>
      </c>
      <c r="BB112" s="64">
        <v>0</v>
      </c>
      <c r="BC112" s="64"/>
      <c r="BD112" s="64"/>
      <c r="BE112" s="64"/>
      <c r="BF112" s="64"/>
      <c r="BG112" s="64"/>
      <c r="BH112" s="64"/>
      <c r="BI112" s="64"/>
      <c r="BJ112" s="64"/>
      <c r="BK112" s="63" t="str">
        <f>REPLACE(INDEX(GroupVertices[Group],MATCH(Edges[[#This Row],[Vertex 1]],GroupVertices[Vertex],0)),1,1,"")</f>
        <v>7</v>
      </c>
      <c r="BL112" s="63" t="str">
        <f>REPLACE(INDEX(GroupVertices[Group],MATCH(Edges[[#This Row],[Vertex 2]],GroupVertices[Vertex],0)),1,1,"")</f>
        <v>7</v>
      </c>
    </row>
    <row r="113" spans="1:64" ht="15">
      <c r="A113" s="62" t="s">
        <v>569</v>
      </c>
      <c r="B113" s="62" t="s">
        <v>568</v>
      </c>
      <c r="C113" s="87" t="s">
        <v>283</v>
      </c>
      <c r="D113" s="94">
        <v>5</v>
      </c>
      <c r="E113" s="95" t="s">
        <v>132</v>
      </c>
      <c r="F113" s="96">
        <v>16</v>
      </c>
      <c r="G113" s="87"/>
      <c r="H113" s="77"/>
      <c r="I113" s="97"/>
      <c r="J113" s="97"/>
      <c r="K113" s="34" t="s">
        <v>65</v>
      </c>
      <c r="L113" s="100">
        <v>113</v>
      </c>
      <c r="M113" s="100"/>
      <c r="N113" s="99"/>
      <c r="O113" s="64" t="s">
        <v>355</v>
      </c>
      <c r="P113" s="66">
        <v>43538.700891203705</v>
      </c>
      <c r="Q113" s="64" t="s">
        <v>635</v>
      </c>
      <c r="R113" s="64"/>
      <c r="S113" s="64"/>
      <c r="T113" s="64"/>
      <c r="U113" s="66">
        <v>43538.700891203705</v>
      </c>
      <c r="V113" s="67" t="s">
        <v>874</v>
      </c>
      <c r="W113" s="64"/>
      <c r="X113" s="64"/>
      <c r="Y113" s="70" t="s">
        <v>1036</v>
      </c>
      <c r="Z113" s="64"/>
      <c r="AA113" s="110">
        <v>1</v>
      </c>
      <c r="AB113" s="48"/>
      <c r="AC113" s="49"/>
      <c r="AD113" s="48"/>
      <c r="AE113" s="49"/>
      <c r="AF113" s="48"/>
      <c r="AG113" s="49"/>
      <c r="AH113" s="48"/>
      <c r="AI113" s="49"/>
      <c r="AJ113" s="48"/>
      <c r="AK113" s="117"/>
      <c r="AL113" s="67" t="s">
        <v>743</v>
      </c>
      <c r="AM113" s="64" t="b">
        <v>0</v>
      </c>
      <c r="AN113" s="64">
        <v>0</v>
      </c>
      <c r="AO113" s="70" t="s">
        <v>286</v>
      </c>
      <c r="AP113" s="64" t="b">
        <v>0</v>
      </c>
      <c r="AQ113" s="64" t="s">
        <v>287</v>
      </c>
      <c r="AR113" s="64"/>
      <c r="AS113" s="70" t="s">
        <v>286</v>
      </c>
      <c r="AT113" s="64" t="b">
        <v>0</v>
      </c>
      <c r="AU113" s="64">
        <v>4</v>
      </c>
      <c r="AV113" s="70" t="s">
        <v>1035</v>
      </c>
      <c r="AW113" s="64" t="s">
        <v>353</v>
      </c>
      <c r="AX113" s="64" t="b">
        <v>0</v>
      </c>
      <c r="AY113" s="70" t="s">
        <v>1035</v>
      </c>
      <c r="AZ113" s="64" t="s">
        <v>185</v>
      </c>
      <c r="BA113" s="64">
        <v>0</v>
      </c>
      <c r="BB113" s="64">
        <v>0</v>
      </c>
      <c r="BC113" s="64"/>
      <c r="BD113" s="64"/>
      <c r="BE113" s="64"/>
      <c r="BF113" s="64"/>
      <c r="BG113" s="64"/>
      <c r="BH113" s="64"/>
      <c r="BI113" s="64"/>
      <c r="BJ113" s="64"/>
      <c r="BK113" s="63" t="str">
        <f>REPLACE(INDEX(GroupVertices[Group],MATCH(Edges[[#This Row],[Vertex 1]],GroupVertices[Vertex],0)),1,1,"")</f>
        <v>7</v>
      </c>
      <c r="BL113" s="63" t="str">
        <f>REPLACE(INDEX(GroupVertices[Group],MATCH(Edges[[#This Row],[Vertex 2]],GroupVertices[Vertex],0)),1,1,"")</f>
        <v>7</v>
      </c>
    </row>
    <row r="114" spans="1:64" ht="15">
      <c r="A114" s="62" t="s">
        <v>569</v>
      </c>
      <c r="B114" s="62" t="s">
        <v>610</v>
      </c>
      <c r="C114" s="87" t="s">
        <v>283</v>
      </c>
      <c r="D114" s="94">
        <v>5</v>
      </c>
      <c r="E114" s="95" t="s">
        <v>132</v>
      </c>
      <c r="F114" s="96">
        <v>16</v>
      </c>
      <c r="G114" s="87"/>
      <c r="H114" s="77"/>
      <c r="I114" s="97"/>
      <c r="J114" s="97"/>
      <c r="K114" s="34" t="s">
        <v>65</v>
      </c>
      <c r="L114" s="100">
        <v>114</v>
      </c>
      <c r="M114" s="100"/>
      <c r="N114" s="99"/>
      <c r="O114" s="64" t="s">
        <v>195</v>
      </c>
      <c r="P114" s="66">
        <v>43538.700891203705</v>
      </c>
      <c r="Q114" s="64" t="s">
        <v>635</v>
      </c>
      <c r="R114" s="64"/>
      <c r="S114" s="64"/>
      <c r="T114" s="64"/>
      <c r="U114" s="66">
        <v>43538.700891203705</v>
      </c>
      <c r="V114" s="67" t="s">
        <v>874</v>
      </c>
      <c r="W114" s="64"/>
      <c r="X114" s="64"/>
      <c r="Y114" s="70" t="s">
        <v>1036</v>
      </c>
      <c r="Z114" s="64"/>
      <c r="AA114" s="110">
        <v>1</v>
      </c>
      <c r="AB114" s="48">
        <v>0</v>
      </c>
      <c r="AC114" s="49">
        <v>0</v>
      </c>
      <c r="AD114" s="48">
        <v>0</v>
      </c>
      <c r="AE114" s="49">
        <v>0</v>
      </c>
      <c r="AF114" s="48">
        <v>0</v>
      </c>
      <c r="AG114" s="49">
        <v>0</v>
      </c>
      <c r="AH114" s="48">
        <v>43</v>
      </c>
      <c r="AI114" s="49">
        <v>100</v>
      </c>
      <c r="AJ114" s="48">
        <v>43</v>
      </c>
      <c r="AK114" s="117"/>
      <c r="AL114" s="67" t="s">
        <v>743</v>
      </c>
      <c r="AM114" s="64" t="b">
        <v>0</v>
      </c>
      <c r="AN114" s="64">
        <v>0</v>
      </c>
      <c r="AO114" s="70" t="s">
        <v>286</v>
      </c>
      <c r="AP114" s="64" t="b">
        <v>0</v>
      </c>
      <c r="AQ114" s="64" t="s">
        <v>287</v>
      </c>
      <c r="AR114" s="64"/>
      <c r="AS114" s="70" t="s">
        <v>286</v>
      </c>
      <c r="AT114" s="64" t="b">
        <v>0</v>
      </c>
      <c r="AU114" s="64">
        <v>4</v>
      </c>
      <c r="AV114" s="70" t="s">
        <v>1035</v>
      </c>
      <c r="AW114" s="64" t="s">
        <v>353</v>
      </c>
      <c r="AX114" s="64" t="b">
        <v>0</v>
      </c>
      <c r="AY114" s="70" t="s">
        <v>1035</v>
      </c>
      <c r="AZ114" s="64" t="s">
        <v>185</v>
      </c>
      <c r="BA114" s="64">
        <v>0</v>
      </c>
      <c r="BB114" s="64">
        <v>0</v>
      </c>
      <c r="BC114" s="64"/>
      <c r="BD114" s="64"/>
      <c r="BE114" s="64"/>
      <c r="BF114" s="64"/>
      <c r="BG114" s="64"/>
      <c r="BH114" s="64"/>
      <c r="BI114" s="64"/>
      <c r="BJ114" s="64"/>
      <c r="BK114" s="63" t="str">
        <f>REPLACE(INDEX(GroupVertices[Group],MATCH(Edges[[#This Row],[Vertex 1]],GroupVertices[Vertex],0)),1,1,"")</f>
        <v>7</v>
      </c>
      <c r="BL114" s="63" t="str">
        <f>REPLACE(INDEX(GroupVertices[Group],MATCH(Edges[[#This Row],[Vertex 2]],GroupVertices[Vertex],0)),1,1,"")</f>
        <v>7</v>
      </c>
    </row>
    <row r="115" spans="1:64" ht="15">
      <c r="A115" s="62" t="s">
        <v>570</v>
      </c>
      <c r="B115" s="62" t="s">
        <v>614</v>
      </c>
      <c r="C115" s="87" t="s">
        <v>283</v>
      </c>
      <c r="D115" s="94">
        <v>5</v>
      </c>
      <c r="E115" s="95" t="s">
        <v>132</v>
      </c>
      <c r="F115" s="96">
        <v>16</v>
      </c>
      <c r="G115" s="87"/>
      <c r="H115" s="77"/>
      <c r="I115" s="97"/>
      <c r="J115" s="97"/>
      <c r="K115" s="34" t="s">
        <v>65</v>
      </c>
      <c r="L115" s="100">
        <v>115</v>
      </c>
      <c r="M115" s="100"/>
      <c r="N115" s="99"/>
      <c r="O115" s="64" t="s">
        <v>355</v>
      </c>
      <c r="P115" s="66">
        <v>43538.69913194444</v>
      </c>
      <c r="Q115" s="64" t="s">
        <v>626</v>
      </c>
      <c r="R115" s="64"/>
      <c r="S115" s="64"/>
      <c r="T115" s="64"/>
      <c r="U115" s="66">
        <v>43538.69913194444</v>
      </c>
      <c r="V115" s="67" t="s">
        <v>875</v>
      </c>
      <c r="W115" s="64"/>
      <c r="X115" s="64"/>
      <c r="Y115" s="70" t="s">
        <v>1037</v>
      </c>
      <c r="Z115" s="64"/>
      <c r="AA115" s="110">
        <v>1</v>
      </c>
      <c r="AB115" s="48">
        <v>0</v>
      </c>
      <c r="AC115" s="49">
        <v>0</v>
      </c>
      <c r="AD115" s="48">
        <v>0</v>
      </c>
      <c r="AE115" s="49">
        <v>0</v>
      </c>
      <c r="AF115" s="48">
        <v>0</v>
      </c>
      <c r="AG115" s="49">
        <v>0</v>
      </c>
      <c r="AH115" s="48">
        <v>16</v>
      </c>
      <c r="AI115" s="49">
        <v>100</v>
      </c>
      <c r="AJ115" s="48">
        <v>16</v>
      </c>
      <c r="AK115" s="135" t="s">
        <v>668</v>
      </c>
      <c r="AL115" s="67" t="s">
        <v>668</v>
      </c>
      <c r="AM115" s="64" t="b">
        <v>0</v>
      </c>
      <c r="AN115" s="64">
        <v>0</v>
      </c>
      <c r="AO115" s="70" t="s">
        <v>286</v>
      </c>
      <c r="AP115" s="64" t="b">
        <v>0</v>
      </c>
      <c r="AQ115" s="64" t="s">
        <v>287</v>
      </c>
      <c r="AR115" s="64"/>
      <c r="AS115" s="70" t="s">
        <v>286</v>
      </c>
      <c r="AT115" s="64" t="b">
        <v>0</v>
      </c>
      <c r="AU115" s="64">
        <v>54</v>
      </c>
      <c r="AV115" s="70" t="s">
        <v>1089</v>
      </c>
      <c r="AW115" s="64" t="s">
        <v>341</v>
      </c>
      <c r="AX115" s="64" t="b">
        <v>0</v>
      </c>
      <c r="AY115" s="70" t="s">
        <v>1089</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1</v>
      </c>
    </row>
    <row r="116" spans="1:64" ht="15">
      <c r="A116" s="62" t="s">
        <v>570</v>
      </c>
      <c r="B116" s="62" t="s">
        <v>606</v>
      </c>
      <c r="C116" s="87" t="s">
        <v>283</v>
      </c>
      <c r="D116" s="94">
        <v>5</v>
      </c>
      <c r="E116" s="95" t="s">
        <v>132</v>
      </c>
      <c r="F116" s="96">
        <v>16</v>
      </c>
      <c r="G116" s="87"/>
      <c r="H116" s="77"/>
      <c r="I116" s="97"/>
      <c r="J116" s="97"/>
      <c r="K116" s="34" t="s">
        <v>65</v>
      </c>
      <c r="L116" s="100">
        <v>116</v>
      </c>
      <c r="M116" s="100"/>
      <c r="N116" s="99"/>
      <c r="O116" s="64" t="s">
        <v>355</v>
      </c>
      <c r="P116" s="66">
        <v>43538.70222222222</v>
      </c>
      <c r="Q116" s="64" t="s">
        <v>631</v>
      </c>
      <c r="R116" s="64"/>
      <c r="S116" s="64"/>
      <c r="T116" s="64"/>
      <c r="U116" s="66">
        <v>43538.70222222222</v>
      </c>
      <c r="V116" s="67" t="s">
        <v>876</v>
      </c>
      <c r="W116" s="64"/>
      <c r="X116" s="64"/>
      <c r="Y116" s="70" t="s">
        <v>1038</v>
      </c>
      <c r="Z116" s="64"/>
      <c r="AA116" s="110">
        <v>1</v>
      </c>
      <c r="AB116" s="48">
        <v>0</v>
      </c>
      <c r="AC116" s="49">
        <v>0</v>
      </c>
      <c r="AD116" s="48">
        <v>0</v>
      </c>
      <c r="AE116" s="49">
        <v>0</v>
      </c>
      <c r="AF116" s="48">
        <v>0</v>
      </c>
      <c r="AG116" s="49">
        <v>0</v>
      </c>
      <c r="AH116" s="48">
        <v>47</v>
      </c>
      <c r="AI116" s="49">
        <v>100</v>
      </c>
      <c r="AJ116" s="48">
        <v>47</v>
      </c>
      <c r="AK116" s="117"/>
      <c r="AL116" s="67" t="s">
        <v>721</v>
      </c>
      <c r="AM116" s="64" t="b">
        <v>0</v>
      </c>
      <c r="AN116" s="64">
        <v>0</v>
      </c>
      <c r="AO116" s="70" t="s">
        <v>286</v>
      </c>
      <c r="AP116" s="64" t="b">
        <v>0</v>
      </c>
      <c r="AQ116" s="64" t="s">
        <v>287</v>
      </c>
      <c r="AR116" s="64"/>
      <c r="AS116" s="70" t="s">
        <v>286</v>
      </c>
      <c r="AT116" s="64" t="b">
        <v>0</v>
      </c>
      <c r="AU116" s="64">
        <v>33</v>
      </c>
      <c r="AV116" s="70" t="s">
        <v>1077</v>
      </c>
      <c r="AW116" s="64" t="s">
        <v>341</v>
      </c>
      <c r="AX116" s="64" t="b">
        <v>0</v>
      </c>
      <c r="AY116" s="70" t="s">
        <v>1077</v>
      </c>
      <c r="AZ116" s="64" t="s">
        <v>185</v>
      </c>
      <c r="BA116" s="64">
        <v>0</v>
      </c>
      <c r="BB116" s="64">
        <v>0</v>
      </c>
      <c r="BC116" s="64"/>
      <c r="BD116" s="64"/>
      <c r="BE116" s="64"/>
      <c r="BF116" s="64"/>
      <c r="BG116" s="64"/>
      <c r="BH116" s="64"/>
      <c r="BI116" s="64"/>
      <c r="BJ116" s="64"/>
      <c r="BK116" s="63" t="str">
        <f>REPLACE(INDEX(GroupVertices[Group],MATCH(Edges[[#This Row],[Vertex 1]],GroupVertices[Vertex],0)),1,1,"")</f>
        <v>2</v>
      </c>
      <c r="BL116" s="63" t="str">
        <f>REPLACE(INDEX(GroupVertices[Group],MATCH(Edges[[#This Row],[Vertex 2]],GroupVertices[Vertex],0)),1,1,"")</f>
        <v>2</v>
      </c>
    </row>
    <row r="117" spans="1:64" ht="15">
      <c r="A117" s="62" t="s">
        <v>571</v>
      </c>
      <c r="B117" s="62" t="s">
        <v>614</v>
      </c>
      <c r="C117" s="87" t="s">
        <v>283</v>
      </c>
      <c r="D117" s="94">
        <v>5</v>
      </c>
      <c r="E117" s="95" t="s">
        <v>132</v>
      </c>
      <c r="F117" s="96">
        <v>16</v>
      </c>
      <c r="G117" s="87"/>
      <c r="H117" s="77"/>
      <c r="I117" s="97"/>
      <c r="J117" s="97"/>
      <c r="K117" s="34" t="s">
        <v>65</v>
      </c>
      <c r="L117" s="100">
        <v>117</v>
      </c>
      <c r="M117" s="100"/>
      <c r="N117" s="99"/>
      <c r="O117" s="64" t="s">
        <v>355</v>
      </c>
      <c r="P117" s="66">
        <v>43538.7022337963</v>
      </c>
      <c r="Q117" s="64" t="s">
        <v>626</v>
      </c>
      <c r="R117" s="64"/>
      <c r="S117" s="64"/>
      <c r="T117" s="64"/>
      <c r="U117" s="66">
        <v>43538.7022337963</v>
      </c>
      <c r="V117" s="67" t="s">
        <v>877</v>
      </c>
      <c r="W117" s="64"/>
      <c r="X117" s="64"/>
      <c r="Y117" s="70" t="s">
        <v>1039</v>
      </c>
      <c r="Z117" s="64"/>
      <c r="AA117" s="110">
        <v>1</v>
      </c>
      <c r="AB117" s="48">
        <v>0</v>
      </c>
      <c r="AC117" s="49">
        <v>0</v>
      </c>
      <c r="AD117" s="48">
        <v>0</v>
      </c>
      <c r="AE117" s="49">
        <v>0</v>
      </c>
      <c r="AF117" s="48">
        <v>0</v>
      </c>
      <c r="AG117" s="49">
        <v>0</v>
      </c>
      <c r="AH117" s="48">
        <v>16</v>
      </c>
      <c r="AI117" s="49">
        <v>100</v>
      </c>
      <c r="AJ117" s="48">
        <v>16</v>
      </c>
      <c r="AK117" s="135" t="s">
        <v>668</v>
      </c>
      <c r="AL117" s="67" t="s">
        <v>668</v>
      </c>
      <c r="AM117" s="64" t="b">
        <v>0</v>
      </c>
      <c r="AN117" s="64">
        <v>0</v>
      </c>
      <c r="AO117" s="70" t="s">
        <v>286</v>
      </c>
      <c r="AP117" s="64" t="b">
        <v>0</v>
      </c>
      <c r="AQ117" s="64" t="s">
        <v>287</v>
      </c>
      <c r="AR117" s="64"/>
      <c r="AS117" s="70" t="s">
        <v>286</v>
      </c>
      <c r="AT117" s="64" t="b">
        <v>0</v>
      </c>
      <c r="AU117" s="64">
        <v>54</v>
      </c>
      <c r="AV117" s="70" t="s">
        <v>1089</v>
      </c>
      <c r="AW117" s="64" t="s">
        <v>341</v>
      </c>
      <c r="AX117" s="64" t="b">
        <v>0</v>
      </c>
      <c r="AY117" s="70" t="s">
        <v>1089</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row>
    <row r="118" spans="1:64" ht="15">
      <c r="A118" s="62" t="s">
        <v>572</v>
      </c>
      <c r="B118" s="62" t="s">
        <v>606</v>
      </c>
      <c r="C118" s="87" t="s">
        <v>283</v>
      </c>
      <c r="D118" s="94">
        <v>5</v>
      </c>
      <c r="E118" s="95" t="s">
        <v>132</v>
      </c>
      <c r="F118" s="96">
        <v>16</v>
      </c>
      <c r="G118" s="87"/>
      <c r="H118" s="77"/>
      <c r="I118" s="97"/>
      <c r="J118" s="97"/>
      <c r="K118" s="34" t="s">
        <v>65</v>
      </c>
      <c r="L118" s="100">
        <v>118</v>
      </c>
      <c r="M118" s="100"/>
      <c r="N118" s="99"/>
      <c r="O118" s="64" t="s">
        <v>355</v>
      </c>
      <c r="P118" s="66">
        <v>43538.702511574076</v>
      </c>
      <c r="Q118" s="64" t="s">
        <v>631</v>
      </c>
      <c r="R118" s="64"/>
      <c r="S118" s="64"/>
      <c r="T118" s="64"/>
      <c r="U118" s="66">
        <v>43538.702511574076</v>
      </c>
      <c r="V118" s="67" t="s">
        <v>878</v>
      </c>
      <c r="W118" s="64"/>
      <c r="X118" s="64"/>
      <c r="Y118" s="70" t="s">
        <v>1040</v>
      </c>
      <c r="Z118" s="64"/>
      <c r="AA118" s="110">
        <v>1</v>
      </c>
      <c r="AB118" s="48">
        <v>0</v>
      </c>
      <c r="AC118" s="49">
        <v>0</v>
      </c>
      <c r="AD118" s="48">
        <v>0</v>
      </c>
      <c r="AE118" s="49">
        <v>0</v>
      </c>
      <c r="AF118" s="48">
        <v>0</v>
      </c>
      <c r="AG118" s="49">
        <v>0</v>
      </c>
      <c r="AH118" s="48">
        <v>47</v>
      </c>
      <c r="AI118" s="49">
        <v>100</v>
      </c>
      <c r="AJ118" s="48">
        <v>47</v>
      </c>
      <c r="AK118" s="117"/>
      <c r="AL118" s="67" t="s">
        <v>744</v>
      </c>
      <c r="AM118" s="64" t="b">
        <v>0</v>
      </c>
      <c r="AN118" s="64">
        <v>0</v>
      </c>
      <c r="AO118" s="70" t="s">
        <v>286</v>
      </c>
      <c r="AP118" s="64" t="b">
        <v>0</v>
      </c>
      <c r="AQ118" s="64" t="s">
        <v>287</v>
      </c>
      <c r="AR118" s="64"/>
      <c r="AS118" s="70" t="s">
        <v>286</v>
      </c>
      <c r="AT118" s="64" t="b">
        <v>0</v>
      </c>
      <c r="AU118" s="64">
        <v>33</v>
      </c>
      <c r="AV118" s="70" t="s">
        <v>1077</v>
      </c>
      <c r="AW118" s="64" t="s">
        <v>353</v>
      </c>
      <c r="AX118" s="64" t="b">
        <v>0</v>
      </c>
      <c r="AY118" s="70" t="s">
        <v>1077</v>
      </c>
      <c r="AZ118" s="64" t="s">
        <v>185</v>
      </c>
      <c r="BA118" s="64">
        <v>0</v>
      </c>
      <c r="BB118" s="64">
        <v>0</v>
      </c>
      <c r="BC118" s="64"/>
      <c r="BD118" s="64"/>
      <c r="BE118" s="64"/>
      <c r="BF118" s="64"/>
      <c r="BG118" s="64"/>
      <c r="BH118" s="64"/>
      <c r="BI118" s="64"/>
      <c r="BJ118" s="64"/>
      <c r="BK118" s="63" t="str">
        <f>REPLACE(INDEX(GroupVertices[Group],MATCH(Edges[[#This Row],[Vertex 1]],GroupVertices[Vertex],0)),1,1,"")</f>
        <v>2</v>
      </c>
      <c r="BL118" s="63" t="str">
        <f>REPLACE(INDEX(GroupVertices[Group],MATCH(Edges[[#This Row],[Vertex 2]],GroupVertices[Vertex],0)),1,1,"")</f>
        <v>2</v>
      </c>
    </row>
    <row r="119" spans="1:64" ht="15">
      <c r="A119" s="62" t="s">
        <v>573</v>
      </c>
      <c r="B119" s="62" t="s">
        <v>606</v>
      </c>
      <c r="C119" s="87" t="s">
        <v>283</v>
      </c>
      <c r="D119" s="94">
        <v>5</v>
      </c>
      <c r="E119" s="95" t="s">
        <v>132</v>
      </c>
      <c r="F119" s="96">
        <v>16</v>
      </c>
      <c r="G119" s="87"/>
      <c r="H119" s="77"/>
      <c r="I119" s="97"/>
      <c r="J119" s="97"/>
      <c r="K119" s="34" t="s">
        <v>65</v>
      </c>
      <c r="L119" s="100">
        <v>119</v>
      </c>
      <c r="M119" s="100"/>
      <c r="N119" s="99"/>
      <c r="O119" s="64" t="s">
        <v>355</v>
      </c>
      <c r="P119" s="66">
        <v>43538.70454861111</v>
      </c>
      <c r="Q119" s="64" t="s">
        <v>631</v>
      </c>
      <c r="R119" s="64"/>
      <c r="S119" s="64"/>
      <c r="T119" s="64"/>
      <c r="U119" s="66">
        <v>43538.70454861111</v>
      </c>
      <c r="V119" s="67" t="s">
        <v>879</v>
      </c>
      <c r="W119" s="64"/>
      <c r="X119" s="64"/>
      <c r="Y119" s="70" t="s">
        <v>1041</v>
      </c>
      <c r="Z119" s="64"/>
      <c r="AA119" s="110">
        <v>1</v>
      </c>
      <c r="AB119" s="48">
        <v>0</v>
      </c>
      <c r="AC119" s="49">
        <v>0</v>
      </c>
      <c r="AD119" s="48">
        <v>0</v>
      </c>
      <c r="AE119" s="49">
        <v>0</v>
      </c>
      <c r="AF119" s="48">
        <v>0</v>
      </c>
      <c r="AG119" s="49">
        <v>0</v>
      </c>
      <c r="AH119" s="48">
        <v>47</v>
      </c>
      <c r="AI119" s="49">
        <v>100</v>
      </c>
      <c r="AJ119" s="48">
        <v>47</v>
      </c>
      <c r="AK119" s="117"/>
      <c r="AL119" s="67" t="s">
        <v>745</v>
      </c>
      <c r="AM119" s="64" t="b">
        <v>0</v>
      </c>
      <c r="AN119" s="64">
        <v>0</v>
      </c>
      <c r="AO119" s="70" t="s">
        <v>286</v>
      </c>
      <c r="AP119" s="64" t="b">
        <v>0</v>
      </c>
      <c r="AQ119" s="64" t="s">
        <v>287</v>
      </c>
      <c r="AR119" s="64"/>
      <c r="AS119" s="70" t="s">
        <v>286</v>
      </c>
      <c r="AT119" s="64" t="b">
        <v>0</v>
      </c>
      <c r="AU119" s="64">
        <v>33</v>
      </c>
      <c r="AV119" s="70" t="s">
        <v>1077</v>
      </c>
      <c r="AW119" s="64" t="s">
        <v>341</v>
      </c>
      <c r="AX119" s="64" t="b">
        <v>0</v>
      </c>
      <c r="AY119" s="70" t="s">
        <v>1077</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2</v>
      </c>
    </row>
    <row r="120" spans="1:64" ht="15">
      <c r="A120" s="62" t="s">
        <v>574</v>
      </c>
      <c r="B120" s="62" t="s">
        <v>612</v>
      </c>
      <c r="C120" s="87" t="s">
        <v>283</v>
      </c>
      <c r="D120" s="94">
        <v>5</v>
      </c>
      <c r="E120" s="95" t="s">
        <v>132</v>
      </c>
      <c r="F120" s="96">
        <v>16</v>
      </c>
      <c r="G120" s="87"/>
      <c r="H120" s="77"/>
      <c r="I120" s="97"/>
      <c r="J120" s="97"/>
      <c r="K120" s="34" t="s">
        <v>65</v>
      </c>
      <c r="L120" s="100">
        <v>120</v>
      </c>
      <c r="M120" s="100"/>
      <c r="N120" s="99"/>
      <c r="O120" s="64" t="s">
        <v>355</v>
      </c>
      <c r="P120" s="66">
        <v>43538.705243055556</v>
      </c>
      <c r="Q120" s="64" t="s">
        <v>629</v>
      </c>
      <c r="R120" s="64"/>
      <c r="S120" s="64"/>
      <c r="T120" s="64"/>
      <c r="U120" s="66">
        <v>43538.705243055556</v>
      </c>
      <c r="V120" s="67" t="s">
        <v>880</v>
      </c>
      <c r="W120" s="64"/>
      <c r="X120" s="64"/>
      <c r="Y120" s="70" t="s">
        <v>1042</v>
      </c>
      <c r="Z120" s="64"/>
      <c r="AA120" s="110">
        <v>1</v>
      </c>
      <c r="AB120" s="48">
        <v>0</v>
      </c>
      <c r="AC120" s="49">
        <v>0</v>
      </c>
      <c r="AD120" s="48">
        <v>0</v>
      </c>
      <c r="AE120" s="49">
        <v>0</v>
      </c>
      <c r="AF120" s="48">
        <v>0</v>
      </c>
      <c r="AG120" s="49">
        <v>0</v>
      </c>
      <c r="AH120" s="48">
        <v>47</v>
      </c>
      <c r="AI120" s="49">
        <v>100</v>
      </c>
      <c r="AJ120" s="48">
        <v>47</v>
      </c>
      <c r="AK120" s="117"/>
      <c r="AL120" s="67" t="s">
        <v>746</v>
      </c>
      <c r="AM120" s="64" t="b">
        <v>0</v>
      </c>
      <c r="AN120" s="64">
        <v>0</v>
      </c>
      <c r="AO120" s="70" t="s">
        <v>286</v>
      </c>
      <c r="AP120" s="64" t="b">
        <v>0</v>
      </c>
      <c r="AQ120" s="64" t="s">
        <v>287</v>
      </c>
      <c r="AR120" s="64"/>
      <c r="AS120" s="70" t="s">
        <v>286</v>
      </c>
      <c r="AT120" s="64" t="b">
        <v>0</v>
      </c>
      <c r="AU120" s="64">
        <v>18</v>
      </c>
      <c r="AV120" s="70" t="s">
        <v>1087</v>
      </c>
      <c r="AW120" s="64" t="s">
        <v>353</v>
      </c>
      <c r="AX120" s="64" t="b">
        <v>0</v>
      </c>
      <c r="AY120" s="70" t="s">
        <v>1087</v>
      </c>
      <c r="AZ120" s="64" t="s">
        <v>185</v>
      </c>
      <c r="BA120" s="64">
        <v>0</v>
      </c>
      <c r="BB120" s="64">
        <v>0</v>
      </c>
      <c r="BC120" s="64"/>
      <c r="BD120" s="64"/>
      <c r="BE120" s="64"/>
      <c r="BF120" s="64"/>
      <c r="BG120" s="64"/>
      <c r="BH120" s="64"/>
      <c r="BI120" s="64"/>
      <c r="BJ120" s="64"/>
      <c r="BK120" s="63" t="str">
        <f>REPLACE(INDEX(GroupVertices[Group],MATCH(Edges[[#This Row],[Vertex 1]],GroupVertices[Vertex],0)),1,1,"")</f>
        <v>3</v>
      </c>
      <c r="BL120" s="63" t="str">
        <f>REPLACE(INDEX(GroupVertices[Group],MATCH(Edges[[#This Row],[Vertex 2]],GroupVertices[Vertex],0)),1,1,"")</f>
        <v>3</v>
      </c>
    </row>
    <row r="121" spans="1:64" ht="15">
      <c r="A121" s="62" t="s">
        <v>575</v>
      </c>
      <c r="B121" s="62" t="s">
        <v>582</v>
      </c>
      <c r="C121" s="87" t="s">
        <v>283</v>
      </c>
      <c r="D121" s="94">
        <v>5</v>
      </c>
      <c r="E121" s="95" t="s">
        <v>132</v>
      </c>
      <c r="F121" s="96">
        <v>16</v>
      </c>
      <c r="G121" s="87"/>
      <c r="H121" s="77"/>
      <c r="I121" s="97"/>
      <c r="J121" s="97"/>
      <c r="K121" s="34" t="s">
        <v>65</v>
      </c>
      <c r="L121" s="100">
        <v>121</v>
      </c>
      <c r="M121" s="100"/>
      <c r="N121" s="99"/>
      <c r="O121" s="64" t="s">
        <v>355</v>
      </c>
      <c r="P121" s="66">
        <v>43538.70642361111</v>
      </c>
      <c r="Q121" s="64" t="s">
        <v>637</v>
      </c>
      <c r="R121" s="64"/>
      <c r="S121" s="64"/>
      <c r="T121" s="64"/>
      <c r="U121" s="66">
        <v>43538.70642361111</v>
      </c>
      <c r="V121" s="67" t="s">
        <v>881</v>
      </c>
      <c r="W121" s="64"/>
      <c r="X121" s="64"/>
      <c r="Y121" s="70" t="s">
        <v>1043</v>
      </c>
      <c r="Z121" s="64"/>
      <c r="AA121" s="110">
        <v>1</v>
      </c>
      <c r="AB121" s="48"/>
      <c r="AC121" s="49"/>
      <c r="AD121" s="48"/>
      <c r="AE121" s="49"/>
      <c r="AF121" s="48"/>
      <c r="AG121" s="49"/>
      <c r="AH121" s="48"/>
      <c r="AI121" s="49"/>
      <c r="AJ121" s="48"/>
      <c r="AK121" s="117"/>
      <c r="AL121" s="67" t="s">
        <v>747</v>
      </c>
      <c r="AM121" s="64" t="b">
        <v>0</v>
      </c>
      <c r="AN121" s="64">
        <v>0</v>
      </c>
      <c r="AO121" s="70" t="s">
        <v>286</v>
      </c>
      <c r="AP121" s="64" t="b">
        <v>0</v>
      </c>
      <c r="AQ121" s="64" t="s">
        <v>287</v>
      </c>
      <c r="AR121" s="64"/>
      <c r="AS121" s="70" t="s">
        <v>286</v>
      </c>
      <c r="AT121" s="64" t="b">
        <v>0</v>
      </c>
      <c r="AU121" s="64">
        <v>3</v>
      </c>
      <c r="AV121" s="70" t="s">
        <v>1051</v>
      </c>
      <c r="AW121" s="64" t="s">
        <v>341</v>
      </c>
      <c r="AX121" s="64" t="b">
        <v>0</v>
      </c>
      <c r="AY121" s="70" t="s">
        <v>1051</v>
      </c>
      <c r="AZ121" s="64" t="s">
        <v>185</v>
      </c>
      <c r="BA121" s="64">
        <v>0</v>
      </c>
      <c r="BB121" s="64">
        <v>0</v>
      </c>
      <c r="BC121" s="64"/>
      <c r="BD121" s="64"/>
      <c r="BE121" s="64"/>
      <c r="BF121" s="64"/>
      <c r="BG121" s="64"/>
      <c r="BH121" s="64"/>
      <c r="BI121" s="64"/>
      <c r="BJ121" s="64"/>
      <c r="BK121" s="63" t="str">
        <f>REPLACE(INDEX(GroupVertices[Group],MATCH(Edges[[#This Row],[Vertex 1]],GroupVertices[Vertex],0)),1,1,"")</f>
        <v>6</v>
      </c>
      <c r="BL121" s="63" t="str">
        <f>REPLACE(INDEX(GroupVertices[Group],MATCH(Edges[[#This Row],[Vertex 2]],GroupVertices[Vertex],0)),1,1,"")</f>
        <v>6</v>
      </c>
    </row>
    <row r="122" spans="1:64" ht="15">
      <c r="A122" s="62" t="s">
        <v>575</v>
      </c>
      <c r="B122" s="62" t="s">
        <v>600</v>
      </c>
      <c r="C122" s="87" t="s">
        <v>283</v>
      </c>
      <c r="D122" s="94">
        <v>5</v>
      </c>
      <c r="E122" s="95" t="s">
        <v>132</v>
      </c>
      <c r="F122" s="96">
        <v>16</v>
      </c>
      <c r="G122" s="87"/>
      <c r="H122" s="77"/>
      <c r="I122" s="97"/>
      <c r="J122" s="97"/>
      <c r="K122" s="34" t="s">
        <v>65</v>
      </c>
      <c r="L122" s="100">
        <v>122</v>
      </c>
      <c r="M122" s="100"/>
      <c r="N122" s="99"/>
      <c r="O122" s="64" t="s">
        <v>195</v>
      </c>
      <c r="P122" s="66">
        <v>43538.70642361111</v>
      </c>
      <c r="Q122" s="64" t="s">
        <v>637</v>
      </c>
      <c r="R122" s="64"/>
      <c r="S122" s="64"/>
      <c r="T122" s="64"/>
      <c r="U122" s="66">
        <v>43538.70642361111</v>
      </c>
      <c r="V122" s="67" t="s">
        <v>881</v>
      </c>
      <c r="W122" s="64"/>
      <c r="X122" s="64"/>
      <c r="Y122" s="70" t="s">
        <v>1043</v>
      </c>
      <c r="Z122" s="64"/>
      <c r="AA122" s="110">
        <v>1</v>
      </c>
      <c r="AB122" s="48">
        <v>0</v>
      </c>
      <c r="AC122" s="49">
        <v>0</v>
      </c>
      <c r="AD122" s="48">
        <v>0</v>
      </c>
      <c r="AE122" s="49">
        <v>0</v>
      </c>
      <c r="AF122" s="48">
        <v>0</v>
      </c>
      <c r="AG122" s="49">
        <v>0</v>
      </c>
      <c r="AH122" s="48">
        <v>35</v>
      </c>
      <c r="AI122" s="49">
        <v>100</v>
      </c>
      <c r="AJ122" s="48">
        <v>35</v>
      </c>
      <c r="AK122" s="117"/>
      <c r="AL122" s="67" t="s">
        <v>747</v>
      </c>
      <c r="AM122" s="64" t="b">
        <v>0</v>
      </c>
      <c r="AN122" s="64">
        <v>0</v>
      </c>
      <c r="AO122" s="70" t="s">
        <v>286</v>
      </c>
      <c r="AP122" s="64" t="b">
        <v>0</v>
      </c>
      <c r="AQ122" s="64" t="s">
        <v>287</v>
      </c>
      <c r="AR122" s="64"/>
      <c r="AS122" s="70" t="s">
        <v>286</v>
      </c>
      <c r="AT122" s="64" t="b">
        <v>0</v>
      </c>
      <c r="AU122" s="64">
        <v>3</v>
      </c>
      <c r="AV122" s="70" t="s">
        <v>1051</v>
      </c>
      <c r="AW122" s="64" t="s">
        <v>341</v>
      </c>
      <c r="AX122" s="64" t="b">
        <v>0</v>
      </c>
      <c r="AY122" s="70" t="s">
        <v>1051</v>
      </c>
      <c r="AZ122" s="64" t="s">
        <v>185</v>
      </c>
      <c r="BA122" s="64">
        <v>0</v>
      </c>
      <c r="BB122" s="64">
        <v>0</v>
      </c>
      <c r="BC122" s="64"/>
      <c r="BD122" s="64"/>
      <c r="BE122" s="64"/>
      <c r="BF122" s="64"/>
      <c r="BG122" s="64"/>
      <c r="BH122" s="64"/>
      <c r="BI122" s="64"/>
      <c r="BJ122" s="64"/>
      <c r="BK122" s="63" t="str">
        <f>REPLACE(INDEX(GroupVertices[Group],MATCH(Edges[[#This Row],[Vertex 1]],GroupVertices[Vertex],0)),1,1,"")</f>
        <v>6</v>
      </c>
      <c r="BL122" s="63" t="str">
        <f>REPLACE(INDEX(GroupVertices[Group],MATCH(Edges[[#This Row],[Vertex 2]],GroupVertices[Vertex],0)),1,1,"")</f>
        <v>6</v>
      </c>
    </row>
    <row r="123" spans="1:64" ht="15">
      <c r="A123" s="62" t="s">
        <v>576</v>
      </c>
      <c r="B123" s="62" t="s">
        <v>614</v>
      </c>
      <c r="C123" s="87" t="s">
        <v>283</v>
      </c>
      <c r="D123" s="94">
        <v>5</v>
      </c>
      <c r="E123" s="95" t="s">
        <v>132</v>
      </c>
      <c r="F123" s="96">
        <v>16</v>
      </c>
      <c r="G123" s="87"/>
      <c r="H123" s="77"/>
      <c r="I123" s="97"/>
      <c r="J123" s="97"/>
      <c r="K123" s="34" t="s">
        <v>65</v>
      </c>
      <c r="L123" s="100">
        <v>123</v>
      </c>
      <c r="M123" s="100"/>
      <c r="N123" s="99"/>
      <c r="O123" s="64" t="s">
        <v>355</v>
      </c>
      <c r="P123" s="66">
        <v>43538.70898148148</v>
      </c>
      <c r="Q123" s="64" t="s">
        <v>626</v>
      </c>
      <c r="R123" s="64"/>
      <c r="S123" s="64"/>
      <c r="T123" s="64"/>
      <c r="U123" s="66">
        <v>43538.70898148148</v>
      </c>
      <c r="V123" s="67" t="s">
        <v>882</v>
      </c>
      <c r="W123" s="64"/>
      <c r="X123" s="64"/>
      <c r="Y123" s="70" t="s">
        <v>1044</v>
      </c>
      <c r="Z123" s="64"/>
      <c r="AA123" s="110">
        <v>1</v>
      </c>
      <c r="AB123" s="48">
        <v>0</v>
      </c>
      <c r="AC123" s="49">
        <v>0</v>
      </c>
      <c r="AD123" s="48">
        <v>0</v>
      </c>
      <c r="AE123" s="49">
        <v>0</v>
      </c>
      <c r="AF123" s="48">
        <v>0</v>
      </c>
      <c r="AG123" s="49">
        <v>0</v>
      </c>
      <c r="AH123" s="48">
        <v>16</v>
      </c>
      <c r="AI123" s="49">
        <v>100</v>
      </c>
      <c r="AJ123" s="48">
        <v>16</v>
      </c>
      <c r="AK123" s="135" t="s">
        <v>668</v>
      </c>
      <c r="AL123" s="67" t="s">
        <v>668</v>
      </c>
      <c r="AM123" s="64" t="b">
        <v>0</v>
      </c>
      <c r="AN123" s="64">
        <v>0</v>
      </c>
      <c r="AO123" s="70" t="s">
        <v>286</v>
      </c>
      <c r="AP123" s="64" t="b">
        <v>0</v>
      </c>
      <c r="AQ123" s="64" t="s">
        <v>287</v>
      </c>
      <c r="AR123" s="64"/>
      <c r="AS123" s="70" t="s">
        <v>286</v>
      </c>
      <c r="AT123" s="64" t="b">
        <v>0</v>
      </c>
      <c r="AU123" s="64">
        <v>54</v>
      </c>
      <c r="AV123" s="70" t="s">
        <v>1089</v>
      </c>
      <c r="AW123" s="64" t="s">
        <v>341</v>
      </c>
      <c r="AX123" s="64" t="b">
        <v>0</v>
      </c>
      <c r="AY123" s="70" t="s">
        <v>1089</v>
      </c>
      <c r="AZ123" s="64" t="s">
        <v>185</v>
      </c>
      <c r="BA123" s="64">
        <v>0</v>
      </c>
      <c r="BB123" s="64">
        <v>0</v>
      </c>
      <c r="BC123" s="64"/>
      <c r="BD123" s="64"/>
      <c r="BE123" s="64"/>
      <c r="BF123" s="64"/>
      <c r="BG123" s="64"/>
      <c r="BH123" s="64"/>
      <c r="BI123" s="64"/>
      <c r="BJ123" s="64"/>
      <c r="BK123" s="63" t="str">
        <f>REPLACE(INDEX(GroupVertices[Group],MATCH(Edges[[#This Row],[Vertex 1]],GroupVertices[Vertex],0)),1,1,"")</f>
        <v>1</v>
      </c>
      <c r="BL123" s="63" t="str">
        <f>REPLACE(INDEX(GroupVertices[Group],MATCH(Edges[[#This Row],[Vertex 2]],GroupVertices[Vertex],0)),1,1,"")</f>
        <v>1</v>
      </c>
    </row>
    <row r="124" spans="1:64" ht="15">
      <c r="A124" s="62" t="s">
        <v>577</v>
      </c>
      <c r="B124" s="62" t="s">
        <v>600</v>
      </c>
      <c r="C124" s="87" t="s">
        <v>283</v>
      </c>
      <c r="D124" s="94">
        <v>5</v>
      </c>
      <c r="E124" s="95" t="s">
        <v>132</v>
      </c>
      <c r="F124" s="96">
        <v>16</v>
      </c>
      <c r="G124" s="87"/>
      <c r="H124" s="77"/>
      <c r="I124" s="97"/>
      <c r="J124" s="97"/>
      <c r="K124" s="34" t="s">
        <v>65</v>
      </c>
      <c r="L124" s="100">
        <v>124</v>
      </c>
      <c r="M124" s="100"/>
      <c r="N124" s="99"/>
      <c r="O124" s="64" t="s">
        <v>355</v>
      </c>
      <c r="P124" s="66">
        <v>43538.70997685185</v>
      </c>
      <c r="Q124" s="64" t="s">
        <v>638</v>
      </c>
      <c r="R124" s="67" t="s">
        <v>654</v>
      </c>
      <c r="S124" s="64" t="s">
        <v>663</v>
      </c>
      <c r="T124" s="64"/>
      <c r="U124" s="66">
        <v>43538.70997685185</v>
      </c>
      <c r="V124" s="67" t="s">
        <v>883</v>
      </c>
      <c r="W124" s="64"/>
      <c r="X124" s="64"/>
      <c r="Y124" s="70" t="s">
        <v>1045</v>
      </c>
      <c r="Z124" s="64"/>
      <c r="AA124" s="110">
        <v>1</v>
      </c>
      <c r="AB124" s="48">
        <v>0</v>
      </c>
      <c r="AC124" s="49">
        <v>0</v>
      </c>
      <c r="AD124" s="48">
        <v>0</v>
      </c>
      <c r="AE124" s="49">
        <v>0</v>
      </c>
      <c r="AF124" s="48">
        <v>0</v>
      </c>
      <c r="AG124" s="49">
        <v>0</v>
      </c>
      <c r="AH124" s="48">
        <v>14</v>
      </c>
      <c r="AI124" s="49">
        <v>100</v>
      </c>
      <c r="AJ124" s="48">
        <v>14</v>
      </c>
      <c r="AK124" s="117"/>
      <c r="AL124" s="67" t="s">
        <v>748</v>
      </c>
      <c r="AM124" s="64" t="b">
        <v>0</v>
      </c>
      <c r="AN124" s="64">
        <v>0</v>
      </c>
      <c r="AO124" s="70" t="s">
        <v>286</v>
      </c>
      <c r="AP124" s="64" t="b">
        <v>0</v>
      </c>
      <c r="AQ124" s="64" t="s">
        <v>287</v>
      </c>
      <c r="AR124" s="64"/>
      <c r="AS124" s="70" t="s">
        <v>286</v>
      </c>
      <c r="AT124" s="64" t="b">
        <v>0</v>
      </c>
      <c r="AU124" s="64">
        <v>3</v>
      </c>
      <c r="AV124" s="70" t="s">
        <v>1070</v>
      </c>
      <c r="AW124" s="64" t="s">
        <v>340</v>
      </c>
      <c r="AX124" s="64" t="b">
        <v>0</v>
      </c>
      <c r="AY124" s="70" t="s">
        <v>1070</v>
      </c>
      <c r="AZ124" s="64" t="s">
        <v>185</v>
      </c>
      <c r="BA124" s="64">
        <v>0</v>
      </c>
      <c r="BB124" s="64">
        <v>0</v>
      </c>
      <c r="BC124" s="64"/>
      <c r="BD124" s="64"/>
      <c r="BE124" s="64"/>
      <c r="BF124" s="64"/>
      <c r="BG124" s="64"/>
      <c r="BH124" s="64"/>
      <c r="BI124" s="64"/>
      <c r="BJ124" s="64"/>
      <c r="BK124" s="63" t="str">
        <f>REPLACE(INDEX(GroupVertices[Group],MATCH(Edges[[#This Row],[Vertex 1]],GroupVertices[Vertex],0)),1,1,"")</f>
        <v>6</v>
      </c>
      <c r="BL124" s="63" t="str">
        <f>REPLACE(INDEX(GroupVertices[Group],MATCH(Edges[[#This Row],[Vertex 2]],GroupVertices[Vertex],0)),1,1,"")</f>
        <v>6</v>
      </c>
    </row>
    <row r="125" spans="1:64" ht="15">
      <c r="A125" s="62" t="s">
        <v>578</v>
      </c>
      <c r="B125" s="62" t="s">
        <v>614</v>
      </c>
      <c r="C125" s="87" t="s">
        <v>283</v>
      </c>
      <c r="D125" s="94">
        <v>5</v>
      </c>
      <c r="E125" s="95" t="s">
        <v>132</v>
      </c>
      <c r="F125" s="96">
        <v>16</v>
      </c>
      <c r="G125" s="87"/>
      <c r="H125" s="77"/>
      <c r="I125" s="97"/>
      <c r="J125" s="97"/>
      <c r="K125" s="34" t="s">
        <v>65</v>
      </c>
      <c r="L125" s="100">
        <v>125</v>
      </c>
      <c r="M125" s="100"/>
      <c r="N125" s="99"/>
      <c r="O125" s="64" t="s">
        <v>355</v>
      </c>
      <c r="P125" s="66">
        <v>43538.711539351854</v>
      </c>
      <c r="Q125" s="64" t="s">
        <v>626</v>
      </c>
      <c r="R125" s="64"/>
      <c r="S125" s="64"/>
      <c r="T125" s="64"/>
      <c r="U125" s="66">
        <v>43538.711539351854</v>
      </c>
      <c r="V125" s="67" t="s">
        <v>884</v>
      </c>
      <c r="W125" s="64"/>
      <c r="X125" s="64"/>
      <c r="Y125" s="70" t="s">
        <v>1046</v>
      </c>
      <c r="Z125" s="64"/>
      <c r="AA125" s="110">
        <v>1</v>
      </c>
      <c r="AB125" s="48">
        <v>0</v>
      </c>
      <c r="AC125" s="49">
        <v>0</v>
      </c>
      <c r="AD125" s="48">
        <v>0</v>
      </c>
      <c r="AE125" s="49">
        <v>0</v>
      </c>
      <c r="AF125" s="48">
        <v>0</v>
      </c>
      <c r="AG125" s="49">
        <v>0</v>
      </c>
      <c r="AH125" s="48">
        <v>16</v>
      </c>
      <c r="AI125" s="49">
        <v>100</v>
      </c>
      <c r="AJ125" s="48">
        <v>16</v>
      </c>
      <c r="AK125" s="135" t="s">
        <v>668</v>
      </c>
      <c r="AL125" s="67" t="s">
        <v>668</v>
      </c>
      <c r="AM125" s="64" t="b">
        <v>0</v>
      </c>
      <c r="AN125" s="64">
        <v>0</v>
      </c>
      <c r="AO125" s="70" t="s">
        <v>286</v>
      </c>
      <c r="AP125" s="64" t="b">
        <v>0</v>
      </c>
      <c r="AQ125" s="64" t="s">
        <v>287</v>
      </c>
      <c r="AR125" s="64"/>
      <c r="AS125" s="70" t="s">
        <v>286</v>
      </c>
      <c r="AT125" s="64" t="b">
        <v>0</v>
      </c>
      <c r="AU125" s="64">
        <v>54</v>
      </c>
      <c r="AV125" s="70" t="s">
        <v>1089</v>
      </c>
      <c r="AW125" s="64" t="s">
        <v>353</v>
      </c>
      <c r="AX125" s="64" t="b">
        <v>0</v>
      </c>
      <c r="AY125" s="70" t="s">
        <v>1089</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row>
    <row r="126" spans="1:64" ht="15">
      <c r="A126" s="62" t="s">
        <v>579</v>
      </c>
      <c r="B126" s="62" t="s">
        <v>612</v>
      </c>
      <c r="C126" s="87" t="s">
        <v>283</v>
      </c>
      <c r="D126" s="94">
        <v>5</v>
      </c>
      <c r="E126" s="95" t="s">
        <v>132</v>
      </c>
      <c r="F126" s="96">
        <v>16</v>
      </c>
      <c r="G126" s="87"/>
      <c r="H126" s="77"/>
      <c r="I126" s="97"/>
      <c r="J126" s="97"/>
      <c r="K126" s="34" t="s">
        <v>65</v>
      </c>
      <c r="L126" s="100">
        <v>126</v>
      </c>
      <c r="M126" s="100"/>
      <c r="N126" s="99"/>
      <c r="O126" s="64" t="s">
        <v>355</v>
      </c>
      <c r="P126" s="66">
        <v>43538.7115625</v>
      </c>
      <c r="Q126" s="64" t="s">
        <v>629</v>
      </c>
      <c r="R126" s="64"/>
      <c r="S126" s="64"/>
      <c r="T126" s="64"/>
      <c r="U126" s="66">
        <v>43538.7115625</v>
      </c>
      <c r="V126" s="67" t="s">
        <v>885</v>
      </c>
      <c r="W126" s="64"/>
      <c r="X126" s="64"/>
      <c r="Y126" s="70" t="s">
        <v>1047</v>
      </c>
      <c r="Z126" s="64"/>
      <c r="AA126" s="110">
        <v>1</v>
      </c>
      <c r="AB126" s="48">
        <v>0</v>
      </c>
      <c r="AC126" s="49">
        <v>0</v>
      </c>
      <c r="AD126" s="48">
        <v>0</v>
      </c>
      <c r="AE126" s="49">
        <v>0</v>
      </c>
      <c r="AF126" s="48">
        <v>0</v>
      </c>
      <c r="AG126" s="49">
        <v>0</v>
      </c>
      <c r="AH126" s="48">
        <v>47</v>
      </c>
      <c r="AI126" s="49">
        <v>100</v>
      </c>
      <c r="AJ126" s="48">
        <v>47</v>
      </c>
      <c r="AK126" s="117"/>
      <c r="AL126" s="67" t="s">
        <v>749</v>
      </c>
      <c r="AM126" s="64" t="b">
        <v>0</v>
      </c>
      <c r="AN126" s="64">
        <v>0</v>
      </c>
      <c r="AO126" s="70" t="s">
        <v>286</v>
      </c>
      <c r="AP126" s="64" t="b">
        <v>0</v>
      </c>
      <c r="AQ126" s="64" t="s">
        <v>287</v>
      </c>
      <c r="AR126" s="64"/>
      <c r="AS126" s="70" t="s">
        <v>286</v>
      </c>
      <c r="AT126" s="64" t="b">
        <v>0</v>
      </c>
      <c r="AU126" s="64">
        <v>18</v>
      </c>
      <c r="AV126" s="70" t="s">
        <v>1087</v>
      </c>
      <c r="AW126" s="64" t="s">
        <v>341</v>
      </c>
      <c r="AX126" s="64" t="b">
        <v>0</v>
      </c>
      <c r="AY126" s="70" t="s">
        <v>1087</v>
      </c>
      <c r="AZ126" s="64" t="s">
        <v>185</v>
      </c>
      <c r="BA126" s="64">
        <v>0</v>
      </c>
      <c r="BB126" s="64">
        <v>0</v>
      </c>
      <c r="BC126" s="64"/>
      <c r="BD126" s="64"/>
      <c r="BE126" s="64"/>
      <c r="BF126" s="64"/>
      <c r="BG126" s="64"/>
      <c r="BH126" s="64"/>
      <c r="BI126" s="64"/>
      <c r="BJ126" s="64"/>
      <c r="BK126" s="63" t="str">
        <f>REPLACE(INDEX(GroupVertices[Group],MATCH(Edges[[#This Row],[Vertex 1]],GroupVertices[Vertex],0)),1,1,"")</f>
        <v>3</v>
      </c>
      <c r="BL126" s="63" t="str">
        <f>REPLACE(INDEX(GroupVertices[Group],MATCH(Edges[[#This Row],[Vertex 2]],GroupVertices[Vertex],0)),1,1,"")</f>
        <v>3</v>
      </c>
    </row>
    <row r="127" spans="1:64" ht="15">
      <c r="A127" s="62" t="s">
        <v>580</v>
      </c>
      <c r="B127" s="62" t="s">
        <v>614</v>
      </c>
      <c r="C127" s="87" t="s">
        <v>283</v>
      </c>
      <c r="D127" s="94">
        <v>5</v>
      </c>
      <c r="E127" s="95" t="s">
        <v>132</v>
      </c>
      <c r="F127" s="96">
        <v>16</v>
      </c>
      <c r="G127" s="87"/>
      <c r="H127" s="77"/>
      <c r="I127" s="97"/>
      <c r="J127" s="97"/>
      <c r="K127" s="34" t="s">
        <v>65</v>
      </c>
      <c r="L127" s="100">
        <v>127</v>
      </c>
      <c r="M127" s="100"/>
      <c r="N127" s="99"/>
      <c r="O127" s="64" t="s">
        <v>355</v>
      </c>
      <c r="P127" s="66">
        <v>43538.71439814815</v>
      </c>
      <c r="Q127" s="64" t="s">
        <v>626</v>
      </c>
      <c r="R127" s="64"/>
      <c r="S127" s="64"/>
      <c r="T127" s="64"/>
      <c r="U127" s="66">
        <v>43538.71439814815</v>
      </c>
      <c r="V127" s="67" t="s">
        <v>886</v>
      </c>
      <c r="W127" s="64"/>
      <c r="X127" s="64"/>
      <c r="Y127" s="70" t="s">
        <v>1048</v>
      </c>
      <c r="Z127" s="64"/>
      <c r="AA127" s="110">
        <v>1</v>
      </c>
      <c r="AB127" s="48">
        <v>0</v>
      </c>
      <c r="AC127" s="49">
        <v>0</v>
      </c>
      <c r="AD127" s="48">
        <v>0</v>
      </c>
      <c r="AE127" s="49">
        <v>0</v>
      </c>
      <c r="AF127" s="48">
        <v>0</v>
      </c>
      <c r="AG127" s="49">
        <v>0</v>
      </c>
      <c r="AH127" s="48">
        <v>16</v>
      </c>
      <c r="AI127" s="49">
        <v>100</v>
      </c>
      <c r="AJ127" s="48">
        <v>16</v>
      </c>
      <c r="AK127" s="135" t="s">
        <v>668</v>
      </c>
      <c r="AL127" s="67" t="s">
        <v>668</v>
      </c>
      <c r="AM127" s="64" t="b">
        <v>0</v>
      </c>
      <c r="AN127" s="64">
        <v>0</v>
      </c>
      <c r="AO127" s="70" t="s">
        <v>286</v>
      </c>
      <c r="AP127" s="64" t="b">
        <v>0</v>
      </c>
      <c r="AQ127" s="64" t="s">
        <v>287</v>
      </c>
      <c r="AR127" s="64"/>
      <c r="AS127" s="70" t="s">
        <v>286</v>
      </c>
      <c r="AT127" s="64" t="b">
        <v>0</v>
      </c>
      <c r="AU127" s="64">
        <v>54</v>
      </c>
      <c r="AV127" s="70" t="s">
        <v>1089</v>
      </c>
      <c r="AW127" s="64" t="s">
        <v>353</v>
      </c>
      <c r="AX127" s="64" t="b">
        <v>0</v>
      </c>
      <c r="AY127" s="70" t="s">
        <v>1089</v>
      </c>
      <c r="AZ127" s="64" t="s">
        <v>185</v>
      </c>
      <c r="BA127" s="64">
        <v>0</v>
      </c>
      <c r="BB127" s="64">
        <v>0</v>
      </c>
      <c r="BC127" s="64"/>
      <c r="BD127" s="64"/>
      <c r="BE127" s="64"/>
      <c r="BF127" s="64"/>
      <c r="BG127" s="64"/>
      <c r="BH127" s="64"/>
      <c r="BI127" s="64"/>
      <c r="BJ127" s="64"/>
      <c r="BK127" s="63" t="str">
        <f>REPLACE(INDEX(GroupVertices[Group],MATCH(Edges[[#This Row],[Vertex 1]],GroupVertices[Vertex],0)),1,1,"")</f>
        <v>1</v>
      </c>
      <c r="BL127" s="63" t="str">
        <f>REPLACE(INDEX(GroupVertices[Group],MATCH(Edges[[#This Row],[Vertex 2]],GroupVertices[Vertex],0)),1,1,"")</f>
        <v>1</v>
      </c>
    </row>
    <row r="128" spans="1:64" ht="15">
      <c r="A128" s="62" t="s">
        <v>581</v>
      </c>
      <c r="B128" s="62" t="s">
        <v>592</v>
      </c>
      <c r="C128" s="87" t="s">
        <v>283</v>
      </c>
      <c r="D128" s="94">
        <v>5</v>
      </c>
      <c r="E128" s="95" t="s">
        <v>132</v>
      </c>
      <c r="F128" s="96">
        <v>16</v>
      </c>
      <c r="G128" s="87"/>
      <c r="H128" s="77"/>
      <c r="I128" s="97"/>
      <c r="J128" s="97"/>
      <c r="K128" s="34" t="s">
        <v>65</v>
      </c>
      <c r="L128" s="100">
        <v>128</v>
      </c>
      <c r="M128" s="100"/>
      <c r="N128" s="99"/>
      <c r="O128" s="64" t="s">
        <v>355</v>
      </c>
      <c r="P128" s="66">
        <v>43538.70203703704</v>
      </c>
      <c r="Q128" s="64" t="s">
        <v>627</v>
      </c>
      <c r="R128" s="64"/>
      <c r="S128" s="64"/>
      <c r="T128" s="64"/>
      <c r="U128" s="66">
        <v>43538.70203703704</v>
      </c>
      <c r="V128" s="67" t="s">
        <v>887</v>
      </c>
      <c r="W128" s="64"/>
      <c r="X128" s="64"/>
      <c r="Y128" s="70" t="s">
        <v>1049</v>
      </c>
      <c r="Z128" s="64"/>
      <c r="AA128" s="110">
        <v>1</v>
      </c>
      <c r="AB128" s="48">
        <v>0</v>
      </c>
      <c r="AC128" s="49">
        <v>0</v>
      </c>
      <c r="AD128" s="48">
        <v>0</v>
      </c>
      <c r="AE128" s="49">
        <v>0</v>
      </c>
      <c r="AF128" s="48">
        <v>0</v>
      </c>
      <c r="AG128" s="49">
        <v>0</v>
      </c>
      <c r="AH128" s="48">
        <v>43</v>
      </c>
      <c r="AI128" s="49">
        <v>100</v>
      </c>
      <c r="AJ128" s="48">
        <v>43</v>
      </c>
      <c r="AK128" s="117"/>
      <c r="AL128" s="67" t="s">
        <v>721</v>
      </c>
      <c r="AM128" s="64" t="b">
        <v>0</v>
      </c>
      <c r="AN128" s="64">
        <v>0</v>
      </c>
      <c r="AO128" s="70" t="s">
        <v>286</v>
      </c>
      <c r="AP128" s="64" t="b">
        <v>0</v>
      </c>
      <c r="AQ128" s="64" t="s">
        <v>287</v>
      </c>
      <c r="AR128" s="64"/>
      <c r="AS128" s="70" t="s">
        <v>286</v>
      </c>
      <c r="AT128" s="64" t="b">
        <v>0</v>
      </c>
      <c r="AU128" s="64">
        <v>14</v>
      </c>
      <c r="AV128" s="70" t="s">
        <v>1061</v>
      </c>
      <c r="AW128" s="64" t="s">
        <v>340</v>
      </c>
      <c r="AX128" s="64" t="b">
        <v>0</v>
      </c>
      <c r="AY128" s="70" t="s">
        <v>1061</v>
      </c>
      <c r="AZ128" s="64" t="s">
        <v>185</v>
      </c>
      <c r="BA128" s="64">
        <v>0</v>
      </c>
      <c r="BB128" s="64">
        <v>0</v>
      </c>
      <c r="BC128" s="64"/>
      <c r="BD128" s="64"/>
      <c r="BE128" s="64"/>
      <c r="BF128" s="64"/>
      <c r="BG128" s="64"/>
      <c r="BH128" s="64"/>
      <c r="BI128" s="64"/>
      <c r="BJ128" s="64"/>
      <c r="BK128" s="63" t="str">
        <f>REPLACE(INDEX(GroupVertices[Group],MATCH(Edges[[#This Row],[Vertex 1]],GroupVertices[Vertex],0)),1,1,"")</f>
        <v>4</v>
      </c>
      <c r="BL128" s="63" t="str">
        <f>REPLACE(INDEX(GroupVertices[Group],MATCH(Edges[[#This Row],[Vertex 2]],GroupVertices[Vertex],0)),1,1,"")</f>
        <v>4</v>
      </c>
    </row>
    <row r="129" spans="1:64" ht="15">
      <c r="A129" s="62" t="s">
        <v>581</v>
      </c>
      <c r="B129" s="62" t="s">
        <v>614</v>
      </c>
      <c r="C129" s="87" t="s">
        <v>283</v>
      </c>
      <c r="D129" s="94">
        <v>5</v>
      </c>
      <c r="E129" s="95" t="s">
        <v>132</v>
      </c>
      <c r="F129" s="96">
        <v>16</v>
      </c>
      <c r="G129" s="87"/>
      <c r="H129" s="77"/>
      <c r="I129" s="97"/>
      <c r="J129" s="97"/>
      <c r="K129" s="34" t="s">
        <v>65</v>
      </c>
      <c r="L129" s="100">
        <v>129</v>
      </c>
      <c r="M129" s="100"/>
      <c r="N129" s="99"/>
      <c r="O129" s="64" t="s">
        <v>355</v>
      </c>
      <c r="P129" s="66">
        <v>43538.71605324074</v>
      </c>
      <c r="Q129" s="64" t="s">
        <v>626</v>
      </c>
      <c r="R129" s="64"/>
      <c r="S129" s="64"/>
      <c r="T129" s="64"/>
      <c r="U129" s="66">
        <v>43538.71605324074</v>
      </c>
      <c r="V129" s="67" t="s">
        <v>888</v>
      </c>
      <c r="W129" s="64"/>
      <c r="X129" s="64"/>
      <c r="Y129" s="70" t="s">
        <v>1050</v>
      </c>
      <c r="Z129" s="64"/>
      <c r="AA129" s="110">
        <v>1</v>
      </c>
      <c r="AB129" s="48">
        <v>0</v>
      </c>
      <c r="AC129" s="49">
        <v>0</v>
      </c>
      <c r="AD129" s="48">
        <v>0</v>
      </c>
      <c r="AE129" s="49">
        <v>0</v>
      </c>
      <c r="AF129" s="48">
        <v>0</v>
      </c>
      <c r="AG129" s="49">
        <v>0</v>
      </c>
      <c r="AH129" s="48">
        <v>16</v>
      </c>
      <c r="AI129" s="49">
        <v>100</v>
      </c>
      <c r="AJ129" s="48">
        <v>16</v>
      </c>
      <c r="AK129" s="135" t="s">
        <v>668</v>
      </c>
      <c r="AL129" s="67" t="s">
        <v>668</v>
      </c>
      <c r="AM129" s="64" t="b">
        <v>0</v>
      </c>
      <c r="AN129" s="64">
        <v>0</v>
      </c>
      <c r="AO129" s="70" t="s">
        <v>286</v>
      </c>
      <c r="AP129" s="64" t="b">
        <v>0</v>
      </c>
      <c r="AQ129" s="64" t="s">
        <v>287</v>
      </c>
      <c r="AR129" s="64"/>
      <c r="AS129" s="70" t="s">
        <v>286</v>
      </c>
      <c r="AT129" s="64" t="b">
        <v>0</v>
      </c>
      <c r="AU129" s="64">
        <v>54</v>
      </c>
      <c r="AV129" s="70" t="s">
        <v>1089</v>
      </c>
      <c r="AW129" s="64" t="s">
        <v>340</v>
      </c>
      <c r="AX129" s="64" t="b">
        <v>0</v>
      </c>
      <c r="AY129" s="70" t="s">
        <v>1089</v>
      </c>
      <c r="AZ129" s="64" t="s">
        <v>185</v>
      </c>
      <c r="BA129" s="64">
        <v>0</v>
      </c>
      <c r="BB129" s="64">
        <v>0</v>
      </c>
      <c r="BC129" s="64"/>
      <c r="BD129" s="64"/>
      <c r="BE129" s="64"/>
      <c r="BF129" s="64"/>
      <c r="BG129" s="64"/>
      <c r="BH129" s="64"/>
      <c r="BI129" s="64"/>
      <c r="BJ129" s="64"/>
      <c r="BK129" s="63" t="str">
        <f>REPLACE(INDEX(GroupVertices[Group],MATCH(Edges[[#This Row],[Vertex 1]],GroupVertices[Vertex],0)),1,1,"")</f>
        <v>4</v>
      </c>
      <c r="BL129" s="63" t="str">
        <f>REPLACE(INDEX(GroupVertices[Group],MATCH(Edges[[#This Row],[Vertex 2]],GroupVertices[Vertex],0)),1,1,"")</f>
        <v>1</v>
      </c>
    </row>
    <row r="130" spans="1:64" ht="15">
      <c r="A130" s="62" t="s">
        <v>582</v>
      </c>
      <c r="B130" s="62" t="s">
        <v>600</v>
      </c>
      <c r="C130" s="87" t="s">
        <v>283</v>
      </c>
      <c r="D130" s="94">
        <v>5</v>
      </c>
      <c r="E130" s="95" t="s">
        <v>132</v>
      </c>
      <c r="F130" s="96">
        <v>16</v>
      </c>
      <c r="G130" s="87"/>
      <c r="H130" s="77"/>
      <c r="I130" s="97"/>
      <c r="J130" s="97"/>
      <c r="K130" s="34" t="s">
        <v>65</v>
      </c>
      <c r="L130" s="100">
        <v>130</v>
      </c>
      <c r="M130" s="100"/>
      <c r="N130" s="99"/>
      <c r="O130" s="64" t="s">
        <v>195</v>
      </c>
      <c r="P130" s="66">
        <v>43538.68682870371</v>
      </c>
      <c r="Q130" s="64" t="s">
        <v>637</v>
      </c>
      <c r="R130" s="64"/>
      <c r="S130" s="64"/>
      <c r="T130" s="64"/>
      <c r="U130" s="66">
        <v>43538.68682870371</v>
      </c>
      <c r="V130" s="67" t="s">
        <v>889</v>
      </c>
      <c r="W130" s="64"/>
      <c r="X130" s="64"/>
      <c r="Y130" s="70" t="s">
        <v>1051</v>
      </c>
      <c r="Z130" s="64"/>
      <c r="AA130" s="110">
        <v>1</v>
      </c>
      <c r="AB130" s="48">
        <v>0</v>
      </c>
      <c r="AC130" s="49">
        <v>0</v>
      </c>
      <c r="AD130" s="48">
        <v>0</v>
      </c>
      <c r="AE130" s="49">
        <v>0</v>
      </c>
      <c r="AF130" s="48">
        <v>0</v>
      </c>
      <c r="AG130" s="49">
        <v>0</v>
      </c>
      <c r="AH130" s="48">
        <v>35</v>
      </c>
      <c r="AI130" s="49">
        <v>100</v>
      </c>
      <c r="AJ130" s="48">
        <v>35</v>
      </c>
      <c r="AK130" s="135" t="s">
        <v>672</v>
      </c>
      <c r="AL130" s="67" t="s">
        <v>672</v>
      </c>
      <c r="AM130" s="64" t="b">
        <v>0</v>
      </c>
      <c r="AN130" s="64">
        <v>3</v>
      </c>
      <c r="AO130" s="70" t="s">
        <v>286</v>
      </c>
      <c r="AP130" s="64" t="b">
        <v>0</v>
      </c>
      <c r="AQ130" s="64" t="s">
        <v>287</v>
      </c>
      <c r="AR130" s="64"/>
      <c r="AS130" s="70" t="s">
        <v>286</v>
      </c>
      <c r="AT130" s="64" t="b">
        <v>0</v>
      </c>
      <c r="AU130" s="64">
        <v>3</v>
      </c>
      <c r="AV130" s="70" t="s">
        <v>286</v>
      </c>
      <c r="AW130" s="64" t="s">
        <v>1099</v>
      </c>
      <c r="AX130" s="64" t="b">
        <v>0</v>
      </c>
      <c r="AY130" s="70" t="s">
        <v>1051</v>
      </c>
      <c r="AZ130" s="64" t="s">
        <v>185</v>
      </c>
      <c r="BA130" s="64">
        <v>0</v>
      </c>
      <c r="BB130" s="64">
        <v>0</v>
      </c>
      <c r="BC130" s="64"/>
      <c r="BD130" s="64"/>
      <c r="BE130" s="64"/>
      <c r="BF130" s="64"/>
      <c r="BG130" s="64"/>
      <c r="BH130" s="64"/>
      <c r="BI130" s="64"/>
      <c r="BJ130" s="64"/>
      <c r="BK130" s="63" t="str">
        <f>REPLACE(INDEX(GroupVertices[Group],MATCH(Edges[[#This Row],[Vertex 1]],GroupVertices[Vertex],0)),1,1,"")</f>
        <v>6</v>
      </c>
      <c r="BL130" s="63" t="str">
        <f>REPLACE(INDEX(GroupVertices[Group],MATCH(Edges[[#This Row],[Vertex 2]],GroupVertices[Vertex],0)),1,1,"")</f>
        <v>6</v>
      </c>
    </row>
    <row r="131" spans="1:64" ht="15">
      <c r="A131" s="62" t="s">
        <v>583</v>
      </c>
      <c r="B131" s="62" t="s">
        <v>582</v>
      </c>
      <c r="C131" s="87" t="s">
        <v>283</v>
      </c>
      <c r="D131" s="94">
        <v>5</v>
      </c>
      <c r="E131" s="95" t="s">
        <v>132</v>
      </c>
      <c r="F131" s="96">
        <v>16</v>
      </c>
      <c r="G131" s="87"/>
      <c r="H131" s="77"/>
      <c r="I131" s="97"/>
      <c r="J131" s="97"/>
      <c r="K131" s="34" t="s">
        <v>65</v>
      </c>
      <c r="L131" s="100">
        <v>131</v>
      </c>
      <c r="M131" s="100"/>
      <c r="N131" s="99"/>
      <c r="O131" s="64" t="s">
        <v>355</v>
      </c>
      <c r="P131" s="66">
        <v>43538.71690972222</v>
      </c>
      <c r="Q131" s="64" t="s">
        <v>637</v>
      </c>
      <c r="R131" s="64"/>
      <c r="S131" s="64"/>
      <c r="T131" s="64"/>
      <c r="U131" s="66">
        <v>43538.71690972222</v>
      </c>
      <c r="V131" s="67" t="s">
        <v>890</v>
      </c>
      <c r="W131" s="64"/>
      <c r="X131" s="64"/>
      <c r="Y131" s="70" t="s">
        <v>1052</v>
      </c>
      <c r="Z131" s="64"/>
      <c r="AA131" s="110">
        <v>1</v>
      </c>
      <c r="AB131" s="48"/>
      <c r="AC131" s="49"/>
      <c r="AD131" s="48"/>
      <c r="AE131" s="49"/>
      <c r="AF131" s="48"/>
      <c r="AG131" s="49"/>
      <c r="AH131" s="48"/>
      <c r="AI131" s="49"/>
      <c r="AJ131" s="48"/>
      <c r="AK131" s="117"/>
      <c r="AL131" s="67" t="s">
        <v>750</v>
      </c>
      <c r="AM131" s="64" t="b">
        <v>0</v>
      </c>
      <c r="AN131" s="64">
        <v>0</v>
      </c>
      <c r="AO131" s="70" t="s">
        <v>286</v>
      </c>
      <c r="AP131" s="64" t="b">
        <v>0</v>
      </c>
      <c r="AQ131" s="64" t="s">
        <v>287</v>
      </c>
      <c r="AR131" s="64"/>
      <c r="AS131" s="70" t="s">
        <v>286</v>
      </c>
      <c r="AT131" s="64" t="b">
        <v>0</v>
      </c>
      <c r="AU131" s="64">
        <v>3</v>
      </c>
      <c r="AV131" s="70" t="s">
        <v>1051</v>
      </c>
      <c r="AW131" s="64" t="s">
        <v>353</v>
      </c>
      <c r="AX131" s="64" t="b">
        <v>0</v>
      </c>
      <c r="AY131" s="70" t="s">
        <v>1051</v>
      </c>
      <c r="AZ131" s="64" t="s">
        <v>185</v>
      </c>
      <c r="BA131" s="64">
        <v>0</v>
      </c>
      <c r="BB131" s="64">
        <v>0</v>
      </c>
      <c r="BC131" s="64"/>
      <c r="BD131" s="64"/>
      <c r="BE131" s="64"/>
      <c r="BF131" s="64"/>
      <c r="BG131" s="64"/>
      <c r="BH131" s="64"/>
      <c r="BI131" s="64"/>
      <c r="BJ131" s="64"/>
      <c r="BK131" s="63" t="str">
        <f>REPLACE(INDEX(GroupVertices[Group],MATCH(Edges[[#This Row],[Vertex 1]],GroupVertices[Vertex],0)),1,1,"")</f>
        <v>6</v>
      </c>
      <c r="BL131" s="63" t="str">
        <f>REPLACE(INDEX(GroupVertices[Group],MATCH(Edges[[#This Row],[Vertex 2]],GroupVertices[Vertex],0)),1,1,"")</f>
        <v>6</v>
      </c>
    </row>
    <row r="132" spans="1:64" ht="15">
      <c r="A132" s="62" t="s">
        <v>583</v>
      </c>
      <c r="B132" s="62" t="s">
        <v>600</v>
      </c>
      <c r="C132" s="87" t="s">
        <v>283</v>
      </c>
      <c r="D132" s="94">
        <v>5</v>
      </c>
      <c r="E132" s="95" t="s">
        <v>132</v>
      </c>
      <c r="F132" s="96">
        <v>16</v>
      </c>
      <c r="G132" s="87"/>
      <c r="H132" s="77"/>
      <c r="I132" s="97"/>
      <c r="J132" s="97"/>
      <c r="K132" s="34" t="s">
        <v>65</v>
      </c>
      <c r="L132" s="100">
        <v>132</v>
      </c>
      <c r="M132" s="100"/>
      <c r="N132" s="99"/>
      <c r="O132" s="64" t="s">
        <v>195</v>
      </c>
      <c r="P132" s="66">
        <v>43538.71690972222</v>
      </c>
      <c r="Q132" s="64" t="s">
        <v>637</v>
      </c>
      <c r="R132" s="64"/>
      <c r="S132" s="64"/>
      <c r="T132" s="64"/>
      <c r="U132" s="66">
        <v>43538.71690972222</v>
      </c>
      <c r="V132" s="67" t="s">
        <v>890</v>
      </c>
      <c r="W132" s="64"/>
      <c r="X132" s="64"/>
      <c r="Y132" s="70" t="s">
        <v>1052</v>
      </c>
      <c r="Z132" s="64"/>
      <c r="AA132" s="110">
        <v>1</v>
      </c>
      <c r="AB132" s="48">
        <v>0</v>
      </c>
      <c r="AC132" s="49">
        <v>0</v>
      </c>
      <c r="AD132" s="48">
        <v>0</v>
      </c>
      <c r="AE132" s="49">
        <v>0</v>
      </c>
      <c r="AF132" s="48">
        <v>0</v>
      </c>
      <c r="AG132" s="49">
        <v>0</v>
      </c>
      <c r="AH132" s="48">
        <v>35</v>
      </c>
      <c r="AI132" s="49">
        <v>100</v>
      </c>
      <c r="AJ132" s="48">
        <v>35</v>
      </c>
      <c r="AK132" s="117"/>
      <c r="AL132" s="67" t="s">
        <v>750</v>
      </c>
      <c r="AM132" s="64" t="b">
        <v>0</v>
      </c>
      <c r="AN132" s="64">
        <v>0</v>
      </c>
      <c r="AO132" s="70" t="s">
        <v>286</v>
      </c>
      <c r="AP132" s="64" t="b">
        <v>0</v>
      </c>
      <c r="AQ132" s="64" t="s">
        <v>287</v>
      </c>
      <c r="AR132" s="64"/>
      <c r="AS132" s="70" t="s">
        <v>286</v>
      </c>
      <c r="AT132" s="64" t="b">
        <v>0</v>
      </c>
      <c r="AU132" s="64">
        <v>3</v>
      </c>
      <c r="AV132" s="70" t="s">
        <v>1051</v>
      </c>
      <c r="AW132" s="64" t="s">
        <v>353</v>
      </c>
      <c r="AX132" s="64" t="b">
        <v>0</v>
      </c>
      <c r="AY132" s="70" t="s">
        <v>1051</v>
      </c>
      <c r="AZ132" s="64" t="s">
        <v>185</v>
      </c>
      <c r="BA132" s="64">
        <v>0</v>
      </c>
      <c r="BB132" s="64">
        <v>0</v>
      </c>
      <c r="BC132" s="64"/>
      <c r="BD132" s="64"/>
      <c r="BE132" s="64"/>
      <c r="BF132" s="64"/>
      <c r="BG132" s="64"/>
      <c r="BH132" s="64"/>
      <c r="BI132" s="64"/>
      <c r="BJ132" s="64"/>
      <c r="BK132" s="63" t="str">
        <f>REPLACE(INDEX(GroupVertices[Group],MATCH(Edges[[#This Row],[Vertex 1]],GroupVertices[Vertex],0)),1,1,"")</f>
        <v>6</v>
      </c>
      <c r="BL132" s="63" t="str">
        <f>REPLACE(INDEX(GroupVertices[Group],MATCH(Edges[[#This Row],[Vertex 2]],GroupVertices[Vertex],0)),1,1,"")</f>
        <v>6</v>
      </c>
    </row>
    <row r="133" spans="1:64" ht="15">
      <c r="A133" s="62" t="s">
        <v>584</v>
      </c>
      <c r="B133" s="62" t="s">
        <v>606</v>
      </c>
      <c r="C133" s="87" t="s">
        <v>283</v>
      </c>
      <c r="D133" s="94">
        <v>5</v>
      </c>
      <c r="E133" s="95" t="s">
        <v>132</v>
      </c>
      <c r="F133" s="96">
        <v>16</v>
      </c>
      <c r="G133" s="87"/>
      <c r="H133" s="77"/>
      <c r="I133" s="97"/>
      <c r="J133" s="97"/>
      <c r="K133" s="34" t="s">
        <v>65</v>
      </c>
      <c r="L133" s="100">
        <v>133</v>
      </c>
      <c r="M133" s="100"/>
      <c r="N133" s="99"/>
      <c r="O133" s="64" t="s">
        <v>355</v>
      </c>
      <c r="P133" s="66">
        <v>43538.717569444445</v>
      </c>
      <c r="Q133" s="64" t="s">
        <v>631</v>
      </c>
      <c r="R133" s="64"/>
      <c r="S133" s="64"/>
      <c r="T133" s="64"/>
      <c r="U133" s="66">
        <v>43538.717569444445</v>
      </c>
      <c r="V133" s="67" t="s">
        <v>891</v>
      </c>
      <c r="W133" s="64"/>
      <c r="X133" s="64"/>
      <c r="Y133" s="70" t="s">
        <v>1053</v>
      </c>
      <c r="Z133" s="64"/>
      <c r="AA133" s="110">
        <v>1</v>
      </c>
      <c r="AB133" s="48">
        <v>0</v>
      </c>
      <c r="AC133" s="49">
        <v>0</v>
      </c>
      <c r="AD133" s="48">
        <v>0</v>
      </c>
      <c r="AE133" s="49">
        <v>0</v>
      </c>
      <c r="AF133" s="48">
        <v>0</v>
      </c>
      <c r="AG133" s="49">
        <v>0</v>
      </c>
      <c r="AH133" s="48">
        <v>47</v>
      </c>
      <c r="AI133" s="49">
        <v>100</v>
      </c>
      <c r="AJ133" s="48">
        <v>47</v>
      </c>
      <c r="AK133" s="117"/>
      <c r="AL133" s="67" t="s">
        <v>751</v>
      </c>
      <c r="AM133" s="64" t="b">
        <v>0</v>
      </c>
      <c r="AN133" s="64">
        <v>0</v>
      </c>
      <c r="AO133" s="70" t="s">
        <v>286</v>
      </c>
      <c r="AP133" s="64" t="b">
        <v>0</v>
      </c>
      <c r="AQ133" s="64" t="s">
        <v>287</v>
      </c>
      <c r="AR133" s="64"/>
      <c r="AS133" s="70" t="s">
        <v>286</v>
      </c>
      <c r="AT133" s="64" t="b">
        <v>0</v>
      </c>
      <c r="AU133" s="64">
        <v>33</v>
      </c>
      <c r="AV133" s="70" t="s">
        <v>1077</v>
      </c>
      <c r="AW133" s="64" t="s">
        <v>341</v>
      </c>
      <c r="AX133" s="64" t="b">
        <v>0</v>
      </c>
      <c r="AY133" s="70" t="s">
        <v>1077</v>
      </c>
      <c r="AZ133" s="64" t="s">
        <v>185</v>
      </c>
      <c r="BA133" s="64">
        <v>0</v>
      </c>
      <c r="BB133" s="64">
        <v>0</v>
      </c>
      <c r="BC133" s="64"/>
      <c r="BD133" s="64"/>
      <c r="BE133" s="64"/>
      <c r="BF133" s="64"/>
      <c r="BG133" s="64"/>
      <c r="BH133" s="64"/>
      <c r="BI133" s="64"/>
      <c r="BJ133" s="64"/>
      <c r="BK133" s="63" t="str">
        <f>REPLACE(INDEX(GroupVertices[Group],MATCH(Edges[[#This Row],[Vertex 1]],GroupVertices[Vertex],0)),1,1,"")</f>
        <v>2</v>
      </c>
      <c r="BL133" s="63" t="str">
        <f>REPLACE(INDEX(GroupVertices[Group],MATCH(Edges[[#This Row],[Vertex 2]],GroupVertices[Vertex],0)),1,1,"")</f>
        <v>2</v>
      </c>
    </row>
    <row r="134" spans="1:64" ht="15">
      <c r="A134" s="62" t="s">
        <v>585</v>
      </c>
      <c r="B134" s="62" t="s">
        <v>592</v>
      </c>
      <c r="C134" s="87" t="s">
        <v>283</v>
      </c>
      <c r="D134" s="94">
        <v>5</v>
      </c>
      <c r="E134" s="95" t="s">
        <v>132</v>
      </c>
      <c r="F134" s="96">
        <v>16</v>
      </c>
      <c r="G134" s="87"/>
      <c r="H134" s="77"/>
      <c r="I134" s="97"/>
      <c r="J134" s="97"/>
      <c r="K134" s="34" t="s">
        <v>65</v>
      </c>
      <c r="L134" s="100">
        <v>134</v>
      </c>
      <c r="M134" s="100"/>
      <c r="N134" s="99"/>
      <c r="O134" s="64" t="s">
        <v>355</v>
      </c>
      <c r="P134" s="66">
        <v>43538.722083333334</v>
      </c>
      <c r="Q134" s="64" t="s">
        <v>627</v>
      </c>
      <c r="R134" s="64"/>
      <c r="S134" s="64"/>
      <c r="T134" s="64"/>
      <c r="U134" s="66">
        <v>43538.722083333334</v>
      </c>
      <c r="V134" s="67" t="s">
        <v>892</v>
      </c>
      <c r="W134" s="64"/>
      <c r="X134" s="64"/>
      <c r="Y134" s="70" t="s">
        <v>1054</v>
      </c>
      <c r="Z134" s="64"/>
      <c r="AA134" s="110">
        <v>1</v>
      </c>
      <c r="AB134" s="48">
        <v>0</v>
      </c>
      <c r="AC134" s="49">
        <v>0</v>
      </c>
      <c r="AD134" s="48">
        <v>0</v>
      </c>
      <c r="AE134" s="49">
        <v>0</v>
      </c>
      <c r="AF134" s="48">
        <v>0</v>
      </c>
      <c r="AG134" s="49">
        <v>0</v>
      </c>
      <c r="AH134" s="48">
        <v>43</v>
      </c>
      <c r="AI134" s="49">
        <v>100</v>
      </c>
      <c r="AJ134" s="48">
        <v>43</v>
      </c>
      <c r="AK134" s="117"/>
      <c r="AL134" s="67" t="s">
        <v>752</v>
      </c>
      <c r="AM134" s="64" t="b">
        <v>0</v>
      </c>
      <c r="AN134" s="64">
        <v>0</v>
      </c>
      <c r="AO134" s="70" t="s">
        <v>286</v>
      </c>
      <c r="AP134" s="64" t="b">
        <v>0</v>
      </c>
      <c r="AQ134" s="64" t="s">
        <v>287</v>
      </c>
      <c r="AR134" s="64"/>
      <c r="AS134" s="70" t="s">
        <v>286</v>
      </c>
      <c r="AT134" s="64" t="b">
        <v>0</v>
      </c>
      <c r="AU134" s="64">
        <v>14</v>
      </c>
      <c r="AV134" s="70" t="s">
        <v>1061</v>
      </c>
      <c r="AW134" s="64" t="s">
        <v>353</v>
      </c>
      <c r="AX134" s="64" t="b">
        <v>0</v>
      </c>
      <c r="AY134" s="70" t="s">
        <v>1061</v>
      </c>
      <c r="AZ134" s="64" t="s">
        <v>185</v>
      </c>
      <c r="BA134" s="64">
        <v>0</v>
      </c>
      <c r="BB134" s="64">
        <v>0</v>
      </c>
      <c r="BC134" s="64"/>
      <c r="BD134" s="64"/>
      <c r="BE134" s="64"/>
      <c r="BF134" s="64"/>
      <c r="BG134" s="64"/>
      <c r="BH134" s="64"/>
      <c r="BI134" s="64"/>
      <c r="BJ134" s="64"/>
      <c r="BK134" s="63" t="str">
        <f>REPLACE(INDEX(GroupVertices[Group],MATCH(Edges[[#This Row],[Vertex 1]],GroupVertices[Vertex],0)),1,1,"")</f>
        <v>4</v>
      </c>
      <c r="BL134" s="63" t="str">
        <f>REPLACE(INDEX(GroupVertices[Group],MATCH(Edges[[#This Row],[Vertex 2]],GroupVertices[Vertex],0)),1,1,"")</f>
        <v>4</v>
      </c>
    </row>
    <row r="135" spans="1:64" ht="15">
      <c r="A135" s="62" t="s">
        <v>586</v>
      </c>
      <c r="B135" s="62" t="s">
        <v>606</v>
      </c>
      <c r="C135" s="87" t="s">
        <v>283</v>
      </c>
      <c r="D135" s="94">
        <v>5</v>
      </c>
      <c r="E135" s="95" t="s">
        <v>132</v>
      </c>
      <c r="F135" s="96">
        <v>16</v>
      </c>
      <c r="G135" s="87"/>
      <c r="H135" s="77"/>
      <c r="I135" s="97"/>
      <c r="J135" s="97"/>
      <c r="K135" s="34" t="s">
        <v>65</v>
      </c>
      <c r="L135" s="100">
        <v>135</v>
      </c>
      <c r="M135" s="100"/>
      <c r="N135" s="99"/>
      <c r="O135" s="64" t="s">
        <v>355</v>
      </c>
      <c r="P135" s="66">
        <v>43538.72399305556</v>
      </c>
      <c r="Q135" s="64" t="s">
        <v>631</v>
      </c>
      <c r="R135" s="64"/>
      <c r="S135" s="64"/>
      <c r="T135" s="64"/>
      <c r="U135" s="66">
        <v>43538.72399305556</v>
      </c>
      <c r="V135" s="67" t="s">
        <v>893</v>
      </c>
      <c r="W135" s="64"/>
      <c r="X135" s="64"/>
      <c r="Y135" s="70" t="s">
        <v>1055</v>
      </c>
      <c r="Z135" s="64"/>
      <c r="AA135" s="110">
        <v>1</v>
      </c>
      <c r="AB135" s="48">
        <v>0</v>
      </c>
      <c r="AC135" s="49">
        <v>0</v>
      </c>
      <c r="AD135" s="48">
        <v>0</v>
      </c>
      <c r="AE135" s="49">
        <v>0</v>
      </c>
      <c r="AF135" s="48">
        <v>0</v>
      </c>
      <c r="AG135" s="49">
        <v>0</v>
      </c>
      <c r="AH135" s="48">
        <v>47</v>
      </c>
      <c r="AI135" s="49">
        <v>100</v>
      </c>
      <c r="AJ135" s="48">
        <v>47</v>
      </c>
      <c r="AK135" s="117"/>
      <c r="AL135" s="67" t="s">
        <v>753</v>
      </c>
      <c r="AM135" s="64" t="b">
        <v>0</v>
      </c>
      <c r="AN135" s="64">
        <v>0</v>
      </c>
      <c r="AO135" s="70" t="s">
        <v>286</v>
      </c>
      <c r="AP135" s="64" t="b">
        <v>0</v>
      </c>
      <c r="AQ135" s="64" t="s">
        <v>287</v>
      </c>
      <c r="AR135" s="64"/>
      <c r="AS135" s="70" t="s">
        <v>286</v>
      </c>
      <c r="AT135" s="64" t="b">
        <v>0</v>
      </c>
      <c r="AU135" s="64">
        <v>33</v>
      </c>
      <c r="AV135" s="70" t="s">
        <v>1077</v>
      </c>
      <c r="AW135" s="64" t="s">
        <v>354</v>
      </c>
      <c r="AX135" s="64" t="b">
        <v>0</v>
      </c>
      <c r="AY135" s="70" t="s">
        <v>1077</v>
      </c>
      <c r="AZ135" s="64" t="s">
        <v>185</v>
      </c>
      <c r="BA135" s="64">
        <v>0</v>
      </c>
      <c r="BB135" s="64">
        <v>0</v>
      </c>
      <c r="BC135" s="64"/>
      <c r="BD135" s="64"/>
      <c r="BE135" s="64"/>
      <c r="BF135" s="64"/>
      <c r="BG135" s="64"/>
      <c r="BH135" s="64"/>
      <c r="BI135" s="64"/>
      <c r="BJ135" s="64"/>
      <c r="BK135" s="63" t="str">
        <f>REPLACE(INDEX(GroupVertices[Group],MATCH(Edges[[#This Row],[Vertex 1]],GroupVertices[Vertex],0)),1,1,"")</f>
        <v>2</v>
      </c>
      <c r="BL135" s="63" t="str">
        <f>REPLACE(INDEX(GroupVertices[Group],MATCH(Edges[[#This Row],[Vertex 2]],GroupVertices[Vertex],0)),1,1,"")</f>
        <v>2</v>
      </c>
    </row>
    <row r="136" spans="1:64" ht="15">
      <c r="A136" s="62" t="s">
        <v>587</v>
      </c>
      <c r="B136" s="62" t="s">
        <v>592</v>
      </c>
      <c r="C136" s="87" t="s">
        <v>283</v>
      </c>
      <c r="D136" s="94">
        <v>5</v>
      </c>
      <c r="E136" s="95" t="s">
        <v>132</v>
      </c>
      <c r="F136" s="96">
        <v>16</v>
      </c>
      <c r="G136" s="87"/>
      <c r="H136" s="77"/>
      <c r="I136" s="97"/>
      <c r="J136" s="97"/>
      <c r="K136" s="34" t="s">
        <v>65</v>
      </c>
      <c r="L136" s="100">
        <v>136</v>
      </c>
      <c r="M136" s="100"/>
      <c r="N136" s="99"/>
      <c r="O136" s="64" t="s">
        <v>355</v>
      </c>
      <c r="P136" s="66">
        <v>43538.72482638889</v>
      </c>
      <c r="Q136" s="64" t="s">
        <v>627</v>
      </c>
      <c r="R136" s="64"/>
      <c r="S136" s="64"/>
      <c r="T136" s="64"/>
      <c r="U136" s="66">
        <v>43538.72482638889</v>
      </c>
      <c r="V136" s="67" t="s">
        <v>894</v>
      </c>
      <c r="W136" s="64"/>
      <c r="X136" s="64"/>
      <c r="Y136" s="70" t="s">
        <v>1056</v>
      </c>
      <c r="Z136" s="64"/>
      <c r="AA136" s="110">
        <v>1</v>
      </c>
      <c r="AB136" s="48">
        <v>0</v>
      </c>
      <c r="AC136" s="49">
        <v>0</v>
      </c>
      <c r="AD136" s="48">
        <v>0</v>
      </c>
      <c r="AE136" s="49">
        <v>0</v>
      </c>
      <c r="AF136" s="48">
        <v>0</v>
      </c>
      <c r="AG136" s="49">
        <v>0</v>
      </c>
      <c r="AH136" s="48">
        <v>43</v>
      </c>
      <c r="AI136" s="49">
        <v>100</v>
      </c>
      <c r="AJ136" s="48">
        <v>43</v>
      </c>
      <c r="AK136" s="117"/>
      <c r="AL136" s="67" t="s">
        <v>754</v>
      </c>
      <c r="AM136" s="64" t="b">
        <v>0</v>
      </c>
      <c r="AN136" s="64">
        <v>0</v>
      </c>
      <c r="AO136" s="70" t="s">
        <v>286</v>
      </c>
      <c r="AP136" s="64" t="b">
        <v>0</v>
      </c>
      <c r="AQ136" s="64" t="s">
        <v>287</v>
      </c>
      <c r="AR136" s="64"/>
      <c r="AS136" s="70" t="s">
        <v>286</v>
      </c>
      <c r="AT136" s="64" t="b">
        <v>0</v>
      </c>
      <c r="AU136" s="64">
        <v>14</v>
      </c>
      <c r="AV136" s="70" t="s">
        <v>1061</v>
      </c>
      <c r="AW136" s="64" t="s">
        <v>422</v>
      </c>
      <c r="AX136" s="64" t="b">
        <v>0</v>
      </c>
      <c r="AY136" s="70" t="s">
        <v>1061</v>
      </c>
      <c r="AZ136" s="64" t="s">
        <v>185</v>
      </c>
      <c r="BA136" s="64">
        <v>0</v>
      </c>
      <c r="BB136" s="64">
        <v>0</v>
      </c>
      <c r="BC136" s="64"/>
      <c r="BD136" s="64"/>
      <c r="BE136" s="64"/>
      <c r="BF136" s="64"/>
      <c r="BG136" s="64"/>
      <c r="BH136" s="64"/>
      <c r="BI136" s="64"/>
      <c r="BJ136" s="64"/>
      <c r="BK136" s="63" t="str">
        <f>REPLACE(INDEX(GroupVertices[Group],MATCH(Edges[[#This Row],[Vertex 1]],GroupVertices[Vertex],0)),1,1,"")</f>
        <v>4</v>
      </c>
      <c r="BL136" s="63" t="str">
        <f>REPLACE(INDEX(GroupVertices[Group],MATCH(Edges[[#This Row],[Vertex 2]],GroupVertices[Vertex],0)),1,1,"")</f>
        <v>4</v>
      </c>
    </row>
    <row r="137" spans="1:64" ht="15">
      <c r="A137" s="62" t="s">
        <v>588</v>
      </c>
      <c r="B137" s="62" t="s">
        <v>592</v>
      </c>
      <c r="C137" s="87" t="s">
        <v>283</v>
      </c>
      <c r="D137" s="94">
        <v>5</v>
      </c>
      <c r="E137" s="95" t="s">
        <v>132</v>
      </c>
      <c r="F137" s="96">
        <v>16</v>
      </c>
      <c r="G137" s="87"/>
      <c r="H137" s="77"/>
      <c r="I137" s="97"/>
      <c r="J137" s="97"/>
      <c r="K137" s="34" t="s">
        <v>65</v>
      </c>
      <c r="L137" s="100">
        <v>137</v>
      </c>
      <c r="M137" s="100"/>
      <c r="N137" s="99"/>
      <c r="O137" s="64" t="s">
        <v>355</v>
      </c>
      <c r="P137" s="66">
        <v>43538.728946759256</v>
      </c>
      <c r="Q137" s="64" t="s">
        <v>627</v>
      </c>
      <c r="R137" s="64"/>
      <c r="S137" s="64"/>
      <c r="T137" s="64"/>
      <c r="U137" s="66">
        <v>43538.728946759256</v>
      </c>
      <c r="V137" s="67" t="s">
        <v>895</v>
      </c>
      <c r="W137" s="64"/>
      <c r="X137" s="64"/>
      <c r="Y137" s="70" t="s">
        <v>1057</v>
      </c>
      <c r="Z137" s="64"/>
      <c r="AA137" s="110">
        <v>1</v>
      </c>
      <c r="AB137" s="48">
        <v>0</v>
      </c>
      <c r="AC137" s="49">
        <v>0</v>
      </c>
      <c r="AD137" s="48">
        <v>0</v>
      </c>
      <c r="AE137" s="49">
        <v>0</v>
      </c>
      <c r="AF137" s="48">
        <v>0</v>
      </c>
      <c r="AG137" s="49">
        <v>0</v>
      </c>
      <c r="AH137" s="48">
        <v>43</v>
      </c>
      <c r="AI137" s="49">
        <v>100</v>
      </c>
      <c r="AJ137" s="48">
        <v>43</v>
      </c>
      <c r="AK137" s="117"/>
      <c r="AL137" s="67" t="s">
        <v>755</v>
      </c>
      <c r="AM137" s="64" t="b">
        <v>0</v>
      </c>
      <c r="AN137" s="64">
        <v>0</v>
      </c>
      <c r="AO137" s="70" t="s">
        <v>286</v>
      </c>
      <c r="AP137" s="64" t="b">
        <v>0</v>
      </c>
      <c r="AQ137" s="64" t="s">
        <v>287</v>
      </c>
      <c r="AR137" s="64"/>
      <c r="AS137" s="70" t="s">
        <v>286</v>
      </c>
      <c r="AT137" s="64" t="b">
        <v>0</v>
      </c>
      <c r="AU137" s="64">
        <v>14</v>
      </c>
      <c r="AV137" s="70" t="s">
        <v>1061</v>
      </c>
      <c r="AW137" s="64" t="s">
        <v>353</v>
      </c>
      <c r="AX137" s="64" t="b">
        <v>0</v>
      </c>
      <c r="AY137" s="70" t="s">
        <v>1061</v>
      </c>
      <c r="AZ137" s="64" t="s">
        <v>185</v>
      </c>
      <c r="BA137" s="64">
        <v>0</v>
      </c>
      <c r="BB137" s="64">
        <v>0</v>
      </c>
      <c r="BC137" s="64"/>
      <c r="BD137" s="64"/>
      <c r="BE137" s="64"/>
      <c r="BF137" s="64"/>
      <c r="BG137" s="64"/>
      <c r="BH137" s="64"/>
      <c r="BI137" s="64"/>
      <c r="BJ137" s="64"/>
      <c r="BK137" s="63" t="str">
        <f>REPLACE(INDEX(GroupVertices[Group],MATCH(Edges[[#This Row],[Vertex 1]],GroupVertices[Vertex],0)),1,1,"")</f>
        <v>4</v>
      </c>
      <c r="BL137" s="63" t="str">
        <f>REPLACE(INDEX(GroupVertices[Group],MATCH(Edges[[#This Row],[Vertex 2]],GroupVertices[Vertex],0)),1,1,"")</f>
        <v>4</v>
      </c>
    </row>
    <row r="138" spans="1:64" ht="15">
      <c r="A138" s="62" t="s">
        <v>589</v>
      </c>
      <c r="B138" s="62" t="s">
        <v>614</v>
      </c>
      <c r="C138" s="87" t="s">
        <v>283</v>
      </c>
      <c r="D138" s="94">
        <v>5</v>
      </c>
      <c r="E138" s="95" t="s">
        <v>132</v>
      </c>
      <c r="F138" s="96">
        <v>16</v>
      </c>
      <c r="G138" s="87"/>
      <c r="H138" s="77"/>
      <c r="I138" s="97"/>
      <c r="J138" s="97"/>
      <c r="K138" s="34" t="s">
        <v>65</v>
      </c>
      <c r="L138" s="100">
        <v>138</v>
      </c>
      <c r="M138" s="100"/>
      <c r="N138" s="99"/>
      <c r="O138" s="64" t="s">
        <v>355</v>
      </c>
      <c r="P138" s="66">
        <v>43538.729837962965</v>
      </c>
      <c r="Q138" s="64" t="s">
        <v>626</v>
      </c>
      <c r="R138" s="64"/>
      <c r="S138" s="64"/>
      <c r="T138" s="64"/>
      <c r="U138" s="66">
        <v>43538.729837962965</v>
      </c>
      <c r="V138" s="67" t="s">
        <v>896</v>
      </c>
      <c r="W138" s="64"/>
      <c r="X138" s="64"/>
      <c r="Y138" s="70" t="s">
        <v>1058</v>
      </c>
      <c r="Z138" s="64"/>
      <c r="AA138" s="110">
        <v>1</v>
      </c>
      <c r="AB138" s="48">
        <v>0</v>
      </c>
      <c r="AC138" s="49">
        <v>0</v>
      </c>
      <c r="AD138" s="48">
        <v>0</v>
      </c>
      <c r="AE138" s="49">
        <v>0</v>
      </c>
      <c r="AF138" s="48">
        <v>0</v>
      </c>
      <c r="AG138" s="49">
        <v>0</v>
      </c>
      <c r="AH138" s="48">
        <v>16</v>
      </c>
      <c r="AI138" s="49">
        <v>100</v>
      </c>
      <c r="AJ138" s="48">
        <v>16</v>
      </c>
      <c r="AK138" s="135" t="s">
        <v>668</v>
      </c>
      <c r="AL138" s="67" t="s">
        <v>668</v>
      </c>
      <c r="AM138" s="64" t="b">
        <v>0</v>
      </c>
      <c r="AN138" s="64">
        <v>0</v>
      </c>
      <c r="AO138" s="70" t="s">
        <v>286</v>
      </c>
      <c r="AP138" s="64" t="b">
        <v>0</v>
      </c>
      <c r="AQ138" s="64" t="s">
        <v>287</v>
      </c>
      <c r="AR138" s="64"/>
      <c r="AS138" s="70" t="s">
        <v>286</v>
      </c>
      <c r="AT138" s="64" t="b">
        <v>0</v>
      </c>
      <c r="AU138" s="64">
        <v>54</v>
      </c>
      <c r="AV138" s="70" t="s">
        <v>1089</v>
      </c>
      <c r="AW138" s="64" t="s">
        <v>341</v>
      </c>
      <c r="AX138" s="64" t="b">
        <v>0</v>
      </c>
      <c r="AY138" s="70" t="s">
        <v>1089</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row>
    <row r="139" spans="1:64" ht="15">
      <c r="A139" s="62" t="s">
        <v>590</v>
      </c>
      <c r="B139" s="62" t="s">
        <v>606</v>
      </c>
      <c r="C139" s="87" t="s">
        <v>283</v>
      </c>
      <c r="D139" s="94">
        <v>5</v>
      </c>
      <c r="E139" s="95" t="s">
        <v>132</v>
      </c>
      <c r="F139" s="96">
        <v>16</v>
      </c>
      <c r="G139" s="87"/>
      <c r="H139" s="77"/>
      <c r="I139" s="97"/>
      <c r="J139" s="97"/>
      <c r="K139" s="34" t="s">
        <v>65</v>
      </c>
      <c r="L139" s="100">
        <v>139</v>
      </c>
      <c r="M139" s="100"/>
      <c r="N139" s="99"/>
      <c r="O139" s="64" t="s">
        <v>355</v>
      </c>
      <c r="P139" s="66">
        <v>43538.732256944444</v>
      </c>
      <c r="Q139" s="64" t="s">
        <v>631</v>
      </c>
      <c r="R139" s="64"/>
      <c r="S139" s="64"/>
      <c r="T139" s="64"/>
      <c r="U139" s="66">
        <v>43538.732256944444</v>
      </c>
      <c r="V139" s="67" t="s">
        <v>897</v>
      </c>
      <c r="W139" s="64"/>
      <c r="X139" s="64"/>
      <c r="Y139" s="70" t="s">
        <v>1059</v>
      </c>
      <c r="Z139" s="64"/>
      <c r="AA139" s="110">
        <v>1</v>
      </c>
      <c r="AB139" s="48">
        <v>0</v>
      </c>
      <c r="AC139" s="49">
        <v>0</v>
      </c>
      <c r="AD139" s="48">
        <v>0</v>
      </c>
      <c r="AE139" s="49">
        <v>0</v>
      </c>
      <c r="AF139" s="48">
        <v>0</v>
      </c>
      <c r="AG139" s="49">
        <v>0</v>
      </c>
      <c r="AH139" s="48">
        <v>47</v>
      </c>
      <c r="AI139" s="49">
        <v>100</v>
      </c>
      <c r="AJ139" s="48">
        <v>47</v>
      </c>
      <c r="AK139" s="117"/>
      <c r="AL139" s="67" t="s">
        <v>756</v>
      </c>
      <c r="AM139" s="64" t="b">
        <v>0</v>
      </c>
      <c r="AN139" s="64">
        <v>0</v>
      </c>
      <c r="AO139" s="70" t="s">
        <v>286</v>
      </c>
      <c r="AP139" s="64" t="b">
        <v>0</v>
      </c>
      <c r="AQ139" s="64" t="s">
        <v>287</v>
      </c>
      <c r="AR139" s="64"/>
      <c r="AS139" s="70" t="s">
        <v>286</v>
      </c>
      <c r="AT139" s="64" t="b">
        <v>0</v>
      </c>
      <c r="AU139" s="64">
        <v>33</v>
      </c>
      <c r="AV139" s="70" t="s">
        <v>1077</v>
      </c>
      <c r="AW139" s="64" t="s">
        <v>341</v>
      </c>
      <c r="AX139" s="64" t="b">
        <v>0</v>
      </c>
      <c r="AY139" s="70" t="s">
        <v>1077</v>
      </c>
      <c r="AZ139" s="64" t="s">
        <v>185</v>
      </c>
      <c r="BA139" s="64">
        <v>0</v>
      </c>
      <c r="BB139" s="64">
        <v>0</v>
      </c>
      <c r="BC139" s="64"/>
      <c r="BD139" s="64"/>
      <c r="BE139" s="64"/>
      <c r="BF139" s="64"/>
      <c r="BG139" s="64"/>
      <c r="BH139" s="64"/>
      <c r="BI139" s="64"/>
      <c r="BJ139" s="64"/>
      <c r="BK139" s="63" t="str">
        <f>REPLACE(INDEX(GroupVertices[Group],MATCH(Edges[[#This Row],[Vertex 1]],GroupVertices[Vertex],0)),1,1,"")</f>
        <v>2</v>
      </c>
      <c r="BL139" s="63" t="str">
        <f>REPLACE(INDEX(GroupVertices[Group],MATCH(Edges[[#This Row],[Vertex 2]],GroupVertices[Vertex],0)),1,1,"")</f>
        <v>2</v>
      </c>
    </row>
    <row r="140" spans="1:64" ht="15">
      <c r="A140" s="62" t="s">
        <v>591</v>
      </c>
      <c r="B140" s="62" t="s">
        <v>614</v>
      </c>
      <c r="C140" s="87" t="s">
        <v>283</v>
      </c>
      <c r="D140" s="94">
        <v>5</v>
      </c>
      <c r="E140" s="95" t="s">
        <v>132</v>
      </c>
      <c r="F140" s="96">
        <v>16</v>
      </c>
      <c r="G140" s="87"/>
      <c r="H140" s="77"/>
      <c r="I140" s="97"/>
      <c r="J140" s="97"/>
      <c r="K140" s="34" t="s">
        <v>65</v>
      </c>
      <c r="L140" s="100">
        <v>140</v>
      </c>
      <c r="M140" s="100"/>
      <c r="N140" s="99"/>
      <c r="O140" s="64" t="s">
        <v>355</v>
      </c>
      <c r="P140" s="66">
        <v>43538.73364583333</v>
      </c>
      <c r="Q140" s="64" t="s">
        <v>626</v>
      </c>
      <c r="R140" s="64"/>
      <c r="S140" s="64"/>
      <c r="T140" s="64"/>
      <c r="U140" s="66">
        <v>43538.73364583333</v>
      </c>
      <c r="V140" s="67" t="s">
        <v>898</v>
      </c>
      <c r="W140" s="64"/>
      <c r="X140" s="64"/>
      <c r="Y140" s="70" t="s">
        <v>1060</v>
      </c>
      <c r="Z140" s="64"/>
      <c r="AA140" s="110">
        <v>1</v>
      </c>
      <c r="AB140" s="48">
        <v>0</v>
      </c>
      <c r="AC140" s="49">
        <v>0</v>
      </c>
      <c r="AD140" s="48">
        <v>0</v>
      </c>
      <c r="AE140" s="49">
        <v>0</v>
      </c>
      <c r="AF140" s="48">
        <v>0</v>
      </c>
      <c r="AG140" s="49">
        <v>0</v>
      </c>
      <c r="AH140" s="48">
        <v>16</v>
      </c>
      <c r="AI140" s="49">
        <v>100</v>
      </c>
      <c r="AJ140" s="48">
        <v>16</v>
      </c>
      <c r="AK140" s="135" t="s">
        <v>668</v>
      </c>
      <c r="AL140" s="67" t="s">
        <v>668</v>
      </c>
      <c r="AM140" s="64" t="b">
        <v>0</v>
      </c>
      <c r="AN140" s="64">
        <v>0</v>
      </c>
      <c r="AO140" s="70" t="s">
        <v>286</v>
      </c>
      <c r="AP140" s="64" t="b">
        <v>0</v>
      </c>
      <c r="AQ140" s="64" t="s">
        <v>287</v>
      </c>
      <c r="AR140" s="64"/>
      <c r="AS140" s="70" t="s">
        <v>286</v>
      </c>
      <c r="AT140" s="64" t="b">
        <v>0</v>
      </c>
      <c r="AU140" s="64">
        <v>54</v>
      </c>
      <c r="AV140" s="70" t="s">
        <v>1089</v>
      </c>
      <c r="AW140" s="64" t="s">
        <v>341</v>
      </c>
      <c r="AX140" s="64" t="b">
        <v>0</v>
      </c>
      <c r="AY140" s="70" t="s">
        <v>1089</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row>
    <row r="141" spans="1:64" ht="15">
      <c r="A141" s="62" t="s">
        <v>592</v>
      </c>
      <c r="B141" s="62" t="s">
        <v>592</v>
      </c>
      <c r="C141" s="87" t="s">
        <v>283</v>
      </c>
      <c r="D141" s="94">
        <v>5</v>
      </c>
      <c r="E141" s="95" t="s">
        <v>132</v>
      </c>
      <c r="F141" s="96">
        <v>16</v>
      </c>
      <c r="G141" s="87"/>
      <c r="H141" s="77"/>
      <c r="I141" s="97"/>
      <c r="J141" s="97"/>
      <c r="K141" s="34" t="s">
        <v>65</v>
      </c>
      <c r="L141" s="100">
        <v>141</v>
      </c>
      <c r="M141" s="100"/>
      <c r="N141" s="99"/>
      <c r="O141" s="64" t="s">
        <v>185</v>
      </c>
      <c r="P141" s="66">
        <v>43538.66820601852</v>
      </c>
      <c r="Q141" s="64" t="s">
        <v>627</v>
      </c>
      <c r="R141" s="64"/>
      <c r="S141" s="64"/>
      <c r="T141" s="64"/>
      <c r="U141" s="66">
        <v>43538.66820601852</v>
      </c>
      <c r="V141" s="67" t="s">
        <v>899</v>
      </c>
      <c r="W141" s="64"/>
      <c r="X141" s="64"/>
      <c r="Y141" s="70" t="s">
        <v>1061</v>
      </c>
      <c r="Z141" s="64"/>
      <c r="AA141" s="110">
        <v>1</v>
      </c>
      <c r="AB141" s="48">
        <v>0</v>
      </c>
      <c r="AC141" s="49">
        <v>0</v>
      </c>
      <c r="AD141" s="48">
        <v>0</v>
      </c>
      <c r="AE141" s="49">
        <v>0</v>
      </c>
      <c r="AF141" s="48">
        <v>0</v>
      </c>
      <c r="AG141" s="49">
        <v>0</v>
      </c>
      <c r="AH141" s="48">
        <v>43</v>
      </c>
      <c r="AI141" s="49">
        <v>100</v>
      </c>
      <c r="AJ141" s="48">
        <v>43</v>
      </c>
      <c r="AK141" s="135" t="s">
        <v>673</v>
      </c>
      <c r="AL141" s="67" t="s">
        <v>673</v>
      </c>
      <c r="AM141" s="64" t="b">
        <v>0</v>
      </c>
      <c r="AN141" s="64">
        <v>12</v>
      </c>
      <c r="AO141" s="70" t="s">
        <v>286</v>
      </c>
      <c r="AP141" s="64" t="b">
        <v>0</v>
      </c>
      <c r="AQ141" s="64" t="s">
        <v>287</v>
      </c>
      <c r="AR141" s="64"/>
      <c r="AS141" s="70" t="s">
        <v>286</v>
      </c>
      <c r="AT141" s="64" t="b">
        <v>0</v>
      </c>
      <c r="AU141" s="64">
        <v>14</v>
      </c>
      <c r="AV141" s="70" t="s">
        <v>286</v>
      </c>
      <c r="AW141" s="64" t="s">
        <v>1099</v>
      </c>
      <c r="AX141" s="64" t="b">
        <v>0</v>
      </c>
      <c r="AY141" s="70" t="s">
        <v>1061</v>
      </c>
      <c r="AZ141" s="64" t="s">
        <v>185</v>
      </c>
      <c r="BA141" s="64">
        <v>0</v>
      </c>
      <c r="BB141" s="64">
        <v>0</v>
      </c>
      <c r="BC141" s="64"/>
      <c r="BD141" s="64"/>
      <c r="BE141" s="64"/>
      <c r="BF141" s="64"/>
      <c r="BG141" s="64"/>
      <c r="BH141" s="64"/>
      <c r="BI141" s="64"/>
      <c r="BJ141" s="64"/>
      <c r="BK141" s="63" t="str">
        <f>REPLACE(INDEX(GroupVertices[Group],MATCH(Edges[[#This Row],[Vertex 1]],GroupVertices[Vertex],0)),1,1,"")</f>
        <v>4</v>
      </c>
      <c r="BL141" s="63" t="str">
        <f>REPLACE(INDEX(GroupVertices[Group],MATCH(Edges[[#This Row],[Vertex 2]],GroupVertices[Vertex],0)),1,1,"")</f>
        <v>4</v>
      </c>
    </row>
    <row r="142" spans="1:64" ht="15">
      <c r="A142" s="62" t="s">
        <v>593</v>
      </c>
      <c r="B142" s="62" t="s">
        <v>592</v>
      </c>
      <c r="C142" s="87" t="s">
        <v>283</v>
      </c>
      <c r="D142" s="94">
        <v>5</v>
      </c>
      <c r="E142" s="95" t="s">
        <v>132</v>
      </c>
      <c r="F142" s="96">
        <v>16</v>
      </c>
      <c r="G142" s="87"/>
      <c r="H142" s="77"/>
      <c r="I142" s="97"/>
      <c r="J142" s="97"/>
      <c r="K142" s="34" t="s">
        <v>65</v>
      </c>
      <c r="L142" s="100">
        <v>142</v>
      </c>
      <c r="M142" s="100"/>
      <c r="N142" s="99"/>
      <c r="O142" s="64" t="s">
        <v>355</v>
      </c>
      <c r="P142" s="66">
        <v>43538.734618055554</v>
      </c>
      <c r="Q142" s="64" t="s">
        <v>627</v>
      </c>
      <c r="R142" s="64"/>
      <c r="S142" s="64"/>
      <c r="T142" s="64"/>
      <c r="U142" s="66">
        <v>43538.734618055554</v>
      </c>
      <c r="V142" s="67" t="s">
        <v>900</v>
      </c>
      <c r="W142" s="64"/>
      <c r="X142" s="64"/>
      <c r="Y142" s="70" t="s">
        <v>1062</v>
      </c>
      <c r="Z142" s="64"/>
      <c r="AA142" s="110">
        <v>1</v>
      </c>
      <c r="AB142" s="48">
        <v>0</v>
      </c>
      <c r="AC142" s="49">
        <v>0</v>
      </c>
      <c r="AD142" s="48">
        <v>0</v>
      </c>
      <c r="AE142" s="49">
        <v>0</v>
      </c>
      <c r="AF142" s="48">
        <v>0</v>
      </c>
      <c r="AG142" s="49">
        <v>0</v>
      </c>
      <c r="AH142" s="48">
        <v>43</v>
      </c>
      <c r="AI142" s="49">
        <v>100</v>
      </c>
      <c r="AJ142" s="48">
        <v>43</v>
      </c>
      <c r="AK142" s="117"/>
      <c r="AL142" s="67" t="s">
        <v>757</v>
      </c>
      <c r="AM142" s="64" t="b">
        <v>0</v>
      </c>
      <c r="AN142" s="64">
        <v>0</v>
      </c>
      <c r="AO142" s="70" t="s">
        <v>286</v>
      </c>
      <c r="AP142" s="64" t="b">
        <v>0</v>
      </c>
      <c r="AQ142" s="64" t="s">
        <v>287</v>
      </c>
      <c r="AR142" s="64"/>
      <c r="AS142" s="70" t="s">
        <v>286</v>
      </c>
      <c r="AT142" s="64" t="b">
        <v>0</v>
      </c>
      <c r="AU142" s="64">
        <v>14</v>
      </c>
      <c r="AV142" s="70" t="s">
        <v>1061</v>
      </c>
      <c r="AW142" s="64" t="s">
        <v>353</v>
      </c>
      <c r="AX142" s="64" t="b">
        <v>0</v>
      </c>
      <c r="AY142" s="70" t="s">
        <v>1061</v>
      </c>
      <c r="AZ142" s="64" t="s">
        <v>185</v>
      </c>
      <c r="BA142" s="64">
        <v>0</v>
      </c>
      <c r="BB142" s="64">
        <v>0</v>
      </c>
      <c r="BC142" s="64"/>
      <c r="BD142" s="64"/>
      <c r="BE142" s="64"/>
      <c r="BF142" s="64"/>
      <c r="BG142" s="64"/>
      <c r="BH142" s="64"/>
      <c r="BI142" s="64"/>
      <c r="BJ142" s="64"/>
      <c r="BK142" s="63" t="str">
        <f>REPLACE(INDEX(GroupVertices[Group],MATCH(Edges[[#This Row],[Vertex 1]],GroupVertices[Vertex],0)),1,1,"")</f>
        <v>4</v>
      </c>
      <c r="BL142" s="63" t="str">
        <f>REPLACE(INDEX(GroupVertices[Group],MATCH(Edges[[#This Row],[Vertex 2]],GroupVertices[Vertex],0)),1,1,"")</f>
        <v>4</v>
      </c>
    </row>
    <row r="143" spans="1:64" ht="15">
      <c r="A143" s="62" t="s">
        <v>594</v>
      </c>
      <c r="B143" s="62" t="s">
        <v>614</v>
      </c>
      <c r="C143" s="87" t="s">
        <v>283</v>
      </c>
      <c r="D143" s="94">
        <v>5</v>
      </c>
      <c r="E143" s="95" t="s">
        <v>132</v>
      </c>
      <c r="F143" s="96">
        <v>16</v>
      </c>
      <c r="G143" s="87"/>
      <c r="H143" s="77"/>
      <c r="I143" s="97"/>
      <c r="J143" s="97"/>
      <c r="K143" s="34" t="s">
        <v>65</v>
      </c>
      <c r="L143" s="100">
        <v>143</v>
      </c>
      <c r="M143" s="100"/>
      <c r="N143" s="99"/>
      <c r="O143" s="64" t="s">
        <v>355</v>
      </c>
      <c r="P143" s="66">
        <v>43538.73474537037</v>
      </c>
      <c r="Q143" s="64" t="s">
        <v>626</v>
      </c>
      <c r="R143" s="64"/>
      <c r="S143" s="64"/>
      <c r="T143" s="64"/>
      <c r="U143" s="66">
        <v>43538.73474537037</v>
      </c>
      <c r="V143" s="67" t="s">
        <v>901</v>
      </c>
      <c r="W143" s="64"/>
      <c r="X143" s="64"/>
      <c r="Y143" s="70" t="s">
        <v>1063</v>
      </c>
      <c r="Z143" s="64"/>
      <c r="AA143" s="110">
        <v>1</v>
      </c>
      <c r="AB143" s="48">
        <v>0</v>
      </c>
      <c r="AC143" s="49">
        <v>0</v>
      </c>
      <c r="AD143" s="48">
        <v>0</v>
      </c>
      <c r="AE143" s="49">
        <v>0</v>
      </c>
      <c r="AF143" s="48">
        <v>0</v>
      </c>
      <c r="AG143" s="49">
        <v>0</v>
      </c>
      <c r="AH143" s="48">
        <v>16</v>
      </c>
      <c r="AI143" s="49">
        <v>100</v>
      </c>
      <c r="AJ143" s="48">
        <v>16</v>
      </c>
      <c r="AK143" s="135" t="s">
        <v>668</v>
      </c>
      <c r="AL143" s="67" t="s">
        <v>668</v>
      </c>
      <c r="AM143" s="64" t="b">
        <v>0</v>
      </c>
      <c r="AN143" s="64">
        <v>0</v>
      </c>
      <c r="AO143" s="70" t="s">
        <v>286</v>
      </c>
      <c r="AP143" s="64" t="b">
        <v>0</v>
      </c>
      <c r="AQ143" s="64" t="s">
        <v>287</v>
      </c>
      <c r="AR143" s="64"/>
      <c r="AS143" s="70" t="s">
        <v>286</v>
      </c>
      <c r="AT143" s="64" t="b">
        <v>0</v>
      </c>
      <c r="AU143" s="64">
        <v>54</v>
      </c>
      <c r="AV143" s="70" t="s">
        <v>1089</v>
      </c>
      <c r="AW143" s="64" t="s">
        <v>353</v>
      </c>
      <c r="AX143" s="64" t="b">
        <v>0</v>
      </c>
      <c r="AY143" s="70" t="s">
        <v>1089</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1</v>
      </c>
    </row>
    <row r="144" spans="1:64" ht="15">
      <c r="A144" s="62" t="s">
        <v>595</v>
      </c>
      <c r="B144" s="62" t="s">
        <v>612</v>
      </c>
      <c r="C144" s="87" t="s">
        <v>283</v>
      </c>
      <c r="D144" s="94">
        <v>5</v>
      </c>
      <c r="E144" s="95" t="s">
        <v>132</v>
      </c>
      <c r="F144" s="96">
        <v>16</v>
      </c>
      <c r="G144" s="87"/>
      <c r="H144" s="77"/>
      <c r="I144" s="97"/>
      <c r="J144" s="97"/>
      <c r="K144" s="34" t="s">
        <v>65</v>
      </c>
      <c r="L144" s="100">
        <v>144</v>
      </c>
      <c r="M144" s="100"/>
      <c r="N144" s="99"/>
      <c r="O144" s="64" t="s">
        <v>355</v>
      </c>
      <c r="P144" s="66">
        <v>43538.74895833333</v>
      </c>
      <c r="Q144" s="64" t="s">
        <v>629</v>
      </c>
      <c r="R144" s="64"/>
      <c r="S144" s="64"/>
      <c r="T144" s="64"/>
      <c r="U144" s="66">
        <v>43538.74895833333</v>
      </c>
      <c r="V144" s="67" t="s">
        <v>902</v>
      </c>
      <c r="W144" s="64"/>
      <c r="X144" s="64"/>
      <c r="Y144" s="70" t="s">
        <v>1064</v>
      </c>
      <c r="Z144" s="64"/>
      <c r="AA144" s="110">
        <v>1</v>
      </c>
      <c r="AB144" s="48">
        <v>0</v>
      </c>
      <c r="AC144" s="49">
        <v>0</v>
      </c>
      <c r="AD144" s="48">
        <v>0</v>
      </c>
      <c r="AE144" s="49">
        <v>0</v>
      </c>
      <c r="AF144" s="48">
        <v>0</v>
      </c>
      <c r="AG144" s="49">
        <v>0</v>
      </c>
      <c r="AH144" s="48">
        <v>47</v>
      </c>
      <c r="AI144" s="49">
        <v>100</v>
      </c>
      <c r="AJ144" s="48">
        <v>47</v>
      </c>
      <c r="AK144" s="117"/>
      <c r="AL144" s="67" t="s">
        <v>758</v>
      </c>
      <c r="AM144" s="64" t="b">
        <v>0</v>
      </c>
      <c r="AN144" s="64">
        <v>0</v>
      </c>
      <c r="AO144" s="70" t="s">
        <v>286</v>
      </c>
      <c r="AP144" s="64" t="b">
        <v>0</v>
      </c>
      <c r="AQ144" s="64" t="s">
        <v>287</v>
      </c>
      <c r="AR144" s="64"/>
      <c r="AS144" s="70" t="s">
        <v>286</v>
      </c>
      <c r="AT144" s="64" t="b">
        <v>0</v>
      </c>
      <c r="AU144" s="64">
        <v>18</v>
      </c>
      <c r="AV144" s="70" t="s">
        <v>1087</v>
      </c>
      <c r="AW144" s="64" t="s">
        <v>340</v>
      </c>
      <c r="AX144" s="64" t="b">
        <v>0</v>
      </c>
      <c r="AY144" s="70" t="s">
        <v>1087</v>
      </c>
      <c r="AZ144" s="64" t="s">
        <v>185</v>
      </c>
      <c r="BA144" s="64">
        <v>0</v>
      </c>
      <c r="BB144" s="64">
        <v>0</v>
      </c>
      <c r="BC144" s="64"/>
      <c r="BD144" s="64"/>
      <c r="BE144" s="64"/>
      <c r="BF144" s="64"/>
      <c r="BG144" s="64"/>
      <c r="BH144" s="64"/>
      <c r="BI144" s="64"/>
      <c r="BJ144" s="64"/>
      <c r="BK144" s="63" t="str">
        <f>REPLACE(INDEX(GroupVertices[Group],MATCH(Edges[[#This Row],[Vertex 1]],GroupVertices[Vertex],0)),1,1,"")</f>
        <v>3</v>
      </c>
      <c r="BL144" s="63" t="str">
        <f>REPLACE(INDEX(GroupVertices[Group],MATCH(Edges[[#This Row],[Vertex 2]],GroupVertices[Vertex],0)),1,1,"")</f>
        <v>3</v>
      </c>
    </row>
    <row r="145" spans="1:64" ht="15">
      <c r="A145" s="62" t="s">
        <v>596</v>
      </c>
      <c r="B145" s="62" t="s">
        <v>614</v>
      </c>
      <c r="C145" s="87" t="s">
        <v>283</v>
      </c>
      <c r="D145" s="94">
        <v>5</v>
      </c>
      <c r="E145" s="95" t="s">
        <v>132</v>
      </c>
      <c r="F145" s="96">
        <v>16</v>
      </c>
      <c r="G145" s="87"/>
      <c r="H145" s="77"/>
      <c r="I145" s="97"/>
      <c r="J145" s="97"/>
      <c r="K145" s="34" t="s">
        <v>65</v>
      </c>
      <c r="L145" s="100">
        <v>145</v>
      </c>
      <c r="M145" s="100"/>
      <c r="N145" s="99"/>
      <c r="O145" s="64" t="s">
        <v>355</v>
      </c>
      <c r="P145" s="66">
        <v>43538.75560185185</v>
      </c>
      <c r="Q145" s="64" t="s">
        <v>626</v>
      </c>
      <c r="R145" s="64"/>
      <c r="S145" s="64"/>
      <c r="T145" s="64"/>
      <c r="U145" s="66">
        <v>43538.75560185185</v>
      </c>
      <c r="V145" s="67" t="s">
        <v>903</v>
      </c>
      <c r="W145" s="64"/>
      <c r="X145" s="64"/>
      <c r="Y145" s="70" t="s">
        <v>1065</v>
      </c>
      <c r="Z145" s="64"/>
      <c r="AA145" s="110">
        <v>1</v>
      </c>
      <c r="AB145" s="48">
        <v>0</v>
      </c>
      <c r="AC145" s="49">
        <v>0</v>
      </c>
      <c r="AD145" s="48">
        <v>0</v>
      </c>
      <c r="AE145" s="49">
        <v>0</v>
      </c>
      <c r="AF145" s="48">
        <v>0</v>
      </c>
      <c r="AG145" s="49">
        <v>0</v>
      </c>
      <c r="AH145" s="48">
        <v>16</v>
      </c>
      <c r="AI145" s="49">
        <v>100</v>
      </c>
      <c r="AJ145" s="48">
        <v>16</v>
      </c>
      <c r="AK145" s="135" t="s">
        <v>668</v>
      </c>
      <c r="AL145" s="67" t="s">
        <v>668</v>
      </c>
      <c r="AM145" s="64" t="b">
        <v>0</v>
      </c>
      <c r="AN145" s="64">
        <v>0</v>
      </c>
      <c r="AO145" s="70" t="s">
        <v>286</v>
      </c>
      <c r="AP145" s="64" t="b">
        <v>0</v>
      </c>
      <c r="AQ145" s="64" t="s">
        <v>287</v>
      </c>
      <c r="AR145" s="64"/>
      <c r="AS145" s="70" t="s">
        <v>286</v>
      </c>
      <c r="AT145" s="64" t="b">
        <v>0</v>
      </c>
      <c r="AU145" s="64">
        <v>54</v>
      </c>
      <c r="AV145" s="70" t="s">
        <v>1089</v>
      </c>
      <c r="AW145" s="64" t="s">
        <v>341</v>
      </c>
      <c r="AX145" s="64" t="b">
        <v>0</v>
      </c>
      <c r="AY145" s="70" t="s">
        <v>1089</v>
      </c>
      <c r="AZ145" s="64" t="s">
        <v>185</v>
      </c>
      <c r="BA145" s="64">
        <v>0</v>
      </c>
      <c r="BB145" s="64">
        <v>0</v>
      </c>
      <c r="BC145" s="64"/>
      <c r="BD145" s="64"/>
      <c r="BE145" s="64"/>
      <c r="BF145" s="64"/>
      <c r="BG145" s="64"/>
      <c r="BH145" s="64"/>
      <c r="BI145" s="64"/>
      <c r="BJ145" s="64"/>
      <c r="BK145" s="63" t="str">
        <f>REPLACE(INDEX(GroupVertices[Group],MATCH(Edges[[#This Row],[Vertex 1]],GroupVertices[Vertex],0)),1,1,"")</f>
        <v>1</v>
      </c>
      <c r="BL145" s="63" t="str">
        <f>REPLACE(INDEX(GroupVertices[Group],MATCH(Edges[[#This Row],[Vertex 2]],GroupVertices[Vertex],0)),1,1,"")</f>
        <v>1</v>
      </c>
    </row>
    <row r="146" spans="1:64" ht="15">
      <c r="A146" s="62" t="s">
        <v>597</v>
      </c>
      <c r="B146" s="62" t="s">
        <v>597</v>
      </c>
      <c r="C146" s="87" t="s">
        <v>283</v>
      </c>
      <c r="D146" s="94">
        <v>5</v>
      </c>
      <c r="E146" s="95" t="s">
        <v>132</v>
      </c>
      <c r="F146" s="96">
        <v>16</v>
      </c>
      <c r="G146" s="87"/>
      <c r="H146" s="77"/>
      <c r="I146" s="97"/>
      <c r="J146" s="97"/>
      <c r="K146" s="34" t="s">
        <v>65</v>
      </c>
      <c r="L146" s="100">
        <v>146</v>
      </c>
      <c r="M146" s="100"/>
      <c r="N146" s="99"/>
      <c r="O146" s="64" t="s">
        <v>185</v>
      </c>
      <c r="P146" s="66">
        <v>43538.75163194445</v>
      </c>
      <c r="Q146" s="64" t="s">
        <v>639</v>
      </c>
      <c r="R146" s="67" t="s">
        <v>655</v>
      </c>
      <c r="S146" s="64" t="s">
        <v>664</v>
      </c>
      <c r="T146" s="64"/>
      <c r="U146" s="66">
        <v>43538.75163194445</v>
      </c>
      <c r="V146" s="67" t="s">
        <v>904</v>
      </c>
      <c r="W146" s="64"/>
      <c r="X146" s="64"/>
      <c r="Y146" s="70" t="s">
        <v>1066</v>
      </c>
      <c r="Z146" s="64"/>
      <c r="AA146" s="110">
        <v>1</v>
      </c>
      <c r="AB146" s="48">
        <v>0</v>
      </c>
      <c r="AC146" s="49">
        <v>0</v>
      </c>
      <c r="AD146" s="48">
        <v>0</v>
      </c>
      <c r="AE146" s="49">
        <v>0</v>
      </c>
      <c r="AF146" s="48">
        <v>0</v>
      </c>
      <c r="AG146" s="49">
        <v>0</v>
      </c>
      <c r="AH146" s="48">
        <v>17</v>
      </c>
      <c r="AI146" s="49">
        <v>100</v>
      </c>
      <c r="AJ146" s="48">
        <v>17</v>
      </c>
      <c r="AK146" s="117"/>
      <c r="AL146" s="67" t="s">
        <v>759</v>
      </c>
      <c r="AM146" s="64" t="b">
        <v>0</v>
      </c>
      <c r="AN146" s="64">
        <v>1</v>
      </c>
      <c r="AO146" s="70" t="s">
        <v>286</v>
      </c>
      <c r="AP146" s="64" t="b">
        <v>0</v>
      </c>
      <c r="AQ146" s="64" t="s">
        <v>287</v>
      </c>
      <c r="AR146" s="64"/>
      <c r="AS146" s="70" t="s">
        <v>286</v>
      </c>
      <c r="AT146" s="64" t="b">
        <v>0</v>
      </c>
      <c r="AU146" s="64">
        <v>1</v>
      </c>
      <c r="AV146" s="70" t="s">
        <v>286</v>
      </c>
      <c r="AW146" s="64" t="s">
        <v>340</v>
      </c>
      <c r="AX146" s="64" t="b">
        <v>0</v>
      </c>
      <c r="AY146" s="70" t="s">
        <v>1066</v>
      </c>
      <c r="AZ146" s="64" t="s">
        <v>185</v>
      </c>
      <c r="BA146" s="64">
        <v>0</v>
      </c>
      <c r="BB146" s="64">
        <v>0</v>
      </c>
      <c r="BC146" s="64"/>
      <c r="BD146" s="64"/>
      <c r="BE146" s="64"/>
      <c r="BF146" s="64"/>
      <c r="BG146" s="64"/>
      <c r="BH146" s="64"/>
      <c r="BI146" s="64"/>
      <c r="BJ146" s="64"/>
      <c r="BK146" s="63" t="str">
        <f>REPLACE(INDEX(GroupVertices[Group],MATCH(Edges[[#This Row],[Vertex 1]],GroupVertices[Vertex],0)),1,1,"")</f>
        <v>9</v>
      </c>
      <c r="BL146" s="63" t="str">
        <f>REPLACE(INDEX(GroupVertices[Group],MATCH(Edges[[#This Row],[Vertex 2]],GroupVertices[Vertex],0)),1,1,"")</f>
        <v>9</v>
      </c>
    </row>
    <row r="147" spans="1:64" ht="15">
      <c r="A147" s="62" t="s">
        <v>598</v>
      </c>
      <c r="B147" s="62" t="s">
        <v>597</v>
      </c>
      <c r="C147" s="87" t="s">
        <v>283</v>
      </c>
      <c r="D147" s="94">
        <v>5</v>
      </c>
      <c r="E147" s="95" t="s">
        <v>132</v>
      </c>
      <c r="F147" s="96">
        <v>16</v>
      </c>
      <c r="G147" s="87"/>
      <c r="H147" s="77"/>
      <c r="I147" s="97"/>
      <c r="J147" s="97"/>
      <c r="K147" s="34" t="s">
        <v>65</v>
      </c>
      <c r="L147" s="100">
        <v>147</v>
      </c>
      <c r="M147" s="100"/>
      <c r="N147" s="99"/>
      <c r="O147" s="64" t="s">
        <v>355</v>
      </c>
      <c r="P147" s="66">
        <v>43538.75671296296</v>
      </c>
      <c r="Q147" s="64" t="s">
        <v>639</v>
      </c>
      <c r="R147" s="64"/>
      <c r="S147" s="64"/>
      <c r="T147" s="64"/>
      <c r="U147" s="66">
        <v>43538.75671296296</v>
      </c>
      <c r="V147" s="67" t="s">
        <v>905</v>
      </c>
      <c r="W147" s="64"/>
      <c r="X147" s="64"/>
      <c r="Y147" s="70" t="s">
        <v>1067</v>
      </c>
      <c r="Z147" s="64"/>
      <c r="AA147" s="110">
        <v>1</v>
      </c>
      <c r="AB147" s="48">
        <v>0</v>
      </c>
      <c r="AC147" s="49">
        <v>0</v>
      </c>
      <c r="AD147" s="48">
        <v>0</v>
      </c>
      <c r="AE147" s="49">
        <v>0</v>
      </c>
      <c r="AF147" s="48">
        <v>0</v>
      </c>
      <c r="AG147" s="49">
        <v>0</v>
      </c>
      <c r="AH147" s="48">
        <v>17</v>
      </c>
      <c r="AI147" s="49">
        <v>100</v>
      </c>
      <c r="AJ147" s="48">
        <v>17</v>
      </c>
      <c r="AK147" s="117"/>
      <c r="AL147" s="67" t="s">
        <v>760</v>
      </c>
      <c r="AM147" s="64" t="b">
        <v>0</v>
      </c>
      <c r="AN147" s="64">
        <v>0</v>
      </c>
      <c r="AO147" s="70" t="s">
        <v>286</v>
      </c>
      <c r="AP147" s="64" t="b">
        <v>0</v>
      </c>
      <c r="AQ147" s="64" t="s">
        <v>287</v>
      </c>
      <c r="AR147" s="64"/>
      <c r="AS147" s="70" t="s">
        <v>286</v>
      </c>
      <c r="AT147" s="64" t="b">
        <v>0</v>
      </c>
      <c r="AU147" s="64">
        <v>1</v>
      </c>
      <c r="AV147" s="70" t="s">
        <v>1066</v>
      </c>
      <c r="AW147" s="64" t="s">
        <v>353</v>
      </c>
      <c r="AX147" s="64" t="b">
        <v>0</v>
      </c>
      <c r="AY147" s="70" t="s">
        <v>1066</v>
      </c>
      <c r="AZ147" s="64" t="s">
        <v>185</v>
      </c>
      <c r="BA147" s="64">
        <v>0</v>
      </c>
      <c r="BB147" s="64">
        <v>0</v>
      </c>
      <c r="BC147" s="64"/>
      <c r="BD147" s="64"/>
      <c r="BE147" s="64"/>
      <c r="BF147" s="64"/>
      <c r="BG147" s="64"/>
      <c r="BH147" s="64"/>
      <c r="BI147" s="64"/>
      <c r="BJ147" s="64"/>
      <c r="BK147" s="63" t="str">
        <f>REPLACE(INDEX(GroupVertices[Group],MATCH(Edges[[#This Row],[Vertex 1]],GroupVertices[Vertex],0)),1,1,"")</f>
        <v>9</v>
      </c>
      <c r="BL147" s="63" t="str">
        <f>REPLACE(INDEX(GroupVertices[Group],MATCH(Edges[[#This Row],[Vertex 2]],GroupVertices[Vertex],0)),1,1,"")</f>
        <v>9</v>
      </c>
    </row>
    <row r="148" spans="1:64" ht="15">
      <c r="A148" s="62" t="s">
        <v>599</v>
      </c>
      <c r="B148" s="62" t="s">
        <v>606</v>
      </c>
      <c r="C148" s="87" t="s">
        <v>283</v>
      </c>
      <c r="D148" s="94">
        <v>5</v>
      </c>
      <c r="E148" s="95" t="s">
        <v>132</v>
      </c>
      <c r="F148" s="96">
        <v>16</v>
      </c>
      <c r="G148" s="87"/>
      <c r="H148" s="77"/>
      <c r="I148" s="97"/>
      <c r="J148" s="97"/>
      <c r="K148" s="34" t="s">
        <v>65</v>
      </c>
      <c r="L148" s="100">
        <v>148</v>
      </c>
      <c r="M148" s="100"/>
      <c r="N148" s="99"/>
      <c r="O148" s="64" t="s">
        <v>355</v>
      </c>
      <c r="P148" s="66">
        <v>43538.760416666664</v>
      </c>
      <c r="Q148" s="64" t="s">
        <v>631</v>
      </c>
      <c r="R148" s="64"/>
      <c r="S148" s="64"/>
      <c r="T148" s="64"/>
      <c r="U148" s="66">
        <v>43538.760416666664</v>
      </c>
      <c r="V148" s="67" t="s">
        <v>906</v>
      </c>
      <c r="W148" s="64"/>
      <c r="X148" s="64"/>
      <c r="Y148" s="70" t="s">
        <v>1068</v>
      </c>
      <c r="Z148" s="64"/>
      <c r="AA148" s="110">
        <v>1</v>
      </c>
      <c r="AB148" s="48">
        <v>0</v>
      </c>
      <c r="AC148" s="49">
        <v>0</v>
      </c>
      <c r="AD148" s="48">
        <v>0</v>
      </c>
      <c r="AE148" s="49">
        <v>0</v>
      </c>
      <c r="AF148" s="48">
        <v>0</v>
      </c>
      <c r="AG148" s="49">
        <v>0</v>
      </c>
      <c r="AH148" s="48">
        <v>47</v>
      </c>
      <c r="AI148" s="49">
        <v>100</v>
      </c>
      <c r="AJ148" s="48">
        <v>47</v>
      </c>
      <c r="AK148" s="117"/>
      <c r="AL148" s="67" t="s">
        <v>761</v>
      </c>
      <c r="AM148" s="64" t="b">
        <v>0</v>
      </c>
      <c r="AN148" s="64">
        <v>0</v>
      </c>
      <c r="AO148" s="70" t="s">
        <v>286</v>
      </c>
      <c r="AP148" s="64" t="b">
        <v>0</v>
      </c>
      <c r="AQ148" s="64" t="s">
        <v>287</v>
      </c>
      <c r="AR148" s="64"/>
      <c r="AS148" s="70" t="s">
        <v>286</v>
      </c>
      <c r="AT148" s="64" t="b">
        <v>0</v>
      </c>
      <c r="AU148" s="64">
        <v>33</v>
      </c>
      <c r="AV148" s="70" t="s">
        <v>1077</v>
      </c>
      <c r="AW148" s="64" t="s">
        <v>341</v>
      </c>
      <c r="AX148" s="64" t="b">
        <v>0</v>
      </c>
      <c r="AY148" s="70" t="s">
        <v>1077</v>
      </c>
      <c r="AZ148" s="64" t="s">
        <v>185</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2</v>
      </c>
    </row>
    <row r="149" spans="1:64" ht="15">
      <c r="A149" s="62" t="s">
        <v>600</v>
      </c>
      <c r="B149" s="62" t="s">
        <v>615</v>
      </c>
      <c r="C149" s="87" t="s">
        <v>283</v>
      </c>
      <c r="D149" s="94">
        <v>5</v>
      </c>
      <c r="E149" s="95" t="s">
        <v>132</v>
      </c>
      <c r="F149" s="96">
        <v>16</v>
      </c>
      <c r="G149" s="87"/>
      <c r="H149" s="77"/>
      <c r="I149" s="97"/>
      <c r="J149" s="97"/>
      <c r="K149" s="34" t="s">
        <v>65</v>
      </c>
      <c r="L149" s="100">
        <v>149</v>
      </c>
      <c r="M149" s="100"/>
      <c r="N149" s="99"/>
      <c r="O149" s="64" t="s">
        <v>195</v>
      </c>
      <c r="P149" s="66">
        <v>43538.60731481481</v>
      </c>
      <c r="Q149" s="64" t="s">
        <v>640</v>
      </c>
      <c r="R149" s="67" t="s">
        <v>656</v>
      </c>
      <c r="S149" s="64" t="s">
        <v>663</v>
      </c>
      <c r="T149" s="64"/>
      <c r="U149" s="66">
        <v>43538.60731481481</v>
      </c>
      <c r="V149" s="67" t="s">
        <v>907</v>
      </c>
      <c r="W149" s="64"/>
      <c r="X149" s="64"/>
      <c r="Y149" s="70" t="s">
        <v>1069</v>
      </c>
      <c r="Z149" s="64"/>
      <c r="AA149" s="110">
        <v>1</v>
      </c>
      <c r="AB149" s="48">
        <v>0</v>
      </c>
      <c r="AC149" s="49">
        <v>0</v>
      </c>
      <c r="AD149" s="48">
        <v>0</v>
      </c>
      <c r="AE149" s="49">
        <v>0</v>
      </c>
      <c r="AF149" s="48">
        <v>0</v>
      </c>
      <c r="AG149" s="49">
        <v>0</v>
      </c>
      <c r="AH149" s="48">
        <v>21</v>
      </c>
      <c r="AI149" s="49">
        <v>100</v>
      </c>
      <c r="AJ149" s="48">
        <v>21</v>
      </c>
      <c r="AK149" s="135" t="s">
        <v>674</v>
      </c>
      <c r="AL149" s="67" t="s">
        <v>674</v>
      </c>
      <c r="AM149" s="64" t="b">
        <v>0</v>
      </c>
      <c r="AN149" s="64">
        <v>5</v>
      </c>
      <c r="AO149" s="70" t="s">
        <v>286</v>
      </c>
      <c r="AP149" s="64" t="b">
        <v>0</v>
      </c>
      <c r="AQ149" s="64" t="s">
        <v>287</v>
      </c>
      <c r="AR149" s="64"/>
      <c r="AS149" s="70" t="s">
        <v>286</v>
      </c>
      <c r="AT149" s="64" t="b">
        <v>0</v>
      </c>
      <c r="AU149" s="64">
        <v>3</v>
      </c>
      <c r="AV149" s="70" t="s">
        <v>286</v>
      </c>
      <c r="AW149" s="64" t="s">
        <v>340</v>
      </c>
      <c r="AX149" s="64" t="b">
        <v>0</v>
      </c>
      <c r="AY149" s="70" t="s">
        <v>1069</v>
      </c>
      <c r="AZ149" s="64" t="s">
        <v>185</v>
      </c>
      <c r="BA149" s="64">
        <v>0</v>
      </c>
      <c r="BB149" s="64">
        <v>0</v>
      </c>
      <c r="BC149" s="64"/>
      <c r="BD149" s="64"/>
      <c r="BE149" s="64"/>
      <c r="BF149" s="64"/>
      <c r="BG149" s="64"/>
      <c r="BH149" s="64"/>
      <c r="BI149" s="64"/>
      <c r="BJ149" s="64"/>
      <c r="BK149" s="63" t="str">
        <f>REPLACE(INDEX(GroupVertices[Group],MATCH(Edges[[#This Row],[Vertex 1]],GroupVertices[Vertex],0)),1,1,"")</f>
        <v>6</v>
      </c>
      <c r="BL149" s="63" t="str">
        <f>REPLACE(INDEX(GroupVertices[Group],MATCH(Edges[[#This Row],[Vertex 2]],GroupVertices[Vertex],0)),1,1,"")</f>
        <v>6</v>
      </c>
    </row>
    <row r="150" spans="1:64" ht="15">
      <c r="A150" s="62" t="s">
        <v>600</v>
      </c>
      <c r="B150" s="62" t="s">
        <v>600</v>
      </c>
      <c r="C150" s="87" t="s">
        <v>283</v>
      </c>
      <c r="D150" s="94">
        <v>5</v>
      </c>
      <c r="E150" s="95" t="s">
        <v>132</v>
      </c>
      <c r="F150" s="96">
        <v>16</v>
      </c>
      <c r="G150" s="87"/>
      <c r="H150" s="77"/>
      <c r="I150" s="97"/>
      <c r="J150" s="97"/>
      <c r="K150" s="34" t="s">
        <v>65</v>
      </c>
      <c r="L150" s="100">
        <v>150</v>
      </c>
      <c r="M150" s="100"/>
      <c r="N150" s="99"/>
      <c r="O150" s="64" t="s">
        <v>185</v>
      </c>
      <c r="P150" s="66">
        <v>43538.70949074074</v>
      </c>
      <c r="Q150" s="64" t="s">
        <v>638</v>
      </c>
      <c r="R150" s="67" t="s">
        <v>654</v>
      </c>
      <c r="S150" s="64" t="s">
        <v>663</v>
      </c>
      <c r="T150" s="64"/>
      <c r="U150" s="66">
        <v>43538.70949074074</v>
      </c>
      <c r="V150" s="67" t="s">
        <v>908</v>
      </c>
      <c r="W150" s="64"/>
      <c r="X150" s="64"/>
      <c r="Y150" s="70" t="s">
        <v>1070</v>
      </c>
      <c r="Z150" s="64"/>
      <c r="AA150" s="110">
        <v>1</v>
      </c>
      <c r="AB150" s="48">
        <v>0</v>
      </c>
      <c r="AC150" s="49">
        <v>0</v>
      </c>
      <c r="AD150" s="48">
        <v>0</v>
      </c>
      <c r="AE150" s="49">
        <v>0</v>
      </c>
      <c r="AF150" s="48">
        <v>0</v>
      </c>
      <c r="AG150" s="49">
        <v>0</v>
      </c>
      <c r="AH150" s="48">
        <v>14</v>
      </c>
      <c r="AI150" s="49">
        <v>100</v>
      </c>
      <c r="AJ150" s="48">
        <v>14</v>
      </c>
      <c r="AK150" s="135" t="s">
        <v>675</v>
      </c>
      <c r="AL150" s="67" t="s">
        <v>675</v>
      </c>
      <c r="AM150" s="64" t="b">
        <v>0</v>
      </c>
      <c r="AN150" s="64">
        <v>14</v>
      </c>
      <c r="AO150" s="70" t="s">
        <v>286</v>
      </c>
      <c r="AP150" s="64" t="b">
        <v>0</v>
      </c>
      <c r="AQ150" s="64" t="s">
        <v>287</v>
      </c>
      <c r="AR150" s="64"/>
      <c r="AS150" s="70" t="s">
        <v>286</v>
      </c>
      <c r="AT150" s="64" t="b">
        <v>0</v>
      </c>
      <c r="AU150" s="64">
        <v>3</v>
      </c>
      <c r="AV150" s="70" t="s">
        <v>286</v>
      </c>
      <c r="AW150" s="64" t="s">
        <v>340</v>
      </c>
      <c r="AX150" s="64" t="b">
        <v>0</v>
      </c>
      <c r="AY150" s="70" t="s">
        <v>1070</v>
      </c>
      <c r="AZ150" s="64" t="s">
        <v>185</v>
      </c>
      <c r="BA150" s="64">
        <v>0</v>
      </c>
      <c r="BB150" s="64">
        <v>0</v>
      </c>
      <c r="BC150" s="64"/>
      <c r="BD150" s="64"/>
      <c r="BE150" s="64"/>
      <c r="BF150" s="64"/>
      <c r="BG150" s="64"/>
      <c r="BH150" s="64"/>
      <c r="BI150" s="64"/>
      <c r="BJ150" s="64"/>
      <c r="BK150" s="63" t="str">
        <f>REPLACE(INDEX(GroupVertices[Group],MATCH(Edges[[#This Row],[Vertex 1]],GroupVertices[Vertex],0)),1,1,"")</f>
        <v>6</v>
      </c>
      <c r="BL150" s="63" t="str">
        <f>REPLACE(INDEX(GroupVertices[Group],MATCH(Edges[[#This Row],[Vertex 2]],GroupVertices[Vertex],0)),1,1,"")</f>
        <v>6</v>
      </c>
    </row>
    <row r="151" spans="1:64" ht="15">
      <c r="A151" s="62" t="s">
        <v>601</v>
      </c>
      <c r="B151" s="62" t="s">
        <v>600</v>
      </c>
      <c r="C151" s="87" t="s">
        <v>283</v>
      </c>
      <c r="D151" s="94">
        <v>5</v>
      </c>
      <c r="E151" s="95" t="s">
        <v>132</v>
      </c>
      <c r="F151" s="96">
        <v>16</v>
      </c>
      <c r="G151" s="87"/>
      <c r="H151" s="77"/>
      <c r="I151" s="97"/>
      <c r="J151" s="97"/>
      <c r="K151" s="34" t="s">
        <v>65</v>
      </c>
      <c r="L151" s="100">
        <v>151</v>
      </c>
      <c r="M151" s="100"/>
      <c r="N151" s="99"/>
      <c r="O151" s="64" t="s">
        <v>355</v>
      </c>
      <c r="P151" s="66">
        <v>43538.760787037034</v>
      </c>
      <c r="Q151" s="64" t="s">
        <v>640</v>
      </c>
      <c r="R151" s="64"/>
      <c r="S151" s="64"/>
      <c r="T151" s="64"/>
      <c r="U151" s="66">
        <v>43538.760787037034</v>
      </c>
      <c r="V151" s="67" t="s">
        <v>909</v>
      </c>
      <c r="W151" s="64"/>
      <c r="X151" s="64"/>
      <c r="Y151" s="70" t="s">
        <v>1071</v>
      </c>
      <c r="Z151" s="64"/>
      <c r="AA151" s="110">
        <v>1</v>
      </c>
      <c r="AB151" s="48"/>
      <c r="AC151" s="49"/>
      <c r="AD151" s="48"/>
      <c r="AE151" s="49"/>
      <c r="AF151" s="48"/>
      <c r="AG151" s="49"/>
      <c r="AH151" s="48"/>
      <c r="AI151" s="49"/>
      <c r="AJ151" s="48"/>
      <c r="AK151" s="117"/>
      <c r="AL151" s="67" t="s">
        <v>762</v>
      </c>
      <c r="AM151" s="64" t="b">
        <v>0</v>
      </c>
      <c r="AN151" s="64">
        <v>0</v>
      </c>
      <c r="AO151" s="70" t="s">
        <v>286</v>
      </c>
      <c r="AP151" s="64" t="b">
        <v>0</v>
      </c>
      <c r="AQ151" s="64" t="s">
        <v>287</v>
      </c>
      <c r="AR151" s="64"/>
      <c r="AS151" s="70" t="s">
        <v>286</v>
      </c>
      <c r="AT151" s="64" t="b">
        <v>0</v>
      </c>
      <c r="AU151" s="64">
        <v>3</v>
      </c>
      <c r="AV151" s="70" t="s">
        <v>1069</v>
      </c>
      <c r="AW151" s="64" t="s">
        <v>341</v>
      </c>
      <c r="AX151" s="64" t="b">
        <v>0</v>
      </c>
      <c r="AY151" s="70" t="s">
        <v>1069</v>
      </c>
      <c r="AZ151" s="64" t="s">
        <v>185</v>
      </c>
      <c r="BA151" s="64">
        <v>0</v>
      </c>
      <c r="BB151" s="64">
        <v>0</v>
      </c>
      <c r="BC151" s="64"/>
      <c r="BD151" s="64"/>
      <c r="BE151" s="64"/>
      <c r="BF151" s="64"/>
      <c r="BG151" s="64"/>
      <c r="BH151" s="64"/>
      <c r="BI151" s="64"/>
      <c r="BJ151" s="64"/>
      <c r="BK151" s="63" t="str">
        <f>REPLACE(INDEX(GroupVertices[Group],MATCH(Edges[[#This Row],[Vertex 1]],GroupVertices[Vertex],0)),1,1,"")</f>
        <v>6</v>
      </c>
      <c r="BL151" s="63" t="str">
        <f>REPLACE(INDEX(GroupVertices[Group],MATCH(Edges[[#This Row],[Vertex 2]],GroupVertices[Vertex],0)),1,1,"")</f>
        <v>6</v>
      </c>
    </row>
    <row r="152" spans="1:64" ht="15">
      <c r="A152" s="62" t="s">
        <v>601</v>
      </c>
      <c r="B152" s="62" t="s">
        <v>615</v>
      </c>
      <c r="C152" s="87" t="s">
        <v>283</v>
      </c>
      <c r="D152" s="94">
        <v>5</v>
      </c>
      <c r="E152" s="95" t="s">
        <v>132</v>
      </c>
      <c r="F152" s="96">
        <v>16</v>
      </c>
      <c r="G152" s="87"/>
      <c r="H152" s="77"/>
      <c r="I152" s="97"/>
      <c r="J152" s="97"/>
      <c r="K152" s="34" t="s">
        <v>65</v>
      </c>
      <c r="L152" s="100">
        <v>152</v>
      </c>
      <c r="M152" s="100"/>
      <c r="N152" s="99"/>
      <c r="O152" s="64" t="s">
        <v>195</v>
      </c>
      <c r="P152" s="66">
        <v>43538.760787037034</v>
      </c>
      <c r="Q152" s="64" t="s">
        <v>640</v>
      </c>
      <c r="R152" s="64"/>
      <c r="S152" s="64"/>
      <c r="T152" s="64"/>
      <c r="U152" s="66">
        <v>43538.760787037034</v>
      </c>
      <c r="V152" s="67" t="s">
        <v>909</v>
      </c>
      <c r="W152" s="64"/>
      <c r="X152" s="64"/>
      <c r="Y152" s="70" t="s">
        <v>1071</v>
      </c>
      <c r="Z152" s="64"/>
      <c r="AA152" s="110">
        <v>1</v>
      </c>
      <c r="AB152" s="48">
        <v>0</v>
      </c>
      <c r="AC152" s="49">
        <v>0</v>
      </c>
      <c r="AD152" s="48">
        <v>0</v>
      </c>
      <c r="AE152" s="49">
        <v>0</v>
      </c>
      <c r="AF152" s="48">
        <v>0</v>
      </c>
      <c r="AG152" s="49">
        <v>0</v>
      </c>
      <c r="AH152" s="48">
        <v>21</v>
      </c>
      <c r="AI152" s="49">
        <v>100</v>
      </c>
      <c r="AJ152" s="48">
        <v>21</v>
      </c>
      <c r="AK152" s="117"/>
      <c r="AL152" s="67" t="s">
        <v>762</v>
      </c>
      <c r="AM152" s="64" t="b">
        <v>0</v>
      </c>
      <c r="AN152" s="64">
        <v>0</v>
      </c>
      <c r="AO152" s="70" t="s">
        <v>286</v>
      </c>
      <c r="AP152" s="64" t="b">
        <v>0</v>
      </c>
      <c r="AQ152" s="64" t="s">
        <v>287</v>
      </c>
      <c r="AR152" s="64"/>
      <c r="AS152" s="70" t="s">
        <v>286</v>
      </c>
      <c r="AT152" s="64" t="b">
        <v>0</v>
      </c>
      <c r="AU152" s="64">
        <v>3</v>
      </c>
      <c r="AV152" s="70" t="s">
        <v>1069</v>
      </c>
      <c r="AW152" s="64" t="s">
        <v>341</v>
      </c>
      <c r="AX152" s="64" t="b">
        <v>0</v>
      </c>
      <c r="AY152" s="70" t="s">
        <v>1069</v>
      </c>
      <c r="AZ152" s="64" t="s">
        <v>185</v>
      </c>
      <c r="BA152" s="64">
        <v>0</v>
      </c>
      <c r="BB152" s="64">
        <v>0</v>
      </c>
      <c r="BC152" s="64"/>
      <c r="BD152" s="64"/>
      <c r="BE152" s="64"/>
      <c r="BF152" s="64"/>
      <c r="BG152" s="64"/>
      <c r="BH152" s="64"/>
      <c r="BI152" s="64"/>
      <c r="BJ152" s="64"/>
      <c r="BK152" s="63" t="str">
        <f>REPLACE(INDEX(GroupVertices[Group],MATCH(Edges[[#This Row],[Vertex 1]],GroupVertices[Vertex],0)),1,1,"")</f>
        <v>6</v>
      </c>
      <c r="BL152" s="63" t="str">
        <f>REPLACE(INDEX(GroupVertices[Group],MATCH(Edges[[#This Row],[Vertex 2]],GroupVertices[Vertex],0)),1,1,"")</f>
        <v>6</v>
      </c>
    </row>
    <row r="153" spans="1:64" ht="15">
      <c r="A153" s="62" t="s">
        <v>602</v>
      </c>
      <c r="B153" s="62" t="s">
        <v>614</v>
      </c>
      <c r="C153" s="87" t="s">
        <v>283</v>
      </c>
      <c r="D153" s="94">
        <v>5</v>
      </c>
      <c r="E153" s="95" t="s">
        <v>132</v>
      </c>
      <c r="F153" s="96">
        <v>16</v>
      </c>
      <c r="G153" s="87"/>
      <c r="H153" s="77"/>
      <c r="I153" s="97"/>
      <c r="J153" s="97"/>
      <c r="K153" s="34" t="s">
        <v>65</v>
      </c>
      <c r="L153" s="100">
        <v>153</v>
      </c>
      <c r="M153" s="100"/>
      <c r="N153" s="99"/>
      <c r="O153" s="64" t="s">
        <v>355</v>
      </c>
      <c r="P153" s="66">
        <v>43538.760925925926</v>
      </c>
      <c r="Q153" s="64" t="s">
        <v>626</v>
      </c>
      <c r="R153" s="64"/>
      <c r="S153" s="64"/>
      <c r="T153" s="64"/>
      <c r="U153" s="66">
        <v>43538.760925925926</v>
      </c>
      <c r="V153" s="67" t="s">
        <v>910</v>
      </c>
      <c r="W153" s="64"/>
      <c r="X153" s="64"/>
      <c r="Y153" s="70" t="s">
        <v>1072</v>
      </c>
      <c r="Z153" s="64"/>
      <c r="AA153" s="110">
        <v>1</v>
      </c>
      <c r="AB153" s="48">
        <v>0</v>
      </c>
      <c r="AC153" s="49">
        <v>0</v>
      </c>
      <c r="AD153" s="48">
        <v>0</v>
      </c>
      <c r="AE153" s="49">
        <v>0</v>
      </c>
      <c r="AF153" s="48">
        <v>0</v>
      </c>
      <c r="AG153" s="49">
        <v>0</v>
      </c>
      <c r="AH153" s="48">
        <v>16</v>
      </c>
      <c r="AI153" s="49">
        <v>100</v>
      </c>
      <c r="AJ153" s="48">
        <v>16</v>
      </c>
      <c r="AK153" s="135" t="s">
        <v>668</v>
      </c>
      <c r="AL153" s="67" t="s">
        <v>668</v>
      </c>
      <c r="AM153" s="64" t="b">
        <v>0</v>
      </c>
      <c r="AN153" s="64">
        <v>0</v>
      </c>
      <c r="AO153" s="70" t="s">
        <v>286</v>
      </c>
      <c r="AP153" s="64" t="b">
        <v>0</v>
      </c>
      <c r="AQ153" s="64" t="s">
        <v>287</v>
      </c>
      <c r="AR153" s="64"/>
      <c r="AS153" s="70" t="s">
        <v>286</v>
      </c>
      <c r="AT153" s="64" t="b">
        <v>0</v>
      </c>
      <c r="AU153" s="64">
        <v>54</v>
      </c>
      <c r="AV153" s="70" t="s">
        <v>1089</v>
      </c>
      <c r="AW153" s="64" t="s">
        <v>353</v>
      </c>
      <c r="AX153" s="64" t="b">
        <v>0</v>
      </c>
      <c r="AY153" s="70" t="s">
        <v>1089</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row>
    <row r="154" spans="1:64" ht="15">
      <c r="A154" s="62" t="s">
        <v>603</v>
      </c>
      <c r="B154" s="62" t="s">
        <v>603</v>
      </c>
      <c r="C154" s="87" t="s">
        <v>283</v>
      </c>
      <c r="D154" s="94">
        <v>5</v>
      </c>
      <c r="E154" s="95" t="s">
        <v>132</v>
      </c>
      <c r="F154" s="96">
        <v>16</v>
      </c>
      <c r="G154" s="87"/>
      <c r="H154" s="77"/>
      <c r="I154" s="97"/>
      <c r="J154" s="97"/>
      <c r="K154" s="34" t="s">
        <v>65</v>
      </c>
      <c r="L154" s="100">
        <v>154</v>
      </c>
      <c r="M154" s="100"/>
      <c r="N154" s="99"/>
      <c r="O154" s="64" t="s">
        <v>185</v>
      </c>
      <c r="P154" s="66">
        <v>43538.767164351855</v>
      </c>
      <c r="Q154" s="64" t="s">
        <v>641</v>
      </c>
      <c r="R154" s="64"/>
      <c r="S154" s="64"/>
      <c r="T154" s="64"/>
      <c r="U154" s="66">
        <v>43538.767164351855</v>
      </c>
      <c r="V154" s="67" t="s">
        <v>911</v>
      </c>
      <c r="W154" s="64"/>
      <c r="X154" s="64"/>
      <c r="Y154" s="70" t="s">
        <v>1073</v>
      </c>
      <c r="Z154" s="64"/>
      <c r="AA154" s="110">
        <v>1</v>
      </c>
      <c r="AB154" s="48">
        <v>0</v>
      </c>
      <c r="AC154" s="49">
        <v>0</v>
      </c>
      <c r="AD154" s="48">
        <v>0</v>
      </c>
      <c r="AE154" s="49">
        <v>0</v>
      </c>
      <c r="AF154" s="48">
        <v>0</v>
      </c>
      <c r="AG154" s="49">
        <v>0</v>
      </c>
      <c r="AH154" s="48">
        <v>37</v>
      </c>
      <c r="AI154" s="49">
        <v>100</v>
      </c>
      <c r="AJ154" s="48">
        <v>37</v>
      </c>
      <c r="AK154" s="135" t="s">
        <v>676</v>
      </c>
      <c r="AL154" s="67" t="s">
        <v>676</v>
      </c>
      <c r="AM154" s="64" t="b">
        <v>0</v>
      </c>
      <c r="AN154" s="64">
        <v>0</v>
      </c>
      <c r="AO154" s="70" t="s">
        <v>286</v>
      </c>
      <c r="AP154" s="64" t="b">
        <v>0</v>
      </c>
      <c r="AQ154" s="64" t="s">
        <v>287</v>
      </c>
      <c r="AR154" s="64"/>
      <c r="AS154" s="70" t="s">
        <v>286</v>
      </c>
      <c r="AT154" s="64" t="b">
        <v>0</v>
      </c>
      <c r="AU154" s="64">
        <v>0</v>
      </c>
      <c r="AV154" s="70" t="s">
        <v>286</v>
      </c>
      <c r="AW154" s="64" t="s">
        <v>341</v>
      </c>
      <c r="AX154" s="64" t="b">
        <v>0</v>
      </c>
      <c r="AY154" s="70" t="s">
        <v>1073</v>
      </c>
      <c r="AZ154" s="64" t="s">
        <v>185</v>
      </c>
      <c r="BA154" s="64">
        <v>0</v>
      </c>
      <c r="BB154" s="64">
        <v>0</v>
      </c>
      <c r="BC154" s="64"/>
      <c r="BD154" s="64"/>
      <c r="BE154" s="64"/>
      <c r="BF154" s="64"/>
      <c r="BG154" s="64"/>
      <c r="BH154" s="64"/>
      <c r="BI154" s="64"/>
      <c r="BJ154" s="64"/>
      <c r="BK154" s="63" t="str">
        <f>REPLACE(INDEX(GroupVertices[Group],MATCH(Edges[[#This Row],[Vertex 1]],GroupVertices[Vertex],0)),1,1,"")</f>
        <v>5</v>
      </c>
      <c r="BL154" s="63" t="str">
        <f>REPLACE(INDEX(GroupVertices[Group],MATCH(Edges[[#This Row],[Vertex 2]],GroupVertices[Vertex],0)),1,1,"")</f>
        <v>5</v>
      </c>
    </row>
    <row r="155" spans="1:64" ht="15">
      <c r="A155" s="62" t="s">
        <v>604</v>
      </c>
      <c r="B155" s="62" t="s">
        <v>604</v>
      </c>
      <c r="C155" s="87" t="s">
        <v>284</v>
      </c>
      <c r="D155" s="94">
        <v>5</v>
      </c>
      <c r="E155" s="95" t="s">
        <v>136</v>
      </c>
      <c r="F155" s="96">
        <v>6</v>
      </c>
      <c r="G155" s="87"/>
      <c r="H155" s="77"/>
      <c r="I155" s="97"/>
      <c r="J155" s="97"/>
      <c r="K155" s="34" t="s">
        <v>65</v>
      </c>
      <c r="L155" s="100">
        <v>155</v>
      </c>
      <c r="M155" s="100"/>
      <c r="N155" s="99"/>
      <c r="O155" s="64" t="s">
        <v>185</v>
      </c>
      <c r="P155" s="66">
        <v>43538.663194444445</v>
      </c>
      <c r="Q155" s="64" t="s">
        <v>642</v>
      </c>
      <c r="R155" s="64"/>
      <c r="S155" s="64"/>
      <c r="T155" s="64"/>
      <c r="U155" s="66">
        <v>43538.663194444445</v>
      </c>
      <c r="V155" s="67" t="s">
        <v>912</v>
      </c>
      <c r="W155" s="64"/>
      <c r="X155" s="64"/>
      <c r="Y155" s="70" t="s">
        <v>1074</v>
      </c>
      <c r="Z155" s="64"/>
      <c r="AA155" s="110">
        <v>2</v>
      </c>
      <c r="AB155" s="48">
        <v>0</v>
      </c>
      <c r="AC155" s="49">
        <v>0</v>
      </c>
      <c r="AD155" s="48">
        <v>0</v>
      </c>
      <c r="AE155" s="49">
        <v>0</v>
      </c>
      <c r="AF155" s="48">
        <v>0</v>
      </c>
      <c r="AG155" s="49">
        <v>0</v>
      </c>
      <c r="AH155" s="48">
        <v>16</v>
      </c>
      <c r="AI155" s="49">
        <v>100</v>
      </c>
      <c r="AJ155" s="48">
        <v>16</v>
      </c>
      <c r="AK155" s="135" t="s">
        <v>677</v>
      </c>
      <c r="AL155" s="67" t="s">
        <v>677</v>
      </c>
      <c r="AM155" s="64" t="b">
        <v>0</v>
      </c>
      <c r="AN155" s="64">
        <v>0</v>
      </c>
      <c r="AO155" s="70" t="s">
        <v>286</v>
      </c>
      <c r="AP155" s="64" t="b">
        <v>0</v>
      </c>
      <c r="AQ155" s="64" t="s">
        <v>287</v>
      </c>
      <c r="AR155" s="64"/>
      <c r="AS155" s="70" t="s">
        <v>286</v>
      </c>
      <c r="AT155" s="64" t="b">
        <v>0</v>
      </c>
      <c r="AU155" s="64">
        <v>0</v>
      </c>
      <c r="AV155" s="70" t="s">
        <v>286</v>
      </c>
      <c r="AW155" s="64" t="s">
        <v>1100</v>
      </c>
      <c r="AX155" s="64" t="b">
        <v>0</v>
      </c>
      <c r="AY155" s="70" t="s">
        <v>1074</v>
      </c>
      <c r="AZ155" s="64" t="s">
        <v>185</v>
      </c>
      <c r="BA155" s="64">
        <v>0</v>
      </c>
      <c r="BB155" s="64">
        <v>0</v>
      </c>
      <c r="BC155" s="64"/>
      <c r="BD155" s="64"/>
      <c r="BE155" s="64"/>
      <c r="BF155" s="64"/>
      <c r="BG155" s="64"/>
      <c r="BH155" s="64"/>
      <c r="BI155" s="64"/>
      <c r="BJ155" s="64"/>
      <c r="BK155" s="63" t="str">
        <f>REPLACE(INDEX(GroupVertices[Group],MATCH(Edges[[#This Row],[Vertex 1]],GroupVertices[Vertex],0)),1,1,"")</f>
        <v>5</v>
      </c>
      <c r="BL155" s="63" t="str">
        <f>REPLACE(INDEX(GroupVertices[Group],MATCH(Edges[[#This Row],[Vertex 2]],GroupVertices[Vertex],0)),1,1,"")</f>
        <v>5</v>
      </c>
    </row>
    <row r="156" spans="1:64" ht="15">
      <c r="A156" s="62" t="s">
        <v>604</v>
      </c>
      <c r="B156" s="62" t="s">
        <v>604</v>
      </c>
      <c r="C156" s="87" t="s">
        <v>284</v>
      </c>
      <c r="D156" s="94">
        <v>5</v>
      </c>
      <c r="E156" s="95" t="s">
        <v>136</v>
      </c>
      <c r="F156" s="96">
        <v>6</v>
      </c>
      <c r="G156" s="87"/>
      <c r="H156" s="77"/>
      <c r="I156" s="97"/>
      <c r="J156" s="97"/>
      <c r="K156" s="34" t="s">
        <v>65</v>
      </c>
      <c r="L156" s="100">
        <v>156</v>
      </c>
      <c r="M156" s="100"/>
      <c r="N156" s="99"/>
      <c r="O156" s="64" t="s">
        <v>185</v>
      </c>
      <c r="P156" s="66">
        <v>43538.77423611111</v>
      </c>
      <c r="Q156" s="64" t="s">
        <v>643</v>
      </c>
      <c r="R156" s="64"/>
      <c r="S156" s="64"/>
      <c r="T156" s="64"/>
      <c r="U156" s="66">
        <v>43538.77423611111</v>
      </c>
      <c r="V156" s="67" t="s">
        <v>913</v>
      </c>
      <c r="W156" s="64"/>
      <c r="X156" s="64"/>
      <c r="Y156" s="70" t="s">
        <v>1075</v>
      </c>
      <c r="Z156" s="64"/>
      <c r="AA156" s="110">
        <v>2</v>
      </c>
      <c r="AB156" s="48">
        <v>0</v>
      </c>
      <c r="AC156" s="49">
        <v>0</v>
      </c>
      <c r="AD156" s="48">
        <v>0</v>
      </c>
      <c r="AE156" s="49">
        <v>0</v>
      </c>
      <c r="AF156" s="48">
        <v>0</v>
      </c>
      <c r="AG156" s="49">
        <v>0</v>
      </c>
      <c r="AH156" s="48">
        <v>17</v>
      </c>
      <c r="AI156" s="49">
        <v>100</v>
      </c>
      <c r="AJ156" s="48">
        <v>17</v>
      </c>
      <c r="AK156" s="135" t="s">
        <v>678</v>
      </c>
      <c r="AL156" s="67" t="s">
        <v>678</v>
      </c>
      <c r="AM156" s="64" t="b">
        <v>0</v>
      </c>
      <c r="AN156" s="64">
        <v>0</v>
      </c>
      <c r="AO156" s="70" t="s">
        <v>286</v>
      </c>
      <c r="AP156" s="64" t="b">
        <v>0</v>
      </c>
      <c r="AQ156" s="64" t="s">
        <v>287</v>
      </c>
      <c r="AR156" s="64"/>
      <c r="AS156" s="70" t="s">
        <v>286</v>
      </c>
      <c r="AT156" s="64" t="b">
        <v>0</v>
      </c>
      <c r="AU156" s="64">
        <v>0</v>
      </c>
      <c r="AV156" s="70" t="s">
        <v>286</v>
      </c>
      <c r="AW156" s="64" t="s">
        <v>1100</v>
      </c>
      <c r="AX156" s="64" t="b">
        <v>0</v>
      </c>
      <c r="AY156" s="70" t="s">
        <v>1075</v>
      </c>
      <c r="AZ156" s="64" t="s">
        <v>185</v>
      </c>
      <c r="BA156" s="64">
        <v>0</v>
      </c>
      <c r="BB156" s="64">
        <v>0</v>
      </c>
      <c r="BC156" s="64"/>
      <c r="BD156" s="64"/>
      <c r="BE156" s="64"/>
      <c r="BF156" s="64"/>
      <c r="BG156" s="64"/>
      <c r="BH156" s="64"/>
      <c r="BI156" s="64"/>
      <c r="BJ156" s="64"/>
      <c r="BK156" s="63" t="str">
        <f>REPLACE(INDEX(GroupVertices[Group],MATCH(Edges[[#This Row],[Vertex 1]],GroupVertices[Vertex],0)),1,1,"")</f>
        <v>5</v>
      </c>
      <c r="BL156" s="63" t="str">
        <f>REPLACE(INDEX(GroupVertices[Group],MATCH(Edges[[#This Row],[Vertex 2]],GroupVertices[Vertex],0)),1,1,"")</f>
        <v>5</v>
      </c>
    </row>
    <row r="157" spans="1:64" ht="15">
      <c r="A157" s="62" t="s">
        <v>605</v>
      </c>
      <c r="B157" s="62" t="s">
        <v>614</v>
      </c>
      <c r="C157" s="87" t="s">
        <v>283</v>
      </c>
      <c r="D157" s="94">
        <v>5</v>
      </c>
      <c r="E157" s="95" t="s">
        <v>132</v>
      </c>
      <c r="F157" s="96">
        <v>16</v>
      </c>
      <c r="G157" s="87"/>
      <c r="H157" s="77"/>
      <c r="I157" s="97"/>
      <c r="J157" s="97"/>
      <c r="K157" s="34" t="s">
        <v>65</v>
      </c>
      <c r="L157" s="100">
        <v>157</v>
      </c>
      <c r="M157" s="100"/>
      <c r="N157" s="99"/>
      <c r="O157" s="64" t="s">
        <v>355</v>
      </c>
      <c r="P157" s="66">
        <v>43538.77434027778</v>
      </c>
      <c r="Q157" s="64" t="s">
        <v>644</v>
      </c>
      <c r="R157" s="64"/>
      <c r="S157" s="64"/>
      <c r="T157" s="64"/>
      <c r="U157" s="66">
        <v>43538.77434027778</v>
      </c>
      <c r="V157" s="67" t="s">
        <v>914</v>
      </c>
      <c r="W157" s="64"/>
      <c r="X157" s="64"/>
      <c r="Y157" s="70" t="s">
        <v>1076</v>
      </c>
      <c r="Z157" s="64"/>
      <c r="AA157" s="110">
        <v>1</v>
      </c>
      <c r="AB157" s="48">
        <v>0</v>
      </c>
      <c r="AC157" s="49">
        <v>0</v>
      </c>
      <c r="AD157" s="48">
        <v>0</v>
      </c>
      <c r="AE157" s="49">
        <v>0</v>
      </c>
      <c r="AF157" s="48">
        <v>0</v>
      </c>
      <c r="AG157" s="49">
        <v>0</v>
      </c>
      <c r="AH157" s="48">
        <v>17</v>
      </c>
      <c r="AI157" s="49">
        <v>100</v>
      </c>
      <c r="AJ157" s="48">
        <v>17</v>
      </c>
      <c r="AK157" s="135" t="s">
        <v>679</v>
      </c>
      <c r="AL157" s="67" t="s">
        <v>679</v>
      </c>
      <c r="AM157" s="64" t="b">
        <v>0</v>
      </c>
      <c r="AN157" s="64">
        <v>0</v>
      </c>
      <c r="AO157" s="70" t="s">
        <v>286</v>
      </c>
      <c r="AP157" s="64" t="b">
        <v>0</v>
      </c>
      <c r="AQ157" s="64" t="s">
        <v>287</v>
      </c>
      <c r="AR157" s="64"/>
      <c r="AS157" s="70" t="s">
        <v>286</v>
      </c>
      <c r="AT157" s="64" t="b">
        <v>0</v>
      </c>
      <c r="AU157" s="64">
        <v>6</v>
      </c>
      <c r="AV157" s="70" t="s">
        <v>1090</v>
      </c>
      <c r="AW157" s="64" t="s">
        <v>394</v>
      </c>
      <c r="AX157" s="64" t="b">
        <v>0</v>
      </c>
      <c r="AY157" s="70" t="s">
        <v>1090</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1</v>
      </c>
    </row>
    <row r="158" spans="1:64" ht="15">
      <c r="A158" s="62" t="s">
        <v>606</v>
      </c>
      <c r="B158" s="62" t="s">
        <v>606</v>
      </c>
      <c r="C158" s="87" t="s">
        <v>283</v>
      </c>
      <c r="D158" s="94">
        <v>5</v>
      </c>
      <c r="E158" s="95" t="s">
        <v>132</v>
      </c>
      <c r="F158" s="96">
        <v>16</v>
      </c>
      <c r="G158" s="87"/>
      <c r="H158" s="77"/>
      <c r="I158" s="97"/>
      <c r="J158" s="97"/>
      <c r="K158" s="34" t="s">
        <v>65</v>
      </c>
      <c r="L158" s="100">
        <v>158</v>
      </c>
      <c r="M158" s="100"/>
      <c r="N158" s="99"/>
      <c r="O158" s="64" t="s">
        <v>185</v>
      </c>
      <c r="P158" s="66">
        <v>43538.67261574074</v>
      </c>
      <c r="Q158" s="64" t="s">
        <v>631</v>
      </c>
      <c r="R158" s="64"/>
      <c r="S158" s="64"/>
      <c r="T158" s="64"/>
      <c r="U158" s="66">
        <v>43538.67261574074</v>
      </c>
      <c r="V158" s="67" t="s">
        <v>915</v>
      </c>
      <c r="W158" s="64"/>
      <c r="X158" s="64"/>
      <c r="Y158" s="70" t="s">
        <v>1077</v>
      </c>
      <c r="Z158" s="64"/>
      <c r="AA158" s="110">
        <v>1</v>
      </c>
      <c r="AB158" s="48">
        <v>0</v>
      </c>
      <c r="AC158" s="49">
        <v>0</v>
      </c>
      <c r="AD158" s="48">
        <v>0</v>
      </c>
      <c r="AE158" s="49">
        <v>0</v>
      </c>
      <c r="AF158" s="48">
        <v>0</v>
      </c>
      <c r="AG158" s="49">
        <v>0</v>
      </c>
      <c r="AH158" s="48">
        <v>47</v>
      </c>
      <c r="AI158" s="49">
        <v>100</v>
      </c>
      <c r="AJ158" s="48">
        <v>47</v>
      </c>
      <c r="AK158" s="117"/>
      <c r="AL158" s="67" t="s">
        <v>763</v>
      </c>
      <c r="AM158" s="64" t="b">
        <v>0</v>
      </c>
      <c r="AN158" s="64">
        <v>39</v>
      </c>
      <c r="AO158" s="70" t="s">
        <v>286</v>
      </c>
      <c r="AP158" s="64" t="b">
        <v>0</v>
      </c>
      <c r="AQ158" s="64" t="s">
        <v>287</v>
      </c>
      <c r="AR158" s="64"/>
      <c r="AS158" s="70" t="s">
        <v>286</v>
      </c>
      <c r="AT158" s="64" t="b">
        <v>0</v>
      </c>
      <c r="AU158" s="64">
        <v>33</v>
      </c>
      <c r="AV158" s="70" t="s">
        <v>286</v>
      </c>
      <c r="AW158" s="64" t="s">
        <v>340</v>
      </c>
      <c r="AX158" s="64" t="b">
        <v>0</v>
      </c>
      <c r="AY158" s="70" t="s">
        <v>1077</v>
      </c>
      <c r="AZ158" s="64" t="s">
        <v>185</v>
      </c>
      <c r="BA158" s="64">
        <v>0</v>
      </c>
      <c r="BB158" s="64">
        <v>0</v>
      </c>
      <c r="BC158" s="64" t="s">
        <v>1102</v>
      </c>
      <c r="BD158" s="64" t="s">
        <v>356</v>
      </c>
      <c r="BE158" s="64" t="s">
        <v>395</v>
      </c>
      <c r="BF158" s="64" t="s">
        <v>1104</v>
      </c>
      <c r="BG158" s="64" t="s">
        <v>1106</v>
      </c>
      <c r="BH158" s="64" t="s">
        <v>1108</v>
      </c>
      <c r="BI158" s="64" t="s">
        <v>352</v>
      </c>
      <c r="BJ158" s="67" t="s">
        <v>1111</v>
      </c>
      <c r="BK158" s="63" t="str">
        <f>REPLACE(INDEX(GroupVertices[Group],MATCH(Edges[[#This Row],[Vertex 1]],GroupVertices[Vertex],0)),1,1,"")</f>
        <v>2</v>
      </c>
      <c r="BL158" s="63" t="str">
        <f>REPLACE(INDEX(GroupVertices[Group],MATCH(Edges[[#This Row],[Vertex 2]],GroupVertices[Vertex],0)),1,1,"")</f>
        <v>2</v>
      </c>
    </row>
    <row r="159" spans="1:64" ht="15">
      <c r="A159" s="62" t="s">
        <v>607</v>
      </c>
      <c r="B159" s="62" t="s">
        <v>606</v>
      </c>
      <c r="C159" s="87" t="s">
        <v>283</v>
      </c>
      <c r="D159" s="94">
        <v>5</v>
      </c>
      <c r="E159" s="95" t="s">
        <v>132</v>
      </c>
      <c r="F159" s="96">
        <v>16</v>
      </c>
      <c r="G159" s="87"/>
      <c r="H159" s="77"/>
      <c r="I159" s="97"/>
      <c r="J159" s="97"/>
      <c r="K159" s="34" t="s">
        <v>65</v>
      </c>
      <c r="L159" s="100">
        <v>159</v>
      </c>
      <c r="M159" s="100"/>
      <c r="N159" s="99"/>
      <c r="O159" s="64" t="s">
        <v>355</v>
      </c>
      <c r="P159" s="66">
        <v>43538.67621527778</v>
      </c>
      <c r="Q159" s="64" t="s">
        <v>631</v>
      </c>
      <c r="R159" s="64"/>
      <c r="S159" s="64"/>
      <c r="T159" s="64"/>
      <c r="U159" s="66">
        <v>43538.67621527778</v>
      </c>
      <c r="V159" s="67" t="s">
        <v>916</v>
      </c>
      <c r="W159" s="64"/>
      <c r="X159" s="64"/>
      <c r="Y159" s="70" t="s">
        <v>1078</v>
      </c>
      <c r="Z159" s="64"/>
      <c r="AA159" s="110">
        <v>1</v>
      </c>
      <c r="AB159" s="48">
        <v>0</v>
      </c>
      <c r="AC159" s="49">
        <v>0</v>
      </c>
      <c r="AD159" s="48">
        <v>0</v>
      </c>
      <c r="AE159" s="49">
        <v>0</v>
      </c>
      <c r="AF159" s="48">
        <v>0</v>
      </c>
      <c r="AG159" s="49">
        <v>0</v>
      </c>
      <c r="AH159" s="48">
        <v>47</v>
      </c>
      <c r="AI159" s="49">
        <v>100</v>
      </c>
      <c r="AJ159" s="48">
        <v>47</v>
      </c>
      <c r="AK159" s="117"/>
      <c r="AL159" s="67" t="s">
        <v>764</v>
      </c>
      <c r="AM159" s="64" t="b">
        <v>0</v>
      </c>
      <c r="AN159" s="64">
        <v>0</v>
      </c>
      <c r="AO159" s="70" t="s">
        <v>286</v>
      </c>
      <c r="AP159" s="64" t="b">
        <v>0</v>
      </c>
      <c r="AQ159" s="64" t="s">
        <v>287</v>
      </c>
      <c r="AR159" s="64"/>
      <c r="AS159" s="70" t="s">
        <v>286</v>
      </c>
      <c r="AT159" s="64" t="b">
        <v>0</v>
      </c>
      <c r="AU159" s="64">
        <v>33</v>
      </c>
      <c r="AV159" s="70" t="s">
        <v>1077</v>
      </c>
      <c r="AW159" s="64" t="s">
        <v>394</v>
      </c>
      <c r="AX159" s="64" t="b">
        <v>0</v>
      </c>
      <c r="AY159" s="70" t="s">
        <v>1077</v>
      </c>
      <c r="AZ159" s="64" t="s">
        <v>185</v>
      </c>
      <c r="BA159" s="64">
        <v>0</v>
      </c>
      <c r="BB159" s="64">
        <v>0</v>
      </c>
      <c r="BC159" s="64"/>
      <c r="BD159" s="64"/>
      <c r="BE159" s="64"/>
      <c r="BF159" s="64"/>
      <c r="BG159" s="64"/>
      <c r="BH159" s="64"/>
      <c r="BI159" s="64"/>
      <c r="BJ159" s="64"/>
      <c r="BK159" s="63" t="str">
        <f>REPLACE(INDEX(GroupVertices[Group],MATCH(Edges[[#This Row],[Vertex 1]],GroupVertices[Vertex],0)),1,1,"")</f>
        <v>2</v>
      </c>
      <c r="BL159" s="63" t="str">
        <f>REPLACE(INDEX(GroupVertices[Group],MATCH(Edges[[#This Row],[Vertex 2]],GroupVertices[Vertex],0)),1,1,"")</f>
        <v>2</v>
      </c>
    </row>
    <row r="160" spans="1:64" ht="15">
      <c r="A160" s="62" t="s">
        <v>607</v>
      </c>
      <c r="B160" s="62" t="s">
        <v>614</v>
      </c>
      <c r="C160" s="87" t="s">
        <v>284</v>
      </c>
      <c r="D160" s="94">
        <v>5</v>
      </c>
      <c r="E160" s="95" t="s">
        <v>136</v>
      </c>
      <c r="F160" s="96">
        <v>6</v>
      </c>
      <c r="G160" s="87"/>
      <c r="H160" s="77"/>
      <c r="I160" s="97"/>
      <c r="J160" s="97"/>
      <c r="K160" s="34" t="s">
        <v>65</v>
      </c>
      <c r="L160" s="100">
        <v>160</v>
      </c>
      <c r="M160" s="100"/>
      <c r="N160" s="99"/>
      <c r="O160" s="64" t="s">
        <v>355</v>
      </c>
      <c r="P160" s="66">
        <v>43538.67699074074</v>
      </c>
      <c r="Q160" s="64" t="s">
        <v>626</v>
      </c>
      <c r="R160" s="64"/>
      <c r="S160" s="64"/>
      <c r="T160" s="64"/>
      <c r="U160" s="66">
        <v>43538.67699074074</v>
      </c>
      <c r="V160" s="67" t="s">
        <v>917</v>
      </c>
      <c r="W160" s="64"/>
      <c r="X160" s="64"/>
      <c r="Y160" s="70" t="s">
        <v>1079</v>
      </c>
      <c r="Z160" s="64"/>
      <c r="AA160" s="110">
        <v>2</v>
      </c>
      <c r="AB160" s="48">
        <v>0</v>
      </c>
      <c r="AC160" s="49">
        <v>0</v>
      </c>
      <c r="AD160" s="48">
        <v>0</v>
      </c>
      <c r="AE160" s="49">
        <v>0</v>
      </c>
      <c r="AF160" s="48">
        <v>0</v>
      </c>
      <c r="AG160" s="49">
        <v>0</v>
      </c>
      <c r="AH160" s="48">
        <v>16</v>
      </c>
      <c r="AI160" s="49">
        <v>100</v>
      </c>
      <c r="AJ160" s="48">
        <v>16</v>
      </c>
      <c r="AK160" s="135" t="s">
        <v>668</v>
      </c>
      <c r="AL160" s="67" t="s">
        <v>668</v>
      </c>
      <c r="AM160" s="64" t="b">
        <v>0</v>
      </c>
      <c r="AN160" s="64">
        <v>0</v>
      </c>
      <c r="AO160" s="70" t="s">
        <v>286</v>
      </c>
      <c r="AP160" s="64" t="b">
        <v>0</v>
      </c>
      <c r="AQ160" s="64" t="s">
        <v>287</v>
      </c>
      <c r="AR160" s="64"/>
      <c r="AS160" s="70" t="s">
        <v>286</v>
      </c>
      <c r="AT160" s="64" t="b">
        <v>0</v>
      </c>
      <c r="AU160" s="64">
        <v>54</v>
      </c>
      <c r="AV160" s="70" t="s">
        <v>1089</v>
      </c>
      <c r="AW160" s="64" t="s">
        <v>394</v>
      </c>
      <c r="AX160" s="64" t="b">
        <v>0</v>
      </c>
      <c r="AY160" s="70" t="s">
        <v>1089</v>
      </c>
      <c r="AZ160" s="64" t="s">
        <v>185</v>
      </c>
      <c r="BA160" s="64">
        <v>0</v>
      </c>
      <c r="BB160" s="64">
        <v>0</v>
      </c>
      <c r="BC160" s="64"/>
      <c r="BD160" s="64"/>
      <c r="BE160" s="64"/>
      <c r="BF160" s="64"/>
      <c r="BG160" s="64"/>
      <c r="BH160" s="64"/>
      <c r="BI160" s="64"/>
      <c r="BJ160" s="64"/>
      <c r="BK160" s="63" t="str">
        <f>REPLACE(INDEX(GroupVertices[Group],MATCH(Edges[[#This Row],[Vertex 1]],GroupVertices[Vertex],0)),1,1,"")</f>
        <v>2</v>
      </c>
      <c r="BL160" s="63" t="str">
        <f>REPLACE(INDEX(GroupVertices[Group],MATCH(Edges[[#This Row],[Vertex 2]],GroupVertices[Vertex],0)),1,1,"")</f>
        <v>1</v>
      </c>
    </row>
    <row r="161" spans="1:64" ht="15">
      <c r="A161" s="62" t="s">
        <v>607</v>
      </c>
      <c r="B161" s="62" t="s">
        <v>614</v>
      </c>
      <c r="C161" s="87" t="s">
        <v>284</v>
      </c>
      <c r="D161" s="94">
        <v>5</v>
      </c>
      <c r="E161" s="95" t="s">
        <v>136</v>
      </c>
      <c r="F161" s="96">
        <v>6</v>
      </c>
      <c r="G161" s="87"/>
      <c r="H161" s="77"/>
      <c r="I161" s="97"/>
      <c r="J161" s="97"/>
      <c r="K161" s="34" t="s">
        <v>65</v>
      </c>
      <c r="L161" s="100">
        <v>161</v>
      </c>
      <c r="M161" s="100"/>
      <c r="N161" s="99"/>
      <c r="O161" s="64" t="s">
        <v>355</v>
      </c>
      <c r="P161" s="66">
        <v>43538.774351851855</v>
      </c>
      <c r="Q161" s="64" t="s">
        <v>644</v>
      </c>
      <c r="R161" s="64"/>
      <c r="S161" s="64"/>
      <c r="T161" s="64"/>
      <c r="U161" s="66">
        <v>43538.774351851855</v>
      </c>
      <c r="V161" s="67" t="s">
        <v>918</v>
      </c>
      <c r="W161" s="64"/>
      <c r="X161" s="64"/>
      <c r="Y161" s="70" t="s">
        <v>1080</v>
      </c>
      <c r="Z161" s="64"/>
      <c r="AA161" s="110">
        <v>2</v>
      </c>
      <c r="AB161" s="48">
        <v>0</v>
      </c>
      <c r="AC161" s="49">
        <v>0</v>
      </c>
      <c r="AD161" s="48">
        <v>0</v>
      </c>
      <c r="AE161" s="49">
        <v>0</v>
      </c>
      <c r="AF161" s="48">
        <v>0</v>
      </c>
      <c r="AG161" s="49">
        <v>0</v>
      </c>
      <c r="AH161" s="48">
        <v>17</v>
      </c>
      <c r="AI161" s="49">
        <v>100</v>
      </c>
      <c r="AJ161" s="48">
        <v>17</v>
      </c>
      <c r="AK161" s="135" t="s">
        <v>679</v>
      </c>
      <c r="AL161" s="67" t="s">
        <v>679</v>
      </c>
      <c r="AM161" s="64" t="b">
        <v>0</v>
      </c>
      <c r="AN161" s="64">
        <v>0</v>
      </c>
      <c r="AO161" s="70" t="s">
        <v>286</v>
      </c>
      <c r="AP161" s="64" t="b">
        <v>0</v>
      </c>
      <c r="AQ161" s="64" t="s">
        <v>287</v>
      </c>
      <c r="AR161" s="64"/>
      <c r="AS161" s="70" t="s">
        <v>286</v>
      </c>
      <c r="AT161" s="64" t="b">
        <v>0</v>
      </c>
      <c r="AU161" s="64">
        <v>6</v>
      </c>
      <c r="AV161" s="70" t="s">
        <v>1090</v>
      </c>
      <c r="AW161" s="64" t="s">
        <v>394</v>
      </c>
      <c r="AX161" s="64" t="b">
        <v>0</v>
      </c>
      <c r="AY161" s="70" t="s">
        <v>1090</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1</v>
      </c>
    </row>
    <row r="162" spans="1:64" ht="15">
      <c r="A162" s="62" t="s">
        <v>608</v>
      </c>
      <c r="B162" s="62" t="s">
        <v>614</v>
      </c>
      <c r="C162" s="87" t="s">
        <v>284</v>
      </c>
      <c r="D162" s="94">
        <v>5</v>
      </c>
      <c r="E162" s="95" t="s">
        <v>136</v>
      </c>
      <c r="F162" s="96">
        <v>6</v>
      </c>
      <c r="G162" s="87"/>
      <c r="H162" s="77"/>
      <c r="I162" s="97"/>
      <c r="J162" s="97"/>
      <c r="K162" s="34" t="s">
        <v>65</v>
      </c>
      <c r="L162" s="100">
        <v>162</v>
      </c>
      <c r="M162" s="100"/>
      <c r="N162" s="99"/>
      <c r="O162" s="64" t="s">
        <v>355</v>
      </c>
      <c r="P162" s="66">
        <v>43538.68324074074</v>
      </c>
      <c r="Q162" s="64" t="s">
        <v>626</v>
      </c>
      <c r="R162" s="64"/>
      <c r="S162" s="64"/>
      <c r="T162" s="64"/>
      <c r="U162" s="66">
        <v>43538.68324074074</v>
      </c>
      <c r="V162" s="67" t="s">
        <v>919</v>
      </c>
      <c r="W162" s="64"/>
      <c r="X162" s="64"/>
      <c r="Y162" s="70" t="s">
        <v>1081</v>
      </c>
      <c r="Z162" s="64"/>
      <c r="AA162" s="110">
        <v>2</v>
      </c>
      <c r="AB162" s="48">
        <v>0</v>
      </c>
      <c r="AC162" s="49">
        <v>0</v>
      </c>
      <c r="AD162" s="48">
        <v>0</v>
      </c>
      <c r="AE162" s="49">
        <v>0</v>
      </c>
      <c r="AF162" s="48">
        <v>0</v>
      </c>
      <c r="AG162" s="49">
        <v>0</v>
      </c>
      <c r="AH162" s="48">
        <v>16</v>
      </c>
      <c r="AI162" s="49">
        <v>100</v>
      </c>
      <c r="AJ162" s="48">
        <v>16</v>
      </c>
      <c r="AK162" s="135" t="s">
        <v>668</v>
      </c>
      <c r="AL162" s="67" t="s">
        <v>668</v>
      </c>
      <c r="AM162" s="64" t="b">
        <v>0</v>
      </c>
      <c r="AN162" s="64">
        <v>0</v>
      </c>
      <c r="AO162" s="70" t="s">
        <v>286</v>
      </c>
      <c r="AP162" s="64" t="b">
        <v>0</v>
      </c>
      <c r="AQ162" s="64" t="s">
        <v>287</v>
      </c>
      <c r="AR162" s="64"/>
      <c r="AS162" s="70" t="s">
        <v>286</v>
      </c>
      <c r="AT162" s="64" t="b">
        <v>0</v>
      </c>
      <c r="AU162" s="64">
        <v>54</v>
      </c>
      <c r="AV162" s="70" t="s">
        <v>1089</v>
      </c>
      <c r="AW162" s="64" t="s">
        <v>394</v>
      </c>
      <c r="AX162" s="64" t="b">
        <v>0</v>
      </c>
      <c r="AY162" s="70" t="s">
        <v>1089</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row>
    <row r="163" spans="1:64" ht="15">
      <c r="A163" s="62" t="s">
        <v>608</v>
      </c>
      <c r="B163" s="62" t="s">
        <v>614</v>
      </c>
      <c r="C163" s="87" t="s">
        <v>284</v>
      </c>
      <c r="D163" s="94">
        <v>5</v>
      </c>
      <c r="E163" s="95" t="s">
        <v>136</v>
      </c>
      <c r="F163" s="96">
        <v>6</v>
      </c>
      <c r="G163" s="87"/>
      <c r="H163" s="77"/>
      <c r="I163" s="97"/>
      <c r="J163" s="97"/>
      <c r="K163" s="34" t="s">
        <v>65</v>
      </c>
      <c r="L163" s="100">
        <v>163</v>
      </c>
      <c r="M163" s="100"/>
      <c r="N163" s="99"/>
      <c r="O163" s="64" t="s">
        <v>355</v>
      </c>
      <c r="P163" s="66">
        <v>43538.774375</v>
      </c>
      <c r="Q163" s="64" t="s">
        <v>644</v>
      </c>
      <c r="R163" s="64"/>
      <c r="S163" s="64"/>
      <c r="T163" s="64"/>
      <c r="U163" s="66">
        <v>43538.774375</v>
      </c>
      <c r="V163" s="67" t="s">
        <v>920</v>
      </c>
      <c r="W163" s="64"/>
      <c r="X163" s="64"/>
      <c r="Y163" s="70" t="s">
        <v>1082</v>
      </c>
      <c r="Z163" s="64"/>
      <c r="AA163" s="110">
        <v>2</v>
      </c>
      <c r="AB163" s="48">
        <v>0</v>
      </c>
      <c r="AC163" s="49">
        <v>0</v>
      </c>
      <c r="AD163" s="48">
        <v>0</v>
      </c>
      <c r="AE163" s="49">
        <v>0</v>
      </c>
      <c r="AF163" s="48">
        <v>0</v>
      </c>
      <c r="AG163" s="49">
        <v>0</v>
      </c>
      <c r="AH163" s="48">
        <v>17</v>
      </c>
      <c r="AI163" s="49">
        <v>100</v>
      </c>
      <c r="AJ163" s="48">
        <v>17</v>
      </c>
      <c r="AK163" s="135" t="s">
        <v>679</v>
      </c>
      <c r="AL163" s="67" t="s">
        <v>679</v>
      </c>
      <c r="AM163" s="64" t="b">
        <v>0</v>
      </c>
      <c r="AN163" s="64">
        <v>0</v>
      </c>
      <c r="AO163" s="70" t="s">
        <v>286</v>
      </c>
      <c r="AP163" s="64" t="b">
        <v>0</v>
      </c>
      <c r="AQ163" s="64" t="s">
        <v>287</v>
      </c>
      <c r="AR163" s="64"/>
      <c r="AS163" s="70" t="s">
        <v>286</v>
      </c>
      <c r="AT163" s="64" t="b">
        <v>0</v>
      </c>
      <c r="AU163" s="64">
        <v>6</v>
      </c>
      <c r="AV163" s="70" t="s">
        <v>1090</v>
      </c>
      <c r="AW163" s="64" t="s">
        <v>394</v>
      </c>
      <c r="AX163" s="64" t="b">
        <v>0</v>
      </c>
      <c r="AY163" s="70" t="s">
        <v>1090</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row>
    <row r="164" spans="1:64" ht="15">
      <c r="A164" s="62" t="s">
        <v>609</v>
      </c>
      <c r="B164" s="62" t="s">
        <v>614</v>
      </c>
      <c r="C164" s="87" t="s">
        <v>283</v>
      </c>
      <c r="D164" s="94">
        <v>5</v>
      </c>
      <c r="E164" s="95" t="s">
        <v>132</v>
      </c>
      <c r="F164" s="96">
        <v>16</v>
      </c>
      <c r="G164" s="87"/>
      <c r="H164" s="77"/>
      <c r="I164" s="97"/>
      <c r="J164" s="97"/>
      <c r="K164" s="34" t="s">
        <v>65</v>
      </c>
      <c r="L164" s="100">
        <v>164</v>
      </c>
      <c r="M164" s="100"/>
      <c r="N164" s="99"/>
      <c r="O164" s="64" t="s">
        <v>355</v>
      </c>
      <c r="P164" s="66">
        <v>43538.77491898148</v>
      </c>
      <c r="Q164" s="64" t="s">
        <v>644</v>
      </c>
      <c r="R164" s="64"/>
      <c r="S164" s="64"/>
      <c r="T164" s="64"/>
      <c r="U164" s="66">
        <v>43538.77491898148</v>
      </c>
      <c r="V164" s="67" t="s">
        <v>921</v>
      </c>
      <c r="W164" s="64"/>
      <c r="X164" s="64"/>
      <c r="Y164" s="70" t="s">
        <v>1083</v>
      </c>
      <c r="Z164" s="64"/>
      <c r="AA164" s="110">
        <v>1</v>
      </c>
      <c r="AB164" s="48">
        <v>0</v>
      </c>
      <c r="AC164" s="49">
        <v>0</v>
      </c>
      <c r="AD164" s="48">
        <v>0</v>
      </c>
      <c r="AE164" s="49">
        <v>0</v>
      </c>
      <c r="AF164" s="48">
        <v>0</v>
      </c>
      <c r="AG164" s="49">
        <v>0</v>
      </c>
      <c r="AH164" s="48">
        <v>17</v>
      </c>
      <c r="AI164" s="49">
        <v>100</v>
      </c>
      <c r="AJ164" s="48">
        <v>17</v>
      </c>
      <c r="AK164" s="135" t="s">
        <v>679</v>
      </c>
      <c r="AL164" s="67" t="s">
        <v>679</v>
      </c>
      <c r="AM164" s="64" t="b">
        <v>0</v>
      </c>
      <c r="AN164" s="64">
        <v>0</v>
      </c>
      <c r="AO164" s="70" t="s">
        <v>286</v>
      </c>
      <c r="AP164" s="64" t="b">
        <v>0</v>
      </c>
      <c r="AQ164" s="64" t="s">
        <v>287</v>
      </c>
      <c r="AR164" s="64"/>
      <c r="AS164" s="70" t="s">
        <v>286</v>
      </c>
      <c r="AT164" s="64" t="b">
        <v>0</v>
      </c>
      <c r="AU164" s="64">
        <v>6</v>
      </c>
      <c r="AV164" s="70" t="s">
        <v>1090</v>
      </c>
      <c r="AW164" s="64" t="s">
        <v>340</v>
      </c>
      <c r="AX164" s="64" t="b">
        <v>0</v>
      </c>
      <c r="AY164" s="70" t="s">
        <v>1090</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row>
    <row r="165" spans="1:64" ht="15">
      <c r="A165" s="62" t="s">
        <v>610</v>
      </c>
      <c r="B165" s="62" t="s">
        <v>610</v>
      </c>
      <c r="C165" s="87" t="s">
        <v>283</v>
      </c>
      <c r="D165" s="94">
        <v>5</v>
      </c>
      <c r="E165" s="95" t="s">
        <v>132</v>
      </c>
      <c r="F165" s="96">
        <v>16</v>
      </c>
      <c r="G165" s="87"/>
      <c r="H165" s="77"/>
      <c r="I165" s="97"/>
      <c r="J165" s="97"/>
      <c r="K165" s="34" t="s">
        <v>65</v>
      </c>
      <c r="L165" s="100">
        <v>165</v>
      </c>
      <c r="M165" s="100"/>
      <c r="N165" s="99"/>
      <c r="O165" s="64" t="s">
        <v>185</v>
      </c>
      <c r="P165" s="66">
        <v>43538.67349537037</v>
      </c>
      <c r="Q165" s="64" t="s">
        <v>636</v>
      </c>
      <c r="R165" s="64"/>
      <c r="S165" s="64"/>
      <c r="T165" s="64"/>
      <c r="U165" s="66">
        <v>43538.67349537037</v>
      </c>
      <c r="V165" s="67" t="s">
        <v>922</v>
      </c>
      <c r="W165" s="64"/>
      <c r="X165" s="64"/>
      <c r="Y165" s="70" t="s">
        <v>1084</v>
      </c>
      <c r="Z165" s="64"/>
      <c r="AA165" s="110">
        <v>1</v>
      </c>
      <c r="AB165" s="48">
        <v>0</v>
      </c>
      <c r="AC165" s="49">
        <v>0</v>
      </c>
      <c r="AD165" s="48">
        <v>0</v>
      </c>
      <c r="AE165" s="49">
        <v>0</v>
      </c>
      <c r="AF165" s="48">
        <v>0</v>
      </c>
      <c r="AG165" s="49">
        <v>0</v>
      </c>
      <c r="AH165" s="48">
        <v>25</v>
      </c>
      <c r="AI165" s="49">
        <v>100</v>
      </c>
      <c r="AJ165" s="48">
        <v>25</v>
      </c>
      <c r="AK165" s="117"/>
      <c r="AL165" s="67" t="s">
        <v>765</v>
      </c>
      <c r="AM165" s="64" t="b">
        <v>0</v>
      </c>
      <c r="AN165" s="64">
        <v>0</v>
      </c>
      <c r="AO165" s="70" t="s">
        <v>286</v>
      </c>
      <c r="AP165" s="64" t="b">
        <v>0</v>
      </c>
      <c r="AQ165" s="64" t="s">
        <v>287</v>
      </c>
      <c r="AR165" s="64"/>
      <c r="AS165" s="70" t="s">
        <v>286</v>
      </c>
      <c r="AT165" s="64" t="b">
        <v>0</v>
      </c>
      <c r="AU165" s="64">
        <v>1</v>
      </c>
      <c r="AV165" s="70" t="s">
        <v>286</v>
      </c>
      <c r="AW165" s="64" t="s">
        <v>394</v>
      </c>
      <c r="AX165" s="64" t="b">
        <v>0</v>
      </c>
      <c r="AY165" s="70" t="s">
        <v>1084</v>
      </c>
      <c r="AZ165" s="64" t="s">
        <v>185</v>
      </c>
      <c r="BA165" s="64">
        <v>0</v>
      </c>
      <c r="BB165" s="64">
        <v>0</v>
      </c>
      <c r="BC165" s="64"/>
      <c r="BD165" s="64"/>
      <c r="BE165" s="64"/>
      <c r="BF165" s="64"/>
      <c r="BG165" s="64"/>
      <c r="BH165" s="64"/>
      <c r="BI165" s="64"/>
      <c r="BJ165" s="64"/>
      <c r="BK165" s="63" t="str">
        <f>REPLACE(INDEX(GroupVertices[Group],MATCH(Edges[[#This Row],[Vertex 1]],GroupVertices[Vertex],0)),1,1,"")</f>
        <v>7</v>
      </c>
      <c r="BL165" s="63" t="str">
        <f>REPLACE(INDEX(GroupVertices[Group],MATCH(Edges[[#This Row],[Vertex 2]],GroupVertices[Vertex],0)),1,1,"")</f>
        <v>7</v>
      </c>
    </row>
    <row r="166" spans="1:64" ht="15">
      <c r="A166" s="62" t="s">
        <v>610</v>
      </c>
      <c r="B166" s="62" t="s">
        <v>614</v>
      </c>
      <c r="C166" s="87" t="s">
        <v>283</v>
      </c>
      <c r="D166" s="94">
        <v>5</v>
      </c>
      <c r="E166" s="95" t="s">
        <v>132</v>
      </c>
      <c r="F166" s="96">
        <v>16</v>
      </c>
      <c r="G166" s="87"/>
      <c r="H166" s="77"/>
      <c r="I166" s="97"/>
      <c r="J166" s="97"/>
      <c r="K166" s="34" t="s">
        <v>65</v>
      </c>
      <c r="L166" s="100">
        <v>166</v>
      </c>
      <c r="M166" s="100"/>
      <c r="N166" s="99"/>
      <c r="O166" s="64" t="s">
        <v>355</v>
      </c>
      <c r="P166" s="66">
        <v>43538.7749537037</v>
      </c>
      <c r="Q166" s="64" t="s">
        <v>644</v>
      </c>
      <c r="R166" s="64"/>
      <c r="S166" s="64"/>
      <c r="T166" s="64"/>
      <c r="U166" s="66">
        <v>43538.7749537037</v>
      </c>
      <c r="V166" s="67" t="s">
        <v>923</v>
      </c>
      <c r="W166" s="64"/>
      <c r="X166" s="64"/>
      <c r="Y166" s="70" t="s">
        <v>1085</v>
      </c>
      <c r="Z166" s="64"/>
      <c r="AA166" s="110">
        <v>1</v>
      </c>
      <c r="AB166" s="48">
        <v>0</v>
      </c>
      <c r="AC166" s="49">
        <v>0</v>
      </c>
      <c r="AD166" s="48">
        <v>0</v>
      </c>
      <c r="AE166" s="49">
        <v>0</v>
      </c>
      <c r="AF166" s="48">
        <v>0</v>
      </c>
      <c r="AG166" s="49">
        <v>0</v>
      </c>
      <c r="AH166" s="48">
        <v>17</v>
      </c>
      <c r="AI166" s="49">
        <v>100</v>
      </c>
      <c r="AJ166" s="48">
        <v>17</v>
      </c>
      <c r="AK166" s="135" t="s">
        <v>679</v>
      </c>
      <c r="AL166" s="67" t="s">
        <v>679</v>
      </c>
      <c r="AM166" s="64" t="b">
        <v>0</v>
      </c>
      <c r="AN166" s="64">
        <v>0</v>
      </c>
      <c r="AO166" s="70" t="s">
        <v>286</v>
      </c>
      <c r="AP166" s="64" t="b">
        <v>0</v>
      </c>
      <c r="AQ166" s="64" t="s">
        <v>287</v>
      </c>
      <c r="AR166" s="64"/>
      <c r="AS166" s="70" t="s">
        <v>286</v>
      </c>
      <c r="AT166" s="64" t="b">
        <v>0</v>
      </c>
      <c r="AU166" s="64">
        <v>6</v>
      </c>
      <c r="AV166" s="70" t="s">
        <v>1090</v>
      </c>
      <c r="AW166" s="64" t="s">
        <v>394</v>
      </c>
      <c r="AX166" s="64" t="b">
        <v>0</v>
      </c>
      <c r="AY166" s="70" t="s">
        <v>1090</v>
      </c>
      <c r="AZ166" s="64" t="s">
        <v>185</v>
      </c>
      <c r="BA166" s="64">
        <v>0</v>
      </c>
      <c r="BB166" s="64">
        <v>0</v>
      </c>
      <c r="BC166" s="64"/>
      <c r="BD166" s="64"/>
      <c r="BE166" s="64"/>
      <c r="BF166" s="64"/>
      <c r="BG166" s="64"/>
      <c r="BH166" s="64"/>
      <c r="BI166" s="64"/>
      <c r="BJ166" s="64"/>
      <c r="BK166" s="63" t="str">
        <f>REPLACE(INDEX(GroupVertices[Group],MATCH(Edges[[#This Row],[Vertex 1]],GroupVertices[Vertex],0)),1,1,"")</f>
        <v>7</v>
      </c>
      <c r="BL166" s="63" t="str">
        <f>REPLACE(INDEX(GroupVertices[Group],MATCH(Edges[[#This Row],[Vertex 2]],GroupVertices[Vertex],0)),1,1,"")</f>
        <v>1</v>
      </c>
    </row>
    <row r="167" spans="1:64" ht="15">
      <c r="A167" s="62" t="s">
        <v>611</v>
      </c>
      <c r="B167" s="62" t="s">
        <v>611</v>
      </c>
      <c r="C167" s="87" t="s">
        <v>283</v>
      </c>
      <c r="D167" s="94">
        <v>5</v>
      </c>
      <c r="E167" s="95" t="s">
        <v>132</v>
      </c>
      <c r="F167" s="96">
        <v>16</v>
      </c>
      <c r="G167" s="87"/>
      <c r="H167" s="77"/>
      <c r="I167" s="97"/>
      <c r="J167" s="97"/>
      <c r="K167" s="34" t="s">
        <v>65</v>
      </c>
      <c r="L167" s="100">
        <v>167</v>
      </c>
      <c r="M167" s="100"/>
      <c r="N167" s="99"/>
      <c r="O167" s="64" t="s">
        <v>185</v>
      </c>
      <c r="P167" s="66">
        <v>43538.775555555556</v>
      </c>
      <c r="Q167" s="64" t="s">
        <v>645</v>
      </c>
      <c r="R167" s="64"/>
      <c r="S167" s="64"/>
      <c r="T167" s="64"/>
      <c r="U167" s="66">
        <v>43538.775555555556</v>
      </c>
      <c r="V167" s="67" t="s">
        <v>924</v>
      </c>
      <c r="W167" s="64"/>
      <c r="X167" s="64"/>
      <c r="Y167" s="70" t="s">
        <v>1086</v>
      </c>
      <c r="Z167" s="64"/>
      <c r="AA167" s="110">
        <v>1</v>
      </c>
      <c r="AB167" s="48">
        <v>0</v>
      </c>
      <c r="AC167" s="49">
        <v>0</v>
      </c>
      <c r="AD167" s="48">
        <v>0</v>
      </c>
      <c r="AE167" s="49">
        <v>0</v>
      </c>
      <c r="AF167" s="48">
        <v>0</v>
      </c>
      <c r="AG167" s="49">
        <v>0</v>
      </c>
      <c r="AH167" s="48">
        <v>28</v>
      </c>
      <c r="AI167" s="49">
        <v>100</v>
      </c>
      <c r="AJ167" s="48">
        <v>28</v>
      </c>
      <c r="AK167" s="117"/>
      <c r="AL167" s="67" t="s">
        <v>766</v>
      </c>
      <c r="AM167" s="64" t="b">
        <v>0</v>
      </c>
      <c r="AN167" s="64">
        <v>0</v>
      </c>
      <c r="AO167" s="70" t="s">
        <v>286</v>
      </c>
      <c r="AP167" s="64" t="b">
        <v>0</v>
      </c>
      <c r="AQ167" s="64" t="s">
        <v>287</v>
      </c>
      <c r="AR167" s="64"/>
      <c r="AS167" s="70" t="s">
        <v>286</v>
      </c>
      <c r="AT167" s="64" t="b">
        <v>0</v>
      </c>
      <c r="AU167" s="64">
        <v>0</v>
      </c>
      <c r="AV167" s="70" t="s">
        <v>286</v>
      </c>
      <c r="AW167" s="64" t="s">
        <v>340</v>
      </c>
      <c r="AX167" s="64" t="b">
        <v>0</v>
      </c>
      <c r="AY167" s="70" t="s">
        <v>1086</v>
      </c>
      <c r="AZ167" s="64" t="s">
        <v>185</v>
      </c>
      <c r="BA167" s="64">
        <v>0</v>
      </c>
      <c r="BB167" s="64">
        <v>0</v>
      </c>
      <c r="BC167" s="64"/>
      <c r="BD167" s="64"/>
      <c r="BE167" s="64"/>
      <c r="BF167" s="64"/>
      <c r="BG167" s="64"/>
      <c r="BH167" s="64"/>
      <c r="BI167" s="64"/>
      <c r="BJ167" s="64"/>
      <c r="BK167" s="63" t="str">
        <f>REPLACE(INDEX(GroupVertices[Group],MATCH(Edges[[#This Row],[Vertex 1]],GroupVertices[Vertex],0)),1,1,"")</f>
        <v>5</v>
      </c>
      <c r="BL167" s="63" t="str">
        <f>REPLACE(INDEX(GroupVertices[Group],MATCH(Edges[[#This Row],[Vertex 2]],GroupVertices[Vertex],0)),1,1,"")</f>
        <v>5</v>
      </c>
    </row>
    <row r="168" spans="1:64" ht="15">
      <c r="A168" s="62" t="s">
        <v>612</v>
      </c>
      <c r="B168" s="62" t="s">
        <v>612</v>
      </c>
      <c r="C168" s="87" t="s">
        <v>283</v>
      </c>
      <c r="D168" s="94">
        <v>5</v>
      </c>
      <c r="E168" s="95" t="s">
        <v>132</v>
      </c>
      <c r="F168" s="96">
        <v>16</v>
      </c>
      <c r="G168" s="87"/>
      <c r="H168" s="77"/>
      <c r="I168" s="97"/>
      <c r="J168" s="97"/>
      <c r="K168" s="34" t="s">
        <v>65</v>
      </c>
      <c r="L168" s="100">
        <v>168</v>
      </c>
      <c r="M168" s="100"/>
      <c r="N168" s="99"/>
      <c r="O168" s="64" t="s">
        <v>185</v>
      </c>
      <c r="P168" s="66">
        <v>43538.67072916667</v>
      </c>
      <c r="Q168" s="64" t="s">
        <v>629</v>
      </c>
      <c r="R168" s="64"/>
      <c r="S168" s="64"/>
      <c r="T168" s="64"/>
      <c r="U168" s="66">
        <v>43538.67072916667</v>
      </c>
      <c r="V168" s="67" t="s">
        <v>925</v>
      </c>
      <c r="W168" s="64"/>
      <c r="X168" s="64"/>
      <c r="Y168" s="70" t="s">
        <v>1087</v>
      </c>
      <c r="Z168" s="64"/>
      <c r="AA168" s="110">
        <v>1</v>
      </c>
      <c r="AB168" s="48">
        <v>0</v>
      </c>
      <c r="AC168" s="49">
        <v>0</v>
      </c>
      <c r="AD168" s="48">
        <v>0</v>
      </c>
      <c r="AE168" s="49">
        <v>0</v>
      </c>
      <c r="AF168" s="48">
        <v>0</v>
      </c>
      <c r="AG168" s="49">
        <v>0</v>
      </c>
      <c r="AH168" s="48">
        <v>47</v>
      </c>
      <c r="AI168" s="49">
        <v>100</v>
      </c>
      <c r="AJ168" s="48">
        <v>47</v>
      </c>
      <c r="AK168" s="135" t="s">
        <v>680</v>
      </c>
      <c r="AL168" s="67" t="s">
        <v>680</v>
      </c>
      <c r="AM168" s="64" t="b">
        <v>0</v>
      </c>
      <c r="AN168" s="64">
        <v>12</v>
      </c>
      <c r="AO168" s="70" t="s">
        <v>286</v>
      </c>
      <c r="AP168" s="64" t="b">
        <v>0</v>
      </c>
      <c r="AQ168" s="64" t="s">
        <v>287</v>
      </c>
      <c r="AR168" s="64"/>
      <c r="AS168" s="70" t="s">
        <v>286</v>
      </c>
      <c r="AT168" s="64" t="b">
        <v>0</v>
      </c>
      <c r="AU168" s="64">
        <v>18</v>
      </c>
      <c r="AV168" s="70" t="s">
        <v>286</v>
      </c>
      <c r="AW168" s="64" t="s">
        <v>340</v>
      </c>
      <c r="AX168" s="64" t="b">
        <v>0</v>
      </c>
      <c r="AY168" s="70" t="s">
        <v>1087</v>
      </c>
      <c r="AZ168" s="64" t="s">
        <v>185</v>
      </c>
      <c r="BA168" s="64">
        <v>0</v>
      </c>
      <c r="BB168" s="64">
        <v>0</v>
      </c>
      <c r="BC168" s="64"/>
      <c r="BD168" s="64"/>
      <c r="BE168" s="64"/>
      <c r="BF168" s="64"/>
      <c r="BG168" s="64"/>
      <c r="BH168" s="64"/>
      <c r="BI168" s="64"/>
      <c r="BJ168" s="64"/>
      <c r="BK168" s="63" t="str">
        <f>REPLACE(INDEX(GroupVertices[Group],MATCH(Edges[[#This Row],[Vertex 1]],GroupVertices[Vertex],0)),1,1,"")</f>
        <v>3</v>
      </c>
      <c r="BL168" s="63" t="str">
        <f>REPLACE(INDEX(GroupVertices[Group],MATCH(Edges[[#This Row],[Vertex 2]],GroupVertices[Vertex],0)),1,1,"")</f>
        <v>3</v>
      </c>
    </row>
    <row r="169" spans="1:64" ht="15">
      <c r="A169" s="62" t="s">
        <v>613</v>
      </c>
      <c r="B169" s="62" t="s">
        <v>612</v>
      </c>
      <c r="C169" s="87" t="s">
        <v>283</v>
      </c>
      <c r="D169" s="94">
        <v>5</v>
      </c>
      <c r="E169" s="95" t="s">
        <v>132</v>
      </c>
      <c r="F169" s="96">
        <v>16</v>
      </c>
      <c r="G169" s="87"/>
      <c r="H169" s="77"/>
      <c r="I169" s="97"/>
      <c r="J169" s="97"/>
      <c r="K169" s="34" t="s">
        <v>65</v>
      </c>
      <c r="L169" s="100">
        <v>169</v>
      </c>
      <c r="M169" s="100"/>
      <c r="N169" s="99"/>
      <c r="O169" s="64" t="s">
        <v>355</v>
      </c>
      <c r="P169" s="66">
        <v>43538.673530092594</v>
      </c>
      <c r="Q169" s="64" t="s">
        <v>629</v>
      </c>
      <c r="R169" s="64"/>
      <c r="S169" s="64"/>
      <c r="T169" s="64"/>
      <c r="U169" s="66">
        <v>43538.673530092594</v>
      </c>
      <c r="V169" s="67" t="s">
        <v>926</v>
      </c>
      <c r="W169" s="64"/>
      <c r="X169" s="64"/>
      <c r="Y169" s="70" t="s">
        <v>1088</v>
      </c>
      <c r="Z169" s="64"/>
      <c r="AA169" s="110">
        <v>1</v>
      </c>
      <c r="AB169" s="48">
        <v>0</v>
      </c>
      <c r="AC169" s="49">
        <v>0</v>
      </c>
      <c r="AD169" s="48">
        <v>0</v>
      </c>
      <c r="AE169" s="49">
        <v>0</v>
      </c>
      <c r="AF169" s="48">
        <v>0</v>
      </c>
      <c r="AG169" s="49">
        <v>0</v>
      </c>
      <c r="AH169" s="48">
        <v>47</v>
      </c>
      <c r="AI169" s="49">
        <v>100</v>
      </c>
      <c r="AJ169" s="48">
        <v>47</v>
      </c>
      <c r="AK169" s="117"/>
      <c r="AL169" s="67" t="s">
        <v>767</v>
      </c>
      <c r="AM169" s="64" t="b">
        <v>0</v>
      </c>
      <c r="AN169" s="64">
        <v>0</v>
      </c>
      <c r="AO169" s="70" t="s">
        <v>286</v>
      </c>
      <c r="AP169" s="64" t="b">
        <v>0</v>
      </c>
      <c r="AQ169" s="64" t="s">
        <v>287</v>
      </c>
      <c r="AR169" s="64"/>
      <c r="AS169" s="70" t="s">
        <v>286</v>
      </c>
      <c r="AT169" s="64" t="b">
        <v>0</v>
      </c>
      <c r="AU169" s="64">
        <v>18</v>
      </c>
      <c r="AV169" s="70" t="s">
        <v>1087</v>
      </c>
      <c r="AW169" s="64" t="s">
        <v>341</v>
      </c>
      <c r="AX169" s="64" t="b">
        <v>0</v>
      </c>
      <c r="AY169" s="70" t="s">
        <v>1087</v>
      </c>
      <c r="AZ169" s="64" t="s">
        <v>185</v>
      </c>
      <c r="BA169" s="64">
        <v>0</v>
      </c>
      <c r="BB169" s="64">
        <v>0</v>
      </c>
      <c r="BC169" s="64"/>
      <c r="BD169" s="64"/>
      <c r="BE169" s="64"/>
      <c r="BF169" s="64"/>
      <c r="BG169" s="64"/>
      <c r="BH169" s="64"/>
      <c r="BI169" s="64"/>
      <c r="BJ169" s="64"/>
      <c r="BK169" s="63" t="str">
        <f>REPLACE(INDEX(GroupVertices[Group],MATCH(Edges[[#This Row],[Vertex 1]],GroupVertices[Vertex],0)),1,1,"")</f>
        <v>3</v>
      </c>
      <c r="BL169" s="63" t="str">
        <f>REPLACE(INDEX(GroupVertices[Group],MATCH(Edges[[#This Row],[Vertex 2]],GroupVertices[Vertex],0)),1,1,"")</f>
        <v>3</v>
      </c>
    </row>
    <row r="170" spans="1:64" ht="15">
      <c r="A170" s="62" t="s">
        <v>614</v>
      </c>
      <c r="B170" s="62" t="s">
        <v>614</v>
      </c>
      <c r="C170" s="87" t="s">
        <v>284</v>
      </c>
      <c r="D170" s="94">
        <v>5</v>
      </c>
      <c r="E170" s="95" t="s">
        <v>136</v>
      </c>
      <c r="F170" s="96">
        <v>6</v>
      </c>
      <c r="G170" s="87"/>
      <c r="H170" s="77"/>
      <c r="I170" s="97"/>
      <c r="J170" s="97"/>
      <c r="K170" s="34" t="s">
        <v>65</v>
      </c>
      <c r="L170" s="100">
        <v>170</v>
      </c>
      <c r="M170" s="100"/>
      <c r="N170" s="99"/>
      <c r="O170" s="64" t="s">
        <v>185</v>
      </c>
      <c r="P170" s="66">
        <v>43538.66320601852</v>
      </c>
      <c r="Q170" s="64" t="s">
        <v>626</v>
      </c>
      <c r="R170" s="64"/>
      <c r="S170" s="64"/>
      <c r="T170" s="64"/>
      <c r="U170" s="66">
        <v>43538.66320601852</v>
      </c>
      <c r="V170" s="67" t="s">
        <v>927</v>
      </c>
      <c r="W170" s="64">
        <v>41.32341413</v>
      </c>
      <c r="X170" s="64">
        <v>-96.53628342</v>
      </c>
      <c r="Y170" s="70" t="s">
        <v>1089</v>
      </c>
      <c r="Z170" s="64"/>
      <c r="AA170" s="110">
        <v>2</v>
      </c>
      <c r="AB170" s="48">
        <v>0</v>
      </c>
      <c r="AC170" s="49">
        <v>0</v>
      </c>
      <c r="AD170" s="48">
        <v>0</v>
      </c>
      <c r="AE170" s="49">
        <v>0</v>
      </c>
      <c r="AF170" s="48">
        <v>0</v>
      </c>
      <c r="AG170" s="49">
        <v>0</v>
      </c>
      <c r="AH170" s="48">
        <v>16</v>
      </c>
      <c r="AI170" s="49">
        <v>100</v>
      </c>
      <c r="AJ170" s="48">
        <v>16</v>
      </c>
      <c r="AK170" s="135" t="s">
        <v>668</v>
      </c>
      <c r="AL170" s="67" t="s">
        <v>668</v>
      </c>
      <c r="AM170" s="64" t="b">
        <v>0</v>
      </c>
      <c r="AN170" s="64">
        <v>37</v>
      </c>
      <c r="AO170" s="70" t="s">
        <v>286</v>
      </c>
      <c r="AP170" s="64" t="b">
        <v>0</v>
      </c>
      <c r="AQ170" s="64" t="s">
        <v>287</v>
      </c>
      <c r="AR170" s="64"/>
      <c r="AS170" s="70" t="s">
        <v>286</v>
      </c>
      <c r="AT170" s="64" t="b">
        <v>0</v>
      </c>
      <c r="AU170" s="64">
        <v>54</v>
      </c>
      <c r="AV170" s="70" t="s">
        <v>286</v>
      </c>
      <c r="AW170" s="64" t="s">
        <v>1101</v>
      </c>
      <c r="AX170" s="64" t="b">
        <v>0</v>
      </c>
      <c r="AY170" s="70" t="s">
        <v>1089</v>
      </c>
      <c r="AZ170" s="64" t="s">
        <v>185</v>
      </c>
      <c r="BA170" s="64">
        <v>0</v>
      </c>
      <c r="BB170" s="64">
        <v>0</v>
      </c>
      <c r="BC170" s="64" t="s">
        <v>1103</v>
      </c>
      <c r="BD170" s="64" t="s">
        <v>356</v>
      </c>
      <c r="BE170" s="64" t="s">
        <v>395</v>
      </c>
      <c r="BF170" s="64" t="s">
        <v>1105</v>
      </c>
      <c r="BG170" s="64" t="s">
        <v>1107</v>
      </c>
      <c r="BH170" s="64" t="s">
        <v>1109</v>
      </c>
      <c r="BI170" s="64" t="s">
        <v>1110</v>
      </c>
      <c r="BJ170" s="67" t="s">
        <v>1112</v>
      </c>
      <c r="BK170" s="63" t="str">
        <f>REPLACE(INDEX(GroupVertices[Group],MATCH(Edges[[#This Row],[Vertex 1]],GroupVertices[Vertex],0)),1,1,"")</f>
        <v>1</v>
      </c>
      <c r="BL170" s="63" t="str">
        <f>REPLACE(INDEX(GroupVertices[Group],MATCH(Edges[[#This Row],[Vertex 2]],GroupVertices[Vertex],0)),1,1,"")</f>
        <v>1</v>
      </c>
    </row>
    <row r="171" spans="1:64" ht="15">
      <c r="A171" s="62" t="s">
        <v>614</v>
      </c>
      <c r="B171" s="62" t="s">
        <v>614</v>
      </c>
      <c r="C171" s="87" t="s">
        <v>284</v>
      </c>
      <c r="D171" s="94">
        <v>5</v>
      </c>
      <c r="E171" s="95" t="s">
        <v>136</v>
      </c>
      <c r="F171" s="96">
        <v>6</v>
      </c>
      <c r="G171" s="87"/>
      <c r="H171" s="77"/>
      <c r="I171" s="97"/>
      <c r="J171" s="97"/>
      <c r="K171" s="34" t="s">
        <v>65</v>
      </c>
      <c r="L171" s="100">
        <v>171</v>
      </c>
      <c r="M171" s="100"/>
      <c r="N171" s="99"/>
      <c r="O171" s="64" t="s">
        <v>185</v>
      </c>
      <c r="P171" s="66">
        <v>43538.774247685185</v>
      </c>
      <c r="Q171" s="64" t="s">
        <v>644</v>
      </c>
      <c r="R171" s="64"/>
      <c r="S171" s="64"/>
      <c r="T171" s="64"/>
      <c r="U171" s="66">
        <v>43538.774247685185</v>
      </c>
      <c r="V171" s="67" t="s">
        <v>928</v>
      </c>
      <c r="W171" s="64">
        <v>41.32341413</v>
      </c>
      <c r="X171" s="64">
        <v>-96.53628342</v>
      </c>
      <c r="Y171" s="70" t="s">
        <v>1090</v>
      </c>
      <c r="Z171" s="64"/>
      <c r="AA171" s="110">
        <v>2</v>
      </c>
      <c r="AB171" s="48">
        <v>0</v>
      </c>
      <c r="AC171" s="49">
        <v>0</v>
      </c>
      <c r="AD171" s="48">
        <v>0</v>
      </c>
      <c r="AE171" s="49">
        <v>0</v>
      </c>
      <c r="AF171" s="48">
        <v>0</v>
      </c>
      <c r="AG171" s="49">
        <v>0</v>
      </c>
      <c r="AH171" s="48">
        <v>17</v>
      </c>
      <c r="AI171" s="49">
        <v>100</v>
      </c>
      <c r="AJ171" s="48">
        <v>17</v>
      </c>
      <c r="AK171" s="135" t="s">
        <v>679</v>
      </c>
      <c r="AL171" s="67" t="s">
        <v>679</v>
      </c>
      <c r="AM171" s="64" t="b">
        <v>0</v>
      </c>
      <c r="AN171" s="64">
        <v>5</v>
      </c>
      <c r="AO171" s="70" t="s">
        <v>286</v>
      </c>
      <c r="AP171" s="64" t="b">
        <v>0</v>
      </c>
      <c r="AQ171" s="64" t="s">
        <v>287</v>
      </c>
      <c r="AR171" s="64"/>
      <c r="AS171" s="70" t="s">
        <v>286</v>
      </c>
      <c r="AT171" s="64" t="b">
        <v>0</v>
      </c>
      <c r="AU171" s="64">
        <v>6</v>
      </c>
      <c r="AV171" s="70" t="s">
        <v>286</v>
      </c>
      <c r="AW171" s="64" t="s">
        <v>1101</v>
      </c>
      <c r="AX171" s="64" t="b">
        <v>0</v>
      </c>
      <c r="AY171" s="70" t="s">
        <v>1090</v>
      </c>
      <c r="AZ171" s="64" t="s">
        <v>185</v>
      </c>
      <c r="BA171" s="64">
        <v>0</v>
      </c>
      <c r="BB171" s="64">
        <v>0</v>
      </c>
      <c r="BC171" s="64" t="s">
        <v>1103</v>
      </c>
      <c r="BD171" s="64" t="s">
        <v>356</v>
      </c>
      <c r="BE171" s="64" t="s">
        <v>395</v>
      </c>
      <c r="BF171" s="64" t="s">
        <v>1105</v>
      </c>
      <c r="BG171" s="64" t="s">
        <v>1107</v>
      </c>
      <c r="BH171" s="64" t="s">
        <v>1109</v>
      </c>
      <c r="BI171" s="64" t="s">
        <v>1110</v>
      </c>
      <c r="BJ171" s="67" t="s">
        <v>1112</v>
      </c>
      <c r="BK171" s="63" t="str">
        <f>REPLACE(INDEX(GroupVertices[Group],MATCH(Edges[[#This Row],[Vertex 1]],GroupVertices[Vertex],0)),1,1,"")</f>
        <v>1</v>
      </c>
      <c r="BL171" s="63" t="str">
        <f>REPLACE(INDEX(GroupVertices[Group],MATCH(Edges[[#This Row],[Vertex 2]],GroupVertices[Vertex],0)),1,1,"")</f>
        <v>1</v>
      </c>
    </row>
    <row r="172" spans="1:64" ht="15">
      <c r="A172" s="62" t="s">
        <v>613</v>
      </c>
      <c r="B172" s="62" t="s">
        <v>614</v>
      </c>
      <c r="C172" s="87" t="s">
        <v>283</v>
      </c>
      <c r="D172" s="94">
        <v>5</v>
      </c>
      <c r="E172" s="95" t="s">
        <v>132</v>
      </c>
      <c r="F172" s="96">
        <v>16</v>
      </c>
      <c r="G172" s="87"/>
      <c r="H172" s="77"/>
      <c r="I172" s="97"/>
      <c r="J172" s="97"/>
      <c r="K172" s="34" t="s">
        <v>65</v>
      </c>
      <c r="L172" s="100">
        <v>172</v>
      </c>
      <c r="M172" s="100"/>
      <c r="N172" s="99"/>
      <c r="O172" s="64" t="s">
        <v>355</v>
      </c>
      <c r="P172" s="66">
        <v>43538.77642361111</v>
      </c>
      <c r="Q172" s="64" t="s">
        <v>644</v>
      </c>
      <c r="R172" s="64"/>
      <c r="S172" s="64"/>
      <c r="T172" s="64"/>
      <c r="U172" s="66">
        <v>43538.77642361111</v>
      </c>
      <c r="V172" s="67" t="s">
        <v>929</v>
      </c>
      <c r="W172" s="64"/>
      <c r="X172" s="64"/>
      <c r="Y172" s="70" t="s">
        <v>1091</v>
      </c>
      <c r="Z172" s="64"/>
      <c r="AA172" s="110">
        <v>1</v>
      </c>
      <c r="AB172" s="48">
        <v>0</v>
      </c>
      <c r="AC172" s="49">
        <v>0</v>
      </c>
      <c r="AD172" s="48">
        <v>0</v>
      </c>
      <c r="AE172" s="49">
        <v>0</v>
      </c>
      <c r="AF172" s="48">
        <v>0</v>
      </c>
      <c r="AG172" s="49">
        <v>0</v>
      </c>
      <c r="AH172" s="48">
        <v>17</v>
      </c>
      <c r="AI172" s="49">
        <v>100</v>
      </c>
      <c r="AJ172" s="48">
        <v>17</v>
      </c>
      <c r="AK172" s="135" t="s">
        <v>679</v>
      </c>
      <c r="AL172" s="67" t="s">
        <v>679</v>
      </c>
      <c r="AM172" s="64" t="b">
        <v>0</v>
      </c>
      <c r="AN172" s="64">
        <v>0</v>
      </c>
      <c r="AO172" s="70" t="s">
        <v>286</v>
      </c>
      <c r="AP172" s="64" t="b">
        <v>0</v>
      </c>
      <c r="AQ172" s="64" t="s">
        <v>287</v>
      </c>
      <c r="AR172" s="64"/>
      <c r="AS172" s="70" t="s">
        <v>286</v>
      </c>
      <c r="AT172" s="64" t="b">
        <v>0</v>
      </c>
      <c r="AU172" s="64">
        <v>6</v>
      </c>
      <c r="AV172" s="70" t="s">
        <v>1090</v>
      </c>
      <c r="AW172" s="64" t="s">
        <v>341</v>
      </c>
      <c r="AX172" s="64" t="b">
        <v>0</v>
      </c>
      <c r="AY172" s="70" t="s">
        <v>1090</v>
      </c>
      <c r="AZ172" s="64" t="s">
        <v>185</v>
      </c>
      <c r="BA172" s="64">
        <v>0</v>
      </c>
      <c r="BB172" s="64">
        <v>0</v>
      </c>
      <c r="BC172" s="64"/>
      <c r="BD172" s="64"/>
      <c r="BE172" s="64"/>
      <c r="BF172" s="64"/>
      <c r="BG172" s="64"/>
      <c r="BH172" s="64"/>
      <c r="BI172" s="64"/>
      <c r="BJ172" s="64"/>
      <c r="BK172" s="63" t="str">
        <f>REPLACE(INDEX(GroupVertices[Group],MATCH(Edges[[#This Row],[Vertex 1]],GroupVertices[Vertex],0)),1,1,"")</f>
        <v>3</v>
      </c>
      <c r="BL172" s="63" t="str">
        <f>REPLACE(INDEX(GroupVertices[Group],MATCH(Edges[[#This Row],[Vertex 2]],GroupVertices[Vertex],0)),1,1,"")</f>
        <v>1</v>
      </c>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2"/>
    <dataValidation allowBlank="1" showErrorMessage="1" sqref="N2:N1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2"/>
    <dataValidation allowBlank="1" showInputMessage="1" promptTitle="Edge Color" prompt="To select an optional edge color, right-click and select Select Color on the right-click menu." sqref="C3:C172"/>
    <dataValidation allowBlank="1" showInputMessage="1" promptTitle="Edge Width" prompt="Enter an optional edge width between 1 and 10." errorTitle="Invalid Edge Width" error="The optional edge width must be a whole number between 1 and 10." sqref="D3:D172"/>
    <dataValidation allowBlank="1" showInputMessage="1" promptTitle="Edge Opacity" prompt="Enter an optional edge opacity between 0 (transparent) and 100 (opaque)." errorTitle="Invalid Edge Opacity" error="The optional edge opacity must be a whole number between 0 and 10." sqref="F3:F1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2">
      <formula1>ValidEdgeVisibilities</formula1>
    </dataValidation>
    <dataValidation allowBlank="1" showInputMessage="1" showErrorMessage="1" promptTitle="Vertex 1 Name" prompt="Enter the name of the edge's first vertex." sqref="A3:A172"/>
    <dataValidation allowBlank="1" showInputMessage="1" showErrorMessage="1" promptTitle="Vertex 2 Name" prompt="Enter the name of the edge's second vertex." sqref="B3:B172"/>
    <dataValidation allowBlank="1" showInputMessage="1" showErrorMessage="1" promptTitle="Edge Label" prompt="Enter an optional edge label." errorTitle="Invalid Edge Visibility" error="You have entered an unrecognized edge visibility.  Try selecting from the drop-down list instead." sqref="H3:H1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2"/>
  </dataValidations>
  <hyperlinks>
    <hyperlink ref="R4" r:id="rId1" display="https://mesonet.agron.iastate.edu/vtec/f/2019-O-NEW-KOAX-FL-W-0018"/>
    <hyperlink ref="R5" r:id="rId2" display="http://wqow.com/weather/interactive-radar/"/>
    <hyperlink ref="R6" r:id="rId3" display="http://wqow.com/weather/interactive-radar/"/>
    <hyperlink ref="R7" r:id="rId4" display="http://www.simpleweatheralert.com/cgi-bin/weatherdetail.py?l=WI125CEC612474.FloodWatch.125CEC612A50WI.DLHFFADLH.b29a8d79392d564a805dec414d823a22&amp;a=055&amp;t=1"/>
    <hyperlink ref="R8" r:id="rId5" display="http://www.simpleweatheralert.com/cgi-bin/weatherdetail.py?l=WI125CEC62FE48.FloodWatch.125CEC71EEE4WI.DLHFFADLH.84be0fb6ad637c1f22af51220d41679d&amp;a=055&amp;t=1"/>
    <hyperlink ref="R9" r:id="rId6" display="https://mesonet.agron.iastate.edu/vtec/f/2019-O-NEW-KOAX-FL-W-0018"/>
    <hyperlink ref="R10" r:id="rId7" display="https://mesonet.agron.iastate.edu/vtec/f/2019-O-NEW-KOAX-FL-W-0036"/>
    <hyperlink ref="R12" r:id="rId8" display="https://water.weather.gov/ahps2/index.php?wfo=OAX"/>
    <hyperlink ref="R47" r:id="rId9" display="https://www.wowt.com/content/news/FLOOD-UPDATE-The-latest-on-evacuations-road-closings-around-the-region-507141131.html"/>
    <hyperlink ref="R48" r:id="rId10" display="https://www.wowt.com/content/news/FLOOD-UPDATE-The-latest-on-evacuations-road-closings-around-the-region-507141131.html"/>
    <hyperlink ref="R81" r:id="rId11" display="https://www.1011now.com/content/news/Flash-Flood-Emergency-issued-as-Platte-River-expected-to-rise-quickly--507146651.html"/>
    <hyperlink ref="R124" r:id="rId12" display="https://www.ketv.com/article/red-cross-opens-shelter-for-flood-victims/26814523"/>
    <hyperlink ref="R146" r:id="rId13" display="https://www.kfornow.com/flash-flood-emergency-residents-from-near-schuyler-to-ashland-impacted-lfrs-water-rescue-team-deployed/"/>
    <hyperlink ref="R149" r:id="rId14" display="https://www.ketv.com/article/25-counties-under-flood-warnings-until-wednesday-afternoon/26810569"/>
    <hyperlink ref="R150" r:id="rId15" display="https://www.ketv.com/article/red-cross-opens-shelter-for-flood-victims/26814523"/>
    <hyperlink ref="AK14" r:id="rId16" display="https://pbs.twimg.com/media/D1oXPFTWoAAQ67F.jpg"/>
    <hyperlink ref="AK15" r:id="rId17" display="https://pbs.twimg.com/media/D1oXPFTWoAAQ67F.jpg"/>
    <hyperlink ref="AK16" r:id="rId18" display="https://pbs.twimg.com/media/D1oXPFTWoAAQ67F.jpg"/>
    <hyperlink ref="AK17" r:id="rId19" display="https://pbs.twimg.com/media/D1oXPFTWoAAQ67F.jpg"/>
    <hyperlink ref="AK18" r:id="rId20" display="https://pbs.twimg.com/media/D1oXPFTWoAAQ67F.jpg"/>
    <hyperlink ref="AK19" r:id="rId21" display="https://pbs.twimg.com/media/D1oXPFTWoAAQ67F.jpg"/>
    <hyperlink ref="AK21" r:id="rId22" display="https://pbs.twimg.com/media/D1oXPFTWoAAQ67F.jpg"/>
    <hyperlink ref="AK23" r:id="rId23" display="https://pbs.twimg.com/media/D1oXPFTWoAAQ67F.jpg"/>
    <hyperlink ref="AK25" r:id="rId24" display="https://pbs.twimg.com/media/D1oXPFTWoAAQ67F.jpg"/>
    <hyperlink ref="AK27" r:id="rId25" display="https://pbs.twimg.com/media/D1oXPFTWoAAQ67F.jpg"/>
    <hyperlink ref="AK28" r:id="rId26" display="https://pbs.twimg.com/media/D1oaBq-VYAEeDlB.jpg"/>
    <hyperlink ref="AK29" r:id="rId27" display="https://pbs.twimg.com/media/D1oXPFTWoAAQ67F.jpg"/>
    <hyperlink ref="AK30" r:id="rId28" display="https://pbs.twimg.com/media/D1oXPFTWoAAQ67F.jpg"/>
    <hyperlink ref="AK32" r:id="rId29" display="https://pbs.twimg.com/media/D1oXPFTWoAAQ67F.jpg"/>
    <hyperlink ref="AK33" r:id="rId30" display="https://pbs.twimg.com/media/D1oXPFTWoAAQ67F.jpg"/>
    <hyperlink ref="AK34" r:id="rId31" display="https://pbs.twimg.com/media/D1oXPFTWoAAQ67F.jpg"/>
    <hyperlink ref="AK37" r:id="rId32" display="https://pbs.twimg.com/media/D1oXPFTWoAAQ67F.jpg"/>
    <hyperlink ref="AK39" r:id="rId33" display="https://pbs.twimg.com/media/D1oXPFTWoAAQ67F.jpg"/>
    <hyperlink ref="AK40" r:id="rId34" display="https://pbs.twimg.com/media/D1oXPFTWoAAQ67F.jpg"/>
    <hyperlink ref="AK42" r:id="rId35" display="https://pbs.twimg.com/media/D1oXPFTWoAAQ67F.jpg"/>
    <hyperlink ref="AK43" r:id="rId36" display="https://pbs.twimg.com/media/D1oXPFTWoAAQ67F.jpg"/>
    <hyperlink ref="AK51" r:id="rId37" display="https://pbs.twimg.com/media/D1oXPFTWoAAQ67F.jpg"/>
    <hyperlink ref="AK52" r:id="rId38" display="https://pbs.twimg.com/media/D1oZ5TdUkAAOZlo.jpg"/>
    <hyperlink ref="AK56" r:id="rId39" display="https://pbs.twimg.com/media/D1oXPFTWoAAQ67F.jpg"/>
    <hyperlink ref="AK57" r:id="rId40" display="https://pbs.twimg.com/media/D1oXPFTWoAAQ67F.jpg"/>
    <hyperlink ref="AK61" r:id="rId41" display="https://pbs.twimg.com/media/D1oXPFTWoAAQ67F.jpg"/>
    <hyperlink ref="AK64" r:id="rId42" display="https://pbs.twimg.com/media/D1oXPFTWoAAQ67F.jpg"/>
    <hyperlink ref="AK71" r:id="rId43" display="https://pbs.twimg.com/media/D1oXPFTWoAAQ67F.jpg"/>
    <hyperlink ref="AK78" r:id="rId44" display="https://pbs.twimg.com/media/D1oXPFTWoAAQ67F.jpg"/>
    <hyperlink ref="AK79" r:id="rId45" display="https://pbs.twimg.com/media/D1oXPFTWoAAQ67F.jpg"/>
    <hyperlink ref="AK84" r:id="rId46" display="https://pbs.twimg.com/media/D1oXPFTWoAAQ67F.jpg"/>
    <hyperlink ref="AK87" r:id="rId47" display="https://pbs.twimg.com/media/D1oXPFTWoAAQ67F.jpg"/>
    <hyperlink ref="AK88" r:id="rId48" display="https://pbs.twimg.com/media/D1oXPFTWoAAQ67F.jpg"/>
    <hyperlink ref="AK89" r:id="rId49" display="https://pbs.twimg.com/media/D1oXPFTWoAAQ67F.jpg"/>
    <hyperlink ref="AK96" r:id="rId50" display="https://pbs.twimg.com/media/D1oXPFTWoAAQ67F.jpg"/>
    <hyperlink ref="AK99" r:id="rId51" display="https://pbs.twimg.com/media/D1oXPFTWoAAQ67F.jpg"/>
    <hyperlink ref="AK100" r:id="rId52" display="https://pbs.twimg.com/media/D1oXPFTWoAAQ67F.jpg"/>
    <hyperlink ref="AK105" r:id="rId53" display="https://pbs.twimg.com/media/D1oXPFTWoAAQ67F.jpg"/>
    <hyperlink ref="AK111" r:id="rId54" display="https://pbs.twimg.com/media/D1oXPFTWoAAQ67F.jpg"/>
    <hyperlink ref="AK112" r:id="rId55" display="https://pbs.twimg.com/media/D1obkDtWwAAZOal.png"/>
    <hyperlink ref="AK115" r:id="rId56" display="https://pbs.twimg.com/media/D1oXPFTWoAAQ67F.jpg"/>
    <hyperlink ref="AK117" r:id="rId57" display="https://pbs.twimg.com/media/D1oXPFTWoAAQ67F.jpg"/>
    <hyperlink ref="AK123" r:id="rId58" display="https://pbs.twimg.com/media/D1oXPFTWoAAQ67F.jpg"/>
    <hyperlink ref="AK125" r:id="rId59" display="https://pbs.twimg.com/media/D1oXPFTWoAAQ67F.jpg"/>
    <hyperlink ref="AK127" r:id="rId60" display="https://pbs.twimg.com/media/D1oXPFTWoAAQ67F.jpg"/>
    <hyperlink ref="AK129" r:id="rId61" display="https://pbs.twimg.com/media/D1oXPFTWoAAQ67F.jpg"/>
    <hyperlink ref="AK130" r:id="rId62" display="https://pbs.twimg.com/media/D1ofBU3X4AEEEl9.jpg"/>
    <hyperlink ref="AK138" r:id="rId63" display="https://pbs.twimg.com/media/D1oXPFTWoAAQ67F.jpg"/>
    <hyperlink ref="AK140" r:id="rId64" display="https://pbs.twimg.com/media/D1oXPFTWoAAQ67F.jpg"/>
    <hyperlink ref="AK141" r:id="rId65" display="https://pbs.twimg.com/media/D1oY4X2WwAEB7Mh.jpg"/>
    <hyperlink ref="AK143" r:id="rId66" display="https://pbs.twimg.com/media/D1oXPFTWoAAQ67F.jpg"/>
    <hyperlink ref="AK145" r:id="rId67" display="https://pbs.twimg.com/media/D1oXPFTWoAAQ67F.jpg"/>
    <hyperlink ref="AK149" r:id="rId68" display="https://pbs.twimg.com/media/D1oEx1rXcAAO1ys.jpg"/>
    <hyperlink ref="AK150" r:id="rId69" display="https://pbs.twimg.com/ext_tw_video_thumb/1106238661425807360/pu/img/Hi2O0gZUG6lk06g4.jpg"/>
    <hyperlink ref="AK153" r:id="rId70" display="https://pbs.twimg.com/media/D1oXPFTWoAAQ67F.jpg"/>
    <hyperlink ref="AK154" r:id="rId71" display="https://pbs.twimg.com/media/D1o5fKjWsAEAAC7.jpg"/>
    <hyperlink ref="AK155" r:id="rId72" display="https://pbs.twimg.com/media/D1oXOudWsAAwfEE.jpg"/>
    <hyperlink ref="AK156" r:id="rId73" display="https://pbs.twimg.com/media/D1o71APXcAYaKRD.jpg"/>
    <hyperlink ref="AK157" r:id="rId74" display="https://pbs.twimg.com/media/D1o71ZmWkAAS29l.jpg"/>
    <hyperlink ref="AK160" r:id="rId75" display="https://pbs.twimg.com/media/D1oXPFTWoAAQ67F.jpg"/>
    <hyperlink ref="AK161" r:id="rId76" display="https://pbs.twimg.com/media/D1o71ZmWkAAS29l.jpg"/>
    <hyperlink ref="AK162" r:id="rId77" display="https://pbs.twimg.com/media/D1oXPFTWoAAQ67F.jpg"/>
    <hyperlink ref="AK163" r:id="rId78" display="https://pbs.twimg.com/media/D1o71ZmWkAAS29l.jpg"/>
    <hyperlink ref="AK164" r:id="rId79" display="https://pbs.twimg.com/media/D1o71ZmWkAAS29l.jpg"/>
    <hyperlink ref="AK166" r:id="rId80" display="https://pbs.twimg.com/media/D1o71ZmWkAAS29l.jpg"/>
    <hyperlink ref="AK168" r:id="rId81" display="https://pbs.twimg.com/media/D1oZWELWwAA-mAy.jpg"/>
    <hyperlink ref="AK170" r:id="rId82" display="https://pbs.twimg.com/media/D1oXPFTWoAAQ67F.jpg"/>
    <hyperlink ref="AK171" r:id="rId83" display="https://pbs.twimg.com/media/D1o71ZmWkAAS29l.jpg"/>
    <hyperlink ref="AK172" r:id="rId84" display="https://pbs.twimg.com/media/D1o71ZmWkAAS29l.jpg"/>
    <hyperlink ref="AL3" r:id="rId85" display="http://pbs.twimg.com/profile_images/1016387243320184832/rYrLgJ0s_normal.jpg"/>
    <hyperlink ref="AL4" r:id="rId86" display="http://pbs.twimg.com/profile_images/193353474/bender-smoking2_normal.jpg"/>
    <hyperlink ref="AL5" r:id="rId87" display="http://pbs.twimg.com/profile_images/1500425784/Twitter_QO_Avatar_normal.png"/>
    <hyperlink ref="AL6" r:id="rId88" display="http://pbs.twimg.com/profile_images/1500425784/Twitter_QO_Avatar_normal.png"/>
    <hyperlink ref="AL7" r:id="rId89" display="http://pbs.twimg.com/profile_images/1399786033/SWA_Logo_normal.PNG"/>
    <hyperlink ref="AL8" r:id="rId90" display="http://pbs.twimg.com/profile_images/1399786033/SWA_Logo_normal.PNG"/>
    <hyperlink ref="AL9" r:id="rId91" display="http://pbs.twimg.com/profile_images/184720788/bender-smoking2_normal.jpg"/>
    <hyperlink ref="AL10" r:id="rId92" display="http://pbs.twimg.com/profile_images/184720788/bender-smoking2_normal.jpg"/>
    <hyperlink ref="AL11" r:id="rId93" display="http://pbs.twimg.com/profile_images/899766511459385345/Dy-jSsCZ_normal.jpg"/>
    <hyperlink ref="AL12" r:id="rId94" display="http://pbs.twimg.com/profile_images/104985211/bizbuzzt_normal.jpg"/>
    <hyperlink ref="AL13" r:id="rId95" display="http://pbs.twimg.com/profile_images/689293922959552512/xTxBAMSz_normal.jpg"/>
    <hyperlink ref="AL14" r:id="rId96" display="https://pbs.twimg.com/media/D1oXPFTWoAAQ67F.jpg"/>
    <hyperlink ref="AL15" r:id="rId97" display="https://pbs.twimg.com/media/D1oXPFTWoAAQ67F.jpg"/>
    <hyperlink ref="AL16" r:id="rId98" display="https://pbs.twimg.com/media/D1oXPFTWoAAQ67F.jpg"/>
    <hyperlink ref="AL17" r:id="rId99" display="https://pbs.twimg.com/media/D1oXPFTWoAAQ67F.jpg"/>
    <hyperlink ref="AL18" r:id="rId100" display="https://pbs.twimg.com/media/D1oXPFTWoAAQ67F.jpg"/>
    <hyperlink ref="AL19" r:id="rId101" display="https://pbs.twimg.com/media/D1oXPFTWoAAQ67F.jpg"/>
    <hyperlink ref="AL20" r:id="rId102" display="http://pbs.twimg.com/profile_images/1062491090589282306/-RrUxF87_normal.jpg"/>
    <hyperlink ref="AL21" r:id="rId103" display="https://pbs.twimg.com/media/D1oXPFTWoAAQ67F.jpg"/>
    <hyperlink ref="AL22" r:id="rId104" display="http://pbs.twimg.com/profile_images/3311800587/57402dd9a73545e6ce8c4a850dcf5d50_normal.jpeg"/>
    <hyperlink ref="AL23" r:id="rId105" display="https://pbs.twimg.com/media/D1oXPFTWoAAQ67F.jpg"/>
    <hyperlink ref="AL24" r:id="rId106" display="http://pbs.twimg.com/profile_images/643872792249802753/4GBMPE-y_normal.jpg"/>
    <hyperlink ref="AL25" r:id="rId107" display="https://pbs.twimg.com/media/D1oXPFTWoAAQ67F.jpg"/>
    <hyperlink ref="AL26" r:id="rId108" display="http://pbs.twimg.com/profile_images/1061005010245378048/DXWJzxI0_normal.jpg"/>
    <hyperlink ref="AL27" r:id="rId109" display="https://pbs.twimg.com/media/D1oXPFTWoAAQ67F.jpg"/>
    <hyperlink ref="AL28" r:id="rId110" display="https://pbs.twimg.com/media/D1oaBq-VYAEeDlB.jpg"/>
    <hyperlink ref="AL29" r:id="rId111" display="https://pbs.twimg.com/media/D1oXPFTWoAAQ67F.jpg"/>
    <hyperlink ref="AL30" r:id="rId112" display="https://pbs.twimg.com/media/D1oXPFTWoAAQ67F.jpg"/>
    <hyperlink ref="AL31" r:id="rId113" display="http://pbs.twimg.com/profile_images/766813237539024897/wjJQhRCt_normal.jpg"/>
    <hyperlink ref="AL32" r:id="rId114" display="https://pbs.twimg.com/media/D1oXPFTWoAAQ67F.jpg"/>
    <hyperlink ref="AL33" r:id="rId115" display="https://pbs.twimg.com/media/D1oXPFTWoAAQ67F.jpg"/>
    <hyperlink ref="AL34" r:id="rId116" display="https://pbs.twimg.com/media/D1oXPFTWoAAQ67F.jpg"/>
    <hyperlink ref="AL35" r:id="rId117" display="http://pbs.twimg.com/profile_images/1092984337530798080/7YYyIbBo_normal.jpg"/>
    <hyperlink ref="AL36" r:id="rId118" display="http://pbs.twimg.com/profile_images/1063610333435187200/2XBWy30E_normal.jpg"/>
    <hyperlink ref="AL37" r:id="rId119" display="https://pbs.twimg.com/media/D1oXPFTWoAAQ67F.jpg"/>
    <hyperlink ref="AL38" r:id="rId120" display="http://pbs.twimg.com/profile_images/889663234650783744/GwSuName_normal.jpg"/>
    <hyperlink ref="AL39" r:id="rId121" display="https://pbs.twimg.com/media/D1oXPFTWoAAQ67F.jpg"/>
    <hyperlink ref="AL40" r:id="rId122" display="https://pbs.twimg.com/media/D1oXPFTWoAAQ67F.jpg"/>
    <hyperlink ref="AL41" r:id="rId123" display="http://pbs.twimg.com/profile_images/726590000712798208/3qBpA9dk_normal.jpg"/>
    <hyperlink ref="AL42" r:id="rId124" display="https://pbs.twimg.com/media/D1oXPFTWoAAQ67F.jpg"/>
    <hyperlink ref="AL43" r:id="rId125" display="https://pbs.twimg.com/media/D1oXPFTWoAAQ67F.jpg"/>
    <hyperlink ref="AL44" r:id="rId126" display="http://pbs.twimg.com/profile_images/624736919054761984/GTGxm_ab_normal.jpg"/>
    <hyperlink ref="AL45" r:id="rId127" display="http://pbs.twimg.com/profile_images/877743444336226304/M9g4joBo_normal.jpg"/>
    <hyperlink ref="AL46" r:id="rId128" display="http://pbs.twimg.com/profile_images/1011136382968913920/YS_Bxtiy_normal.jpg"/>
    <hyperlink ref="AL47" r:id="rId129" display="http://pbs.twimg.com/profile_images/812133149647847424/MvnpmID-_normal.jpg"/>
    <hyperlink ref="AL48" r:id="rId130" display="http://pbs.twimg.com/profile_images/822190794102566912/EE61RY8n_normal.jpg"/>
    <hyperlink ref="AL49" r:id="rId131" display="http://pbs.twimg.com/profile_images/438383284385751040/3La_q4mf_normal.jpeg"/>
    <hyperlink ref="AL50" r:id="rId132" display="http://pbs.twimg.com/profile_images/1073834858336661505/GFLGOjgL_normal.jpg"/>
    <hyperlink ref="AL51" r:id="rId133" display="https://pbs.twimg.com/media/D1oXPFTWoAAQ67F.jpg"/>
    <hyperlink ref="AL52" r:id="rId134" display="https://pbs.twimg.com/media/D1oZ5TdUkAAOZlo.jpg"/>
    <hyperlink ref="AL53" r:id="rId135" display="http://pbs.twimg.com/profile_images/1020071240063692805/GBr_K7D5_normal.jpg"/>
    <hyperlink ref="AL54" r:id="rId136" display="http://pbs.twimg.com/profile_images/579425565909913600/82mU_KU-_normal.jpg"/>
    <hyperlink ref="AL55" r:id="rId137" display="http://pbs.twimg.com/profile_images/1063648805382426624/XD3tU1jh_normal.jpg"/>
    <hyperlink ref="AL56" r:id="rId138" display="https://pbs.twimg.com/media/D1oXPFTWoAAQ67F.jpg"/>
    <hyperlink ref="AL57" r:id="rId139" display="https://pbs.twimg.com/media/D1oXPFTWoAAQ67F.jpg"/>
    <hyperlink ref="AL58" r:id="rId140" display="http://pbs.twimg.com/profile_images/76326181/first_national_tower_normal.JPG"/>
    <hyperlink ref="AL59" r:id="rId141" display="http://pbs.twimg.com/profile_images/1105215171432079360/xIuuOBUf_normal.jpg"/>
    <hyperlink ref="AL60" r:id="rId142" display="http://pbs.twimg.com/profile_images/1083787262582759424/M0M42jPr_normal.jpg"/>
    <hyperlink ref="AL61" r:id="rId143" display="https://pbs.twimg.com/media/D1oXPFTWoAAQ67F.jpg"/>
    <hyperlink ref="AL62" r:id="rId144" display="http://pbs.twimg.com/profile_images/875209382526681088/HmTyV0sI_normal.jpg"/>
    <hyperlink ref="AL63" r:id="rId145" display="http://pbs.twimg.com/profile_images/873314982770946048/vIoC6uD8_normal.jpg"/>
    <hyperlink ref="AL64" r:id="rId146" display="https://pbs.twimg.com/media/D1oXPFTWoAAQ67F.jpg"/>
    <hyperlink ref="AL65" r:id="rId147" display="http://pbs.twimg.com/profile_images/980766529955549184/QkZ-hjG8_normal.jpg"/>
    <hyperlink ref="AL66" r:id="rId148" display="http://pbs.twimg.com/profile_images/1104400454375665666/qMBmN2tq_normal.jpg"/>
    <hyperlink ref="AL67" r:id="rId149" display="http://pbs.twimg.com/profile_images/1075398284091539456/TIO18YLR_normal.jpg"/>
    <hyperlink ref="AL68" r:id="rId150" display="http://pbs.twimg.com/profile_images/912014279871692805/-SQI0mTV_normal.jpg"/>
    <hyperlink ref="AL69" r:id="rId151" display="http://pbs.twimg.com/profile_images/1092974402180911105/qf_5-Oht_normal.jpg"/>
    <hyperlink ref="AL70" r:id="rId152" display="http://pbs.twimg.com/profile_images/1092974402180911105/qf_5-Oht_normal.jpg"/>
    <hyperlink ref="AL71" r:id="rId153" display="https://pbs.twimg.com/media/D1oXPFTWoAAQ67F.jpg"/>
    <hyperlink ref="AL72" r:id="rId154" display="http://pbs.twimg.com/profile_images/1086317092771491840/dsNCE72V_normal.jpg"/>
    <hyperlink ref="AL73" r:id="rId155" display="http://pbs.twimg.com/profile_images/616444715047620608/ssS_DYWg_normal.jpg"/>
    <hyperlink ref="AL74" r:id="rId156" display="http://pbs.twimg.com/profile_images/967155239437643777/38APFhDY_normal.jpg"/>
    <hyperlink ref="AL75" r:id="rId157" display="http://abs.twimg.com/sticky/default_profile_images/default_profile_normal.png"/>
    <hyperlink ref="AL76" r:id="rId158" display="http://pbs.twimg.com/profile_images/1084814742793977858/bFmS-qV0_normal.jpg"/>
    <hyperlink ref="AL77" r:id="rId159" display="http://pbs.twimg.com/profile_images/701663432399941632/NmUpkrPG_normal.jpg"/>
    <hyperlink ref="AL78" r:id="rId160" display="https://pbs.twimg.com/media/D1oXPFTWoAAQ67F.jpg"/>
    <hyperlink ref="AL79" r:id="rId161" display="https://pbs.twimg.com/media/D1oXPFTWoAAQ67F.jpg"/>
    <hyperlink ref="AL80" r:id="rId162" display="http://pbs.twimg.com/profile_images/923933060340396033/Lm7_-RUP_normal.jpg"/>
    <hyperlink ref="AL81" r:id="rId163" display="http://pbs.twimg.com/profile_images/922884395031183360/x6YCNCC2_normal.jpg"/>
    <hyperlink ref="AL82" r:id="rId164" display="http://pbs.twimg.com/profile_images/643460291498524672/6hc9lKM1_normal.jpg"/>
    <hyperlink ref="AL83" r:id="rId165" display="http://pbs.twimg.com/profile_images/1106015841643102208/OBZ2qVEw_normal.png"/>
    <hyperlink ref="AL84" r:id="rId166" display="https://pbs.twimg.com/media/D1oXPFTWoAAQ67F.jpg"/>
    <hyperlink ref="AL85" r:id="rId167" display="http://pbs.twimg.com/profile_images/493476963290320896/CKWCrM3u_normal.jpeg"/>
    <hyperlink ref="AL86" r:id="rId168" display="http://pbs.twimg.com/profile_images/1040261394472394757/SiKQ3awK_normal.jpg"/>
    <hyperlink ref="AL87" r:id="rId169" display="https://pbs.twimg.com/media/D1oXPFTWoAAQ67F.jpg"/>
    <hyperlink ref="AL88" r:id="rId170" display="https://pbs.twimg.com/media/D1oXPFTWoAAQ67F.jpg"/>
    <hyperlink ref="AL89" r:id="rId171" display="https://pbs.twimg.com/media/D1oXPFTWoAAQ67F.jpg"/>
    <hyperlink ref="AL90" r:id="rId172" display="http://pbs.twimg.com/profile_images/378800000540933871/3eace9ef710c81f0e2de0719ed77bc6f_normal.png"/>
    <hyperlink ref="AL91" r:id="rId173" display="http://pbs.twimg.com/profile_images/378800000540933871/3eace9ef710c81f0e2de0719ed77bc6f_normal.png"/>
    <hyperlink ref="AL92" r:id="rId174" display="http://pbs.twimg.com/profile_images/1058782376707440642/qV8QjvHv_normal.jpg"/>
    <hyperlink ref="AL93" r:id="rId175" display="http://pbs.twimg.com/profile_images/1086454102543007744/Rpx1rLc__normal.jpg"/>
    <hyperlink ref="AL94" r:id="rId176" display="http://pbs.twimg.com/profile_images/953291608568541184/c1GgJe3q_normal.jpg"/>
    <hyperlink ref="AL95" r:id="rId177" display="http://pbs.twimg.com/profile_images/1095469388470325249/kvIv4zve_normal.jpg"/>
    <hyperlink ref="AL96" r:id="rId178" display="https://pbs.twimg.com/media/D1oXPFTWoAAQ67F.jpg"/>
    <hyperlink ref="AL97" r:id="rId179" display="http://pbs.twimg.com/profile_images/832317900732002304/U5Drg7O-_normal.jpg"/>
    <hyperlink ref="AL98" r:id="rId180" display="http://pbs.twimg.com/profile_images/1094031811385135106/CYGASwTN_normal.jpg"/>
    <hyperlink ref="AL99" r:id="rId181" display="https://pbs.twimg.com/media/D1oXPFTWoAAQ67F.jpg"/>
    <hyperlink ref="AL100" r:id="rId182" display="https://pbs.twimg.com/media/D1oXPFTWoAAQ67F.jpg"/>
    <hyperlink ref="AL101" r:id="rId183" display="http://pbs.twimg.com/profile_images/1096605233877315584/-rdNXkcY_normal.jpg"/>
    <hyperlink ref="AL102" r:id="rId184" display="http://pbs.twimg.com/profile_images/2738402785/be9f47a3ce58e9e293626fb4694ee59d_normal.jpeg"/>
    <hyperlink ref="AL103" r:id="rId185" display="http://pbs.twimg.com/profile_images/2738402785/be9f47a3ce58e9e293626fb4694ee59d_normal.jpeg"/>
    <hyperlink ref="AL104" r:id="rId186" display="http://pbs.twimg.com/profile_images/1094663627464949761/-r7ElD-S_normal.jpg"/>
    <hyperlink ref="AL105" r:id="rId187" display="https://pbs.twimg.com/media/D1oXPFTWoAAQ67F.jpg"/>
    <hyperlink ref="AL106" r:id="rId188" display="http://pbs.twimg.com/profile_images/1094663627464949761/-r7ElD-S_normal.jpg"/>
    <hyperlink ref="AL107" r:id="rId189" display="http://pbs.twimg.com/profile_images/1094663627464949761/-r7ElD-S_normal.jpg"/>
    <hyperlink ref="AL108" r:id="rId190" display="http://pbs.twimg.com/profile_images/491433036735451136/H5KDTO7e_normal.jpeg"/>
    <hyperlink ref="AL109" r:id="rId191" display="http://pbs.twimg.com/profile_images/1088601440849936384/wL3amdWm_normal.jpg"/>
    <hyperlink ref="AL110" r:id="rId192" display="http://pbs.twimg.com/profile_images/1097330896397463552/zFeJK7fs_normal.jpg"/>
    <hyperlink ref="AL111" r:id="rId193" display="https://pbs.twimg.com/media/D1oXPFTWoAAQ67F.jpg"/>
    <hyperlink ref="AL112" r:id="rId194" display="https://pbs.twimg.com/media/D1obkDtWwAAZOal.png"/>
    <hyperlink ref="AL113" r:id="rId195" display="http://pbs.twimg.com/profile_images/1081434104829140992/mjH96wKD_normal.jpg"/>
    <hyperlink ref="AL114" r:id="rId196" display="http://pbs.twimg.com/profile_images/1081434104829140992/mjH96wKD_normal.jpg"/>
    <hyperlink ref="AL115" r:id="rId197" display="https://pbs.twimg.com/media/D1oXPFTWoAAQ67F.jpg"/>
    <hyperlink ref="AL116" r:id="rId198" display="http://abs.twimg.com/sticky/default_profile_images/default_profile_normal.png"/>
    <hyperlink ref="AL117" r:id="rId199" display="https://pbs.twimg.com/media/D1oXPFTWoAAQ67F.jpg"/>
    <hyperlink ref="AL118" r:id="rId200" display="http://pbs.twimg.com/profile_images/919027528290877442/6cylnhi6_normal.jpg"/>
    <hyperlink ref="AL119" r:id="rId201" display="http://pbs.twimg.com/profile_images/517137609026727936/Wx-9Xc7e_normal.jpeg"/>
    <hyperlink ref="AL120" r:id="rId202" display="http://pbs.twimg.com/profile_images/2655229587/0c8e1f0408d5c0653a2604c5e34fbfc2_normal.jpeg"/>
    <hyperlink ref="AL121" r:id="rId203" display="http://pbs.twimg.com/profile_images/726092872634626048/agguKm3c_normal.jpg"/>
    <hyperlink ref="AL122" r:id="rId204" display="http://pbs.twimg.com/profile_images/726092872634626048/agguKm3c_normal.jpg"/>
    <hyperlink ref="AL123" r:id="rId205" display="https://pbs.twimg.com/media/D1oXPFTWoAAQ67F.jpg"/>
    <hyperlink ref="AL124" r:id="rId206" display="http://pbs.twimg.com/profile_images/749578311047651328/2MqYP8wP_normal.jpg"/>
    <hyperlink ref="AL125" r:id="rId207" display="https://pbs.twimg.com/media/D1oXPFTWoAAQ67F.jpg"/>
    <hyperlink ref="AL126" r:id="rId208" display="http://pbs.twimg.com/profile_images/765761585948352512/rTH6SK4v_normal.jpg"/>
    <hyperlink ref="AL127" r:id="rId209" display="https://pbs.twimg.com/media/D1oXPFTWoAAQ67F.jpg"/>
    <hyperlink ref="AL128" r:id="rId210" display="http://abs.twimg.com/sticky/default_profile_images/default_profile_normal.png"/>
    <hyperlink ref="AL129" r:id="rId211" display="https://pbs.twimg.com/media/D1oXPFTWoAAQ67F.jpg"/>
    <hyperlink ref="AL130" r:id="rId212" display="https://pbs.twimg.com/media/D1ofBU3X4AEEEl9.jpg"/>
    <hyperlink ref="AL131" r:id="rId213" display="http://pbs.twimg.com/profile_images/1049318823025958915/QBuDSJPW_normal.jpg"/>
    <hyperlink ref="AL132" r:id="rId214" display="http://pbs.twimg.com/profile_images/1049318823025958915/QBuDSJPW_normal.jpg"/>
    <hyperlink ref="AL133" r:id="rId215" display="http://pbs.twimg.com/profile_images/1042190951438012416/gX18Ncir_normal.jpg"/>
    <hyperlink ref="AL134" r:id="rId216" display="http://pbs.twimg.com/profile_images/749657385803800576/2GIOOU_r_normal.jpg"/>
    <hyperlink ref="AL135" r:id="rId217" display="http://pbs.twimg.com/profile_images/908273981572222978/r4hkwN-i_normal.jpg"/>
    <hyperlink ref="AL136" r:id="rId218" display="http://pbs.twimg.com/profile_images/567800242284683264/A6Wgulux_normal.jpeg"/>
    <hyperlink ref="AL137" r:id="rId219" display="http://pbs.twimg.com/profile_images/863112509594550273/TfPQgs3M_normal.jpg"/>
    <hyperlink ref="AL138" r:id="rId220" display="https://pbs.twimg.com/media/D1oXPFTWoAAQ67F.jpg"/>
    <hyperlink ref="AL139" r:id="rId221" display="http://pbs.twimg.com/profile_images/972603159351832577/QaA-xCBk_normal.jpg"/>
    <hyperlink ref="AL140" r:id="rId222" display="https://pbs.twimg.com/media/D1oXPFTWoAAQ67F.jpg"/>
    <hyperlink ref="AL141" r:id="rId223" display="https://pbs.twimg.com/media/D1oY4X2WwAEB7Mh.jpg"/>
    <hyperlink ref="AL142" r:id="rId224" display="http://pbs.twimg.com/profile_images/378800000677620483/d582ee891e6f90f250bb0994057f0bcb_normal.jpeg"/>
    <hyperlink ref="AL143" r:id="rId225" display="https://pbs.twimg.com/media/D1oXPFTWoAAQ67F.jpg"/>
    <hyperlink ref="AL144" r:id="rId226" display="http://pbs.twimg.com/profile_images/436194415632060416/v2EGJAmw_normal.jpeg"/>
    <hyperlink ref="AL145" r:id="rId227" display="https://pbs.twimg.com/media/D1oXPFTWoAAQ67F.jpg"/>
    <hyperlink ref="AL146" r:id="rId228" display="http://pbs.twimg.com/profile_images/614082723271938049/R08zqSoF_normal.jpg"/>
    <hyperlink ref="AL147" r:id="rId229" display="http://pbs.twimg.com/profile_images/1100616814894100485/CK1GC31W_normal.jpg"/>
    <hyperlink ref="AL148" r:id="rId230" display="http://pbs.twimg.com/profile_images/790402956604551168/TvPyfIMU_normal.jpg"/>
    <hyperlink ref="AL149" r:id="rId231" display="https://pbs.twimg.com/media/D1oEx1rXcAAO1ys.jpg"/>
    <hyperlink ref="AL150" r:id="rId232" display="https://pbs.twimg.com/ext_tw_video_thumb/1106238661425807360/pu/img/Hi2O0gZUG6lk06g4.jpg"/>
    <hyperlink ref="AL151" r:id="rId233" display="http://pbs.twimg.com/profile_images/1060384429431025665/DaDUUmQW_normal.jpg"/>
    <hyperlink ref="AL152" r:id="rId234" display="http://pbs.twimg.com/profile_images/1060384429431025665/DaDUUmQW_normal.jpg"/>
    <hyperlink ref="AL153" r:id="rId235" display="https://pbs.twimg.com/media/D1oXPFTWoAAQ67F.jpg"/>
    <hyperlink ref="AL154" r:id="rId236" display="https://pbs.twimg.com/media/D1o5fKjWsAEAAC7.jpg"/>
    <hyperlink ref="AL155" r:id="rId237" display="https://pbs.twimg.com/media/D1oXOudWsAAwfEE.jpg"/>
    <hyperlink ref="AL156" r:id="rId238" display="https://pbs.twimg.com/media/D1o71APXcAYaKRD.jpg"/>
    <hyperlink ref="AL157" r:id="rId239" display="https://pbs.twimg.com/media/D1o71ZmWkAAS29l.jpg"/>
    <hyperlink ref="AL158" r:id="rId240" display="http://pbs.twimg.com/profile_images/1435641079/photo_1__normal.JPG"/>
    <hyperlink ref="AL159" r:id="rId241" display="http://pbs.twimg.com/profile_images/1039939032082534406/cB5Ufki-_normal.jpg"/>
    <hyperlink ref="AL160" r:id="rId242" display="https://pbs.twimg.com/media/D1oXPFTWoAAQ67F.jpg"/>
    <hyperlink ref="AL161" r:id="rId243" display="https://pbs.twimg.com/media/D1o71ZmWkAAS29l.jpg"/>
    <hyperlink ref="AL162" r:id="rId244" display="https://pbs.twimg.com/media/D1oXPFTWoAAQ67F.jpg"/>
    <hyperlink ref="AL163" r:id="rId245" display="https://pbs.twimg.com/media/D1o71ZmWkAAS29l.jpg"/>
    <hyperlink ref="AL164" r:id="rId246" display="https://pbs.twimg.com/media/D1o71ZmWkAAS29l.jpg"/>
    <hyperlink ref="AL165" r:id="rId247" display="http://pbs.twimg.com/profile_images/1097008255765762050/N-0Rq6CY_normal.jpg"/>
    <hyperlink ref="AL166" r:id="rId248" display="https://pbs.twimg.com/media/D1o71ZmWkAAS29l.jpg"/>
    <hyperlink ref="AL167" r:id="rId249" display="http://pbs.twimg.com/profile_images/1071152745581895682/Da48QOkI_normal.jpg"/>
    <hyperlink ref="AL168" r:id="rId250" display="https://pbs.twimg.com/media/D1oZWELWwAA-mAy.jpg"/>
    <hyperlink ref="AL169" r:id="rId251" display="http://pbs.twimg.com/profile_images/916834882885705728/b1FdHTD8_normal.jpg"/>
    <hyperlink ref="AL170" r:id="rId252" display="https://pbs.twimg.com/media/D1oXPFTWoAAQ67F.jpg"/>
    <hyperlink ref="AL171" r:id="rId253" display="https://pbs.twimg.com/media/D1o71ZmWkAAS29l.jpg"/>
    <hyperlink ref="AL172" r:id="rId254" display="https://pbs.twimg.com/media/D1o71ZmWkAAS29l.jpg"/>
    <hyperlink ref="V3" r:id="rId255" display="https://twitter.com/pumpknot/status/1104107229819686912"/>
    <hyperlink ref="V4" r:id="rId256" display="https://twitter.com/iembot_gid/status/1105505065761157122"/>
    <hyperlink ref="V5" r:id="rId257" display="https://twitter.com/wqow/status/1105379393034018817"/>
    <hyperlink ref="V6" r:id="rId258" display="https://twitter.com/wqow/status/1105563848860303360"/>
    <hyperlink ref="V7" r:id="rId259" display="https://twitter.com/simpleweatherwi/status/1105379931976945664"/>
    <hyperlink ref="V8" r:id="rId260" display="https://twitter.com/simpleweatherwi/status/1105564232526032896"/>
    <hyperlink ref="V9" r:id="rId261" display="https://twitter.com/iembot_oax/status/1105505065761230850"/>
    <hyperlink ref="V10" r:id="rId262" display="https://twitter.com/iembot_oax/status/1105840537054134273"/>
    <hyperlink ref="V11" r:id="rId263" display="https://twitter.com/ocsbroadcastify/status/1106190447712632832"/>
    <hyperlink ref="V12" r:id="rId264" display="https://twitter.com/lincolnbizbuzz/status/1106207395796140032"/>
    <hyperlink ref="V13" r:id="rId265" display="https://twitter.com/ljsrileyjohnson/status/1106212281715707904"/>
    <hyperlink ref="V14" r:id="rId266" display="https://twitter.com/saundersares/status/1106222332786499584"/>
    <hyperlink ref="V15" r:id="rId267" display="https://twitter.com/jkelmuhcoogs/status/1106222544774930432"/>
    <hyperlink ref="V16" r:id="rId268" display="https://twitter.com/opdkelsey/status/1106223238701555713"/>
    <hyperlink ref="V17" r:id="rId269" display="https://twitter.com/northbendeagle/status/1106223357069021185"/>
    <hyperlink ref="V18" r:id="rId270" display="https://twitter.com/colfaxcountyext/status/1106223597360742401"/>
    <hyperlink ref="V19" r:id="rId271" display="https://twitter.com/crankymomofsix/status/1106223787572428800"/>
    <hyperlink ref="V20" r:id="rId272" display="https://twitter.com/wowtweather/status/1106224155681280002"/>
    <hyperlink ref="V21" r:id="rId273" display="https://twitter.com/juanderful93/status/1106224193144844288"/>
    <hyperlink ref="V22" r:id="rId274" display="https://twitter.com/551cars/status/1106224203546718208"/>
    <hyperlink ref="V23" r:id="rId275" display="https://twitter.com/omajason/status/1106224396593778689"/>
    <hyperlink ref="V24" r:id="rId276" display="https://twitter.com/rustylord/status/1106224584813101056"/>
    <hyperlink ref="V25" r:id="rId277" display="https://twitter.com/isodrosotherm/status/1106225013773004806"/>
    <hyperlink ref="V26" r:id="rId278" display="https://twitter.com/fastman85/status/1106225038896885760"/>
    <hyperlink ref="V27" r:id="rId279" display="https://twitter.com/b_freddie25/status/1106225256438603776"/>
    <hyperlink ref="V28" r:id="rId280" display="https://twitter.com/ntvweather/status/1106225278005592069"/>
    <hyperlink ref="V29" r:id="rId281" display="https://twitter.com/mrnexrad/status/1106225323920646144"/>
    <hyperlink ref="V30" r:id="rId282" display="https://twitter.com/seaneversonketv/status/1106224036047130624"/>
    <hyperlink ref="V31" r:id="rId283" display="https://twitter.com/seaneversonketv/status/1106225324017229825"/>
    <hyperlink ref="V32" r:id="rId284" display="https://twitter.com/bkolihapd/status/1106225474794078211"/>
    <hyperlink ref="V33" r:id="rId285" display="https://twitter.com/tylerw_unl/status/1106225513230680070"/>
    <hyperlink ref="V34" r:id="rId286" display="https://twitter.com/nate_wildweasel/status/1106225586568081409"/>
    <hyperlink ref="V35" r:id="rId287" display="https://twitter.com/timothyclawson/status/1106225597821435904"/>
    <hyperlink ref="V36" r:id="rId288" display="https://twitter.com/jason_fox/status/1106225616200843270"/>
    <hyperlink ref="V37" r:id="rId289" display="https://twitter.com/imperialautobdy/status/1106225730055225344"/>
    <hyperlink ref="V38" r:id="rId290" display="https://twitter.com/davidearllive/status/1106225776750403584"/>
    <hyperlink ref="V39" r:id="rId291" display="https://twitter.com/depfrankdcso/status/1106225823542116352"/>
    <hyperlink ref="V40" r:id="rId292" display="https://twitter.com/marssaturn91/status/1106225936913981440"/>
    <hyperlink ref="V41" r:id="rId293" display="https://twitter.com/mtobiasnet/status/1106225965963902977"/>
    <hyperlink ref="V42" r:id="rId294" display="https://twitter.com/scottiemc33/status/1106225995173060608"/>
    <hyperlink ref="V43" r:id="rId295" display="https://twitter.com/oasismountain/status/1106226086508060673"/>
    <hyperlink ref="V44" r:id="rId296" display="https://twitter.com/jennyjjh/status/1106226128451190786"/>
    <hyperlink ref="V45" r:id="rId297" display="https://twitter.com/roycesheibal/status/1106226204854632449"/>
    <hyperlink ref="V46" r:id="rId298" display="https://twitter.com/nayat_q/status/1106226493968003072"/>
    <hyperlink ref="V47" r:id="rId299" display="https://twitter.com/sharonchenwowt/status/1106226236848787456"/>
    <hyperlink ref="V48" r:id="rId300" display="https://twitter.com/ipraveenpathak/status/1106226528168431616"/>
    <hyperlink ref="V49" r:id="rId301" display="https://twitter.com/gregfreivogel/status/1106226536800288768"/>
    <hyperlink ref="V50" r:id="rId302" display="https://twitter.com/jfegter1/status/1106226671290642439"/>
    <hyperlink ref="V51" r:id="rId303" display="https://twitter.com/jackdaniels8022/status/1106226758456668160"/>
    <hyperlink ref="V52" r:id="rId304" display="https://twitter.com/reginabirdwx/status/1106225133620883457"/>
    <hyperlink ref="V53" r:id="rId305" display="https://twitter.com/chaplaingarf/status/1106226777339383809"/>
    <hyperlink ref="V54" r:id="rId306" display="https://twitter.com/marino42/status/1106226782234132480"/>
    <hyperlink ref="V55" r:id="rId307" display="https://twitter.com/homewiththeboys/status/1106226901495021569"/>
    <hyperlink ref="V56" r:id="rId308" display="https://twitter.com/agdaytv/status/1106227026648813568"/>
    <hyperlink ref="V57" r:id="rId309" display="https://twitter.com/tiremafia/status/1106227054167629824"/>
    <hyperlink ref="V58" r:id="rId310" display="https://twitter.com/j_dbo_smith/status/1106227161726414849"/>
    <hyperlink ref="V59" r:id="rId311" display="https://twitter.com/ellaitchh/status/1106227323270057986"/>
    <hyperlink ref="V60" r:id="rId312" display="https://twitter.com/erinbode/status/1106227521446649857"/>
    <hyperlink ref="V61" r:id="rId313" display="https://twitter.com/brunahild/status/1106227597975928838"/>
    <hyperlink ref="V62" r:id="rId314" display="https://twitter.com/huskerpip/status/1106227726086819872"/>
    <hyperlink ref="V63" r:id="rId315" display="https://twitter.com/yemartin3/status/1106227837122633734"/>
    <hyperlink ref="V64" r:id="rId316" display="https://twitter.com/lmailander/status/1106228077628190721"/>
    <hyperlink ref="V65" r:id="rId317" display="https://twitter.com/opdcanoe1/status/1106228113271345154"/>
    <hyperlink ref="V66" r:id="rId318" display="https://twitter.com/thejamesfarley/status/1106228502003625984"/>
    <hyperlink ref="V67" r:id="rId319" display="https://twitter.com/jjbecklun/status/1106228509578616832"/>
    <hyperlink ref="V68" r:id="rId320" display="https://twitter.com/marthaevapearl/status/1106228565819998208"/>
    <hyperlink ref="V69" r:id="rId321" display="https://twitter.com/omahawxstorms/status/1106228575315726337"/>
    <hyperlink ref="V70" r:id="rId322" display="https://twitter.com/omahawxstorms/status/1106228575315726337"/>
    <hyperlink ref="V71" r:id="rId323" display="https://twitter.com/nebraskasower/status/1106228576624541696"/>
    <hyperlink ref="V72" r:id="rId324" display="https://twitter.com/nebraskadashcam/status/1106228592189423617"/>
    <hyperlink ref="V73" r:id="rId325" display="https://twitter.com/dbhaire4/status/1106229150103285760"/>
    <hyperlink ref="V74" r:id="rId326" display="https://twitter.com/extension4hpals/status/1106229209909866496"/>
    <hyperlink ref="V75" r:id="rId327" display="https://twitter.com/micky_backhaus/status/1106229292751572992"/>
    <hyperlink ref="V76" r:id="rId328" display="https://twitter.com/maya_reports/status/1106229292751572993"/>
    <hyperlink ref="V77" r:id="rId329" display="https://twitter.com/sarpy_scanner/status/1106229345583022081"/>
    <hyperlink ref="V78" r:id="rId330" display="https://twitter.com/bailz_zeleny/status/1106229463933743105"/>
    <hyperlink ref="V79" r:id="rId331" display="https://twitter.com/bradanderson_wx/status/1106227731380006913"/>
    <hyperlink ref="V80" r:id="rId332" display="https://twitter.com/bradanderson_wx/status/1106229520196083713"/>
    <hyperlink ref="V81" r:id="rId333" display="https://twitter.com/1011_news/status/1106228033755713536"/>
    <hyperlink ref="V82" r:id="rId334" display="https://twitter.com/difreit/status/1106229626865623040"/>
    <hyperlink ref="V83" r:id="rId335" display="https://twitter.com/writes_jack/status/1106229638462791681"/>
    <hyperlink ref="V84" r:id="rId336" display="https://twitter.com/collegeandmusic/status/1106229643693174785"/>
    <hyperlink ref="V85" r:id="rId337" display="https://twitter.com/n9xtn/status/1106229910807425026"/>
    <hyperlink ref="V86" r:id="rId338" display="https://twitter.com/eringraceowh/status/1106229953471881217"/>
    <hyperlink ref="V87" r:id="rId339" display="https://twitter.com/faithh_moritz/status/1106230583951265792"/>
    <hyperlink ref="V88" r:id="rId340" display="https://twitter.com/glschardt/status/1106230586719592449"/>
    <hyperlink ref="V89" r:id="rId341" display="https://twitter.com/auntkim2/status/1106230608978759685"/>
    <hyperlink ref="V90" r:id="rId342" display="https://twitter.com/jjwills2/status/1106230736435191809"/>
    <hyperlink ref="V91" r:id="rId343" display="https://twitter.com/jjwills2/status/1106230736435191809"/>
    <hyperlink ref="V92" r:id="rId344" display="https://twitter.com/geoffjam78/status/1106231203080867840"/>
    <hyperlink ref="V93" r:id="rId345" display="https://twitter.com/4calhoun/status/1106231945980248066"/>
    <hyperlink ref="V94" r:id="rId346" display="https://twitter.com/jonathangarcia/status/1106232165908578304"/>
    <hyperlink ref="V95" r:id="rId347" display="https://twitter.com/aandersen55/status/1106232348151107584"/>
    <hyperlink ref="V96" r:id="rId348" display="https://twitter.com/simplysaidjill/status/1106232467940392963"/>
    <hyperlink ref="V97" r:id="rId349" display="https://twitter.com/nicolekwarner/status/1106232530804584449"/>
    <hyperlink ref="V98" r:id="rId350" display="https://twitter.com/leftisrightinne/status/1106231326888341509"/>
    <hyperlink ref="V99" r:id="rId351" display="https://twitter.com/leftisrightinne/status/1106232919964696576"/>
    <hyperlink ref="V100" r:id="rId352" display="https://twitter.com/chantelemilton/status/1106233174051438598"/>
    <hyperlink ref="V101" r:id="rId353" display="https://twitter.com/aktj620/status/1106233456915288068"/>
    <hyperlink ref="V102" r:id="rId354" display="https://twitter.com/drewendorf/status/1106234217564958720"/>
    <hyperlink ref="V103" r:id="rId355" display="https://twitter.com/drewendorf/status/1106234217564958720"/>
    <hyperlink ref="V104" r:id="rId356" display="https://twitter.com/arkhusk33/status/1106229493302214656"/>
    <hyperlink ref="V105" r:id="rId357" display="https://twitter.com/arkhusk33/status/1106230290836611079"/>
    <hyperlink ref="V106" r:id="rId358" display="https://twitter.com/arkhusk33/status/1106234466190667777"/>
    <hyperlink ref="V107" r:id="rId359" display="https://twitter.com/arkhusk33/status/1106234466190667777"/>
    <hyperlink ref="V108" r:id="rId360" display="https://twitter.com/omahalyfttodd/status/1106234817245532160"/>
    <hyperlink ref="V109" r:id="rId361" display="https://twitter.com/jmstill300/status/1106234910509940737"/>
    <hyperlink ref="V110" r:id="rId362" display="https://twitter.com/pondimonium/status/1106235191213744129"/>
    <hyperlink ref="V111" r:id="rId363" display="https://twitter.com/nematweets/status/1106235658094497792"/>
    <hyperlink ref="V112" r:id="rId364" display="https://twitter.com/audramoorewx/status/1106227092356845568"/>
    <hyperlink ref="V113" r:id="rId365" display="https://twitter.com/paprikapink/status/1106235864063967233"/>
    <hyperlink ref="V114" r:id="rId366" display="https://twitter.com/paprikapink/status/1106235864063967233"/>
    <hyperlink ref="V115" r:id="rId367" display="https://twitter.com/78sondo/status/1106235224470495233"/>
    <hyperlink ref="V116" r:id="rId368" display="https://twitter.com/78sondo/status/1106236347331821569"/>
    <hyperlink ref="V117" r:id="rId369" display="https://twitter.com/gretnastiles/status/1106236351656194049"/>
    <hyperlink ref="V118" r:id="rId370" display="https://twitter.com/amandazepanda02/status/1106236453057675265"/>
    <hyperlink ref="V119" r:id="rId371" display="https://twitter.com/exbluejay12/status/1106237188222738435"/>
    <hyperlink ref="V120" r:id="rId372" display="https://twitter.com/leisarogers1/status/1106237439797018625"/>
    <hyperlink ref="V121" r:id="rId373" display="https://twitter.com/camilaortiketv/status/1106237867527991298"/>
    <hyperlink ref="V122" r:id="rId374" display="https://twitter.com/camilaortiketv/status/1106237867527991298"/>
    <hyperlink ref="V123" r:id="rId375" display="https://twitter.com/prairiewisdom/status/1106238797849743361"/>
    <hyperlink ref="V124" r:id="rId376" display="https://twitter.com/scochran2/status/1106239156924092416"/>
    <hyperlink ref="V125" r:id="rId377" display="https://twitter.com/tcporter777/status/1106239721011900416"/>
    <hyperlink ref="V126" r:id="rId378" display="https://twitter.com/tadpfeifer/status/1106239729358565378"/>
    <hyperlink ref="V127" r:id="rId379" display="https://twitter.com/billyfitz54/status/1106240760045805568"/>
    <hyperlink ref="V128" r:id="rId380" display="https://twitter.com/dmspinharney/status/1106236279522504705"/>
    <hyperlink ref="V129" r:id="rId381" display="https://twitter.com/dmspinharney/status/1106241357398663170"/>
    <hyperlink ref="V130" r:id="rId382" display="https://twitter.com/laurannrobinson/status/1106230768186085376"/>
    <hyperlink ref="V131" r:id="rId383" display="https://twitter.com/b_dubulous/status/1106241668590772224"/>
    <hyperlink ref="V132" r:id="rId384" display="https://twitter.com/b_dubulous/status/1106241668590772224"/>
    <hyperlink ref="V133" r:id="rId385" display="https://twitter.com/jlpritchard11/status/1106241907057819648"/>
    <hyperlink ref="V134" r:id="rId386" display="https://twitter.com/chadrowell13/status/1106243542383554561"/>
    <hyperlink ref="V135" r:id="rId387" display="https://twitter.com/tomc1015/status/1106244237849440256"/>
    <hyperlink ref="V136" r:id="rId388" display="https://twitter.com/markvarner09/status/1106244538044170240"/>
    <hyperlink ref="V137" r:id="rId389" display="https://twitter.com/lef23ty/status/1106246032420147205"/>
    <hyperlink ref="V138" r:id="rId390" display="https://twitter.com/ofc_wood/status/1106246355591331840"/>
    <hyperlink ref="V139" r:id="rId391" display="https://twitter.com/sharon_rues/status/1106247230405656578"/>
    <hyperlink ref="V140" r:id="rId392" display="https://twitter.com/ccooke6685/status/1106247735701848064"/>
    <hyperlink ref="V141" r:id="rId393" display="https://twitter.com/dkoellerwx/status/1106224017848131584"/>
    <hyperlink ref="V142" r:id="rId394" display="https://twitter.com/kringraham/status/1106248086693859328"/>
    <hyperlink ref="V143" r:id="rId395" display="https://twitter.com/dodgecosone/status/1106248133053431812"/>
    <hyperlink ref="V144" r:id="rId396" display="https://twitter.com/jannabinder/status/1106253281473560576"/>
    <hyperlink ref="V145" r:id="rId397" display="https://twitter.com/roscoe_1984/status/1106255691721912321"/>
    <hyperlink ref="V146" r:id="rId398" display="https://twitter.com/kforradio/status/1106254249963544577"/>
    <hyperlink ref="V147" r:id="rId399" display="https://twitter.com/4randyj/status/1106256092831449088"/>
    <hyperlink ref="V148" r:id="rId400" display="https://twitter.com/cinma44/status/1106257434748833792"/>
    <hyperlink ref="V149" r:id="rId401" display="https://twitter.com/ketv/status/1106201951098859521"/>
    <hyperlink ref="V150" r:id="rId402" display="https://twitter.com/ketv/status/1106238979240804358"/>
    <hyperlink ref="V151" r:id="rId403" display="https://twitter.com/fwdmovement_me/status/1106257569457340417"/>
    <hyperlink ref="V152" r:id="rId404" display="https://twitter.com/fwdmovement_me/status/1106257569457340417"/>
    <hyperlink ref="V153" r:id="rId405" display="https://twitter.com/platteriverlady/status/1106257621173055492"/>
    <hyperlink ref="V154" r:id="rId406" display="https://twitter.com/allisonmollenk1/status/1106259880678252545"/>
    <hyperlink ref="V155" r:id="rId407" display="https://twitter.com/nwsflashflood/status/1106222201995436033"/>
    <hyperlink ref="V156" r:id="rId408" display="https://twitter.com/nwsflashflood/status/1106262441879629824"/>
    <hyperlink ref="V157" r:id="rId409" display="https://twitter.com/dixiewxgeek/status/1106262479741612033"/>
    <hyperlink ref="V158" r:id="rId410" display="https://twitter.com/jim_phillips1/status/1106225615982788608"/>
    <hyperlink ref="V159" r:id="rId411" display="https://twitter.com/omaha_scanner/status/1106226921078222848"/>
    <hyperlink ref="V160" r:id="rId412" display="https://twitter.com/omaha_scanner/status/1106227203757522947"/>
    <hyperlink ref="V161" r:id="rId413" display="https://twitter.com/omaha_scanner/status/1106262483541598209"/>
    <hyperlink ref="V162" r:id="rId414" display="https://twitter.com/fox42kptm/status/1106229469596008449"/>
    <hyperlink ref="V163" r:id="rId415" display="https://twitter.com/fox42kptm/status/1106262491724681217"/>
    <hyperlink ref="V164" r:id="rId416" display="https://twitter.com/nicoledoesnews/status/1106262689045729282"/>
    <hyperlink ref="V165" r:id="rId417" display="https://twitter.com/3newsnowomaha/status/1106225934405914624"/>
    <hyperlink ref="V166" r:id="rId418" display="https://twitter.com/3newsnowomaha/status/1106262704480813056"/>
    <hyperlink ref="V167" r:id="rId419" display="https://twitter.com/kfabnews/status/1106262921808699397"/>
    <hyperlink ref="V168" r:id="rId420" display="https://twitter.com/mattserweketv/status/1106224933464653824"/>
    <hyperlink ref="V169" r:id="rId421" display="https://twitter.com/ashlandfiredept/status/1106225949660639238"/>
    <hyperlink ref="V170" r:id="rId422" display="https://twitter.com/nwsomaha/status/1106222207880122368"/>
    <hyperlink ref="V171" r:id="rId423" display="https://twitter.com/nwsomaha/status/1106262449089638400"/>
    <hyperlink ref="V172" r:id="rId424" display="https://twitter.com/ashlandfiredept/status/1106263237543317504"/>
    <hyperlink ref="BJ158" r:id="rId425" display="https://api.twitter.com/1.1/geo/id/a84b808ce3f11719.json"/>
    <hyperlink ref="BJ170" r:id="rId426" display="https://api.twitter.com/1.1/geo/id/ac9b9070f6d17a9a.json"/>
    <hyperlink ref="BJ171" r:id="rId427" display="https://api.twitter.com/1.1/geo/id/ac9b9070f6d17a9a.json"/>
  </hyperlinks>
  <printOptions/>
  <pageMargins left="0.7" right="0.7" top="0.75" bottom="0.75" header="0.3" footer="0.3"/>
  <pageSetup horizontalDpi="600" verticalDpi="600" orientation="portrait" r:id="rId431"/>
  <legacyDrawing r:id="rId429"/>
  <tableParts>
    <tablePart r:id="rId43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230</v>
      </c>
      <c r="B1" s="13" t="s">
        <v>231</v>
      </c>
      <c r="C1" s="63" t="s">
        <v>232</v>
      </c>
      <c r="D1" s="63" t="s">
        <v>234</v>
      </c>
      <c r="E1" s="63" t="s">
        <v>233</v>
      </c>
      <c r="F1" s="63" t="s">
        <v>235</v>
      </c>
      <c r="G1" s="63" t="s">
        <v>364</v>
      </c>
      <c r="H1" s="63" t="s">
        <v>366</v>
      </c>
      <c r="I1" s="63" t="s">
        <v>365</v>
      </c>
      <c r="J1" s="63" t="s">
        <v>368</v>
      </c>
      <c r="K1" s="13" t="s">
        <v>367</v>
      </c>
      <c r="L1" s="13" t="s">
        <v>404</v>
      </c>
      <c r="M1" s="13" t="s">
        <v>403</v>
      </c>
      <c r="N1" s="13" t="s">
        <v>406</v>
      </c>
      <c r="O1" s="63" t="s">
        <v>405</v>
      </c>
      <c r="P1" s="63" t="s">
        <v>407</v>
      </c>
      <c r="Q1" s="13" t="s">
        <v>438</v>
      </c>
      <c r="R1" s="13" t="s">
        <v>440</v>
      </c>
      <c r="S1" s="13" t="s">
        <v>439</v>
      </c>
      <c r="T1" s="13" t="s">
        <v>442</v>
      </c>
      <c r="U1" s="63" t="s">
        <v>441</v>
      </c>
      <c r="V1" s="63" t="s">
        <v>443</v>
      </c>
    </row>
    <row r="2" spans="1:22" ht="15">
      <c r="A2" s="68" t="s">
        <v>654</v>
      </c>
      <c r="B2" s="63">
        <v>2</v>
      </c>
      <c r="C2" s="63"/>
      <c r="D2" s="63"/>
      <c r="E2" s="63"/>
      <c r="F2" s="63"/>
      <c r="G2" s="63"/>
      <c r="H2" s="63"/>
      <c r="I2" s="63"/>
      <c r="J2" s="63"/>
      <c r="K2" s="68" t="s">
        <v>646</v>
      </c>
      <c r="L2" s="63">
        <v>2</v>
      </c>
      <c r="M2" s="68" t="s">
        <v>654</v>
      </c>
      <c r="N2" s="63">
        <v>2</v>
      </c>
      <c r="O2" s="63"/>
      <c r="P2" s="63"/>
      <c r="Q2" s="68" t="s">
        <v>653</v>
      </c>
      <c r="R2" s="63">
        <v>1</v>
      </c>
      <c r="S2" s="68" t="s">
        <v>655</v>
      </c>
      <c r="T2" s="63">
        <v>1</v>
      </c>
      <c r="U2" s="63"/>
      <c r="V2" s="63"/>
    </row>
    <row r="3" spans="1:22" ht="15">
      <c r="A3" s="68" t="s">
        <v>652</v>
      </c>
      <c r="B3" s="63">
        <v>2</v>
      </c>
      <c r="C3" s="63"/>
      <c r="D3" s="63"/>
      <c r="E3" s="63"/>
      <c r="F3" s="63"/>
      <c r="G3" s="63"/>
      <c r="H3" s="63"/>
      <c r="I3" s="63"/>
      <c r="J3" s="63"/>
      <c r="K3" s="68" t="s">
        <v>647</v>
      </c>
      <c r="L3" s="63">
        <v>2</v>
      </c>
      <c r="M3" s="68" t="s">
        <v>656</v>
      </c>
      <c r="N3" s="63">
        <v>1</v>
      </c>
      <c r="O3" s="63"/>
      <c r="P3" s="63"/>
      <c r="Q3" s="63"/>
      <c r="R3" s="63"/>
      <c r="S3" s="63"/>
      <c r="T3" s="63"/>
      <c r="U3" s="63"/>
      <c r="V3" s="63"/>
    </row>
    <row r="4" spans="1:22" ht="15">
      <c r="A4" s="68" t="s">
        <v>646</v>
      </c>
      <c r="B4" s="63">
        <v>2</v>
      </c>
      <c r="C4" s="63"/>
      <c r="D4" s="63"/>
      <c r="E4" s="63"/>
      <c r="F4" s="63"/>
      <c r="G4" s="63"/>
      <c r="H4" s="63"/>
      <c r="I4" s="63"/>
      <c r="J4" s="63"/>
      <c r="K4" s="68" t="s">
        <v>649</v>
      </c>
      <c r="L4" s="63">
        <v>1</v>
      </c>
      <c r="M4" s="63"/>
      <c r="N4" s="63"/>
      <c r="O4" s="63"/>
      <c r="P4" s="63"/>
      <c r="Q4" s="63"/>
      <c r="R4" s="63"/>
      <c r="S4" s="63"/>
      <c r="T4" s="63"/>
      <c r="U4" s="63"/>
      <c r="V4" s="63"/>
    </row>
    <row r="5" spans="1:22" ht="15">
      <c r="A5" s="68" t="s">
        <v>647</v>
      </c>
      <c r="B5" s="63">
        <v>2</v>
      </c>
      <c r="C5" s="63"/>
      <c r="D5" s="63"/>
      <c r="E5" s="63"/>
      <c r="F5" s="63"/>
      <c r="G5" s="63"/>
      <c r="H5" s="63"/>
      <c r="I5" s="63"/>
      <c r="J5" s="63"/>
      <c r="K5" s="68" t="s">
        <v>648</v>
      </c>
      <c r="L5" s="63">
        <v>1</v>
      </c>
      <c r="M5" s="63"/>
      <c r="N5" s="63"/>
      <c r="O5" s="63"/>
      <c r="P5" s="63"/>
      <c r="Q5" s="63"/>
      <c r="R5" s="63"/>
      <c r="S5" s="63"/>
      <c r="T5" s="63"/>
      <c r="U5" s="63"/>
      <c r="V5" s="63"/>
    </row>
    <row r="6" spans="1:22" ht="15">
      <c r="A6" s="68" t="s">
        <v>656</v>
      </c>
      <c r="B6" s="63">
        <v>1</v>
      </c>
      <c r="C6" s="63"/>
      <c r="D6" s="63"/>
      <c r="E6" s="63"/>
      <c r="F6" s="63"/>
      <c r="G6" s="63"/>
      <c r="H6" s="63"/>
      <c r="I6" s="63"/>
      <c r="J6" s="63"/>
      <c r="K6" s="68" t="s">
        <v>650</v>
      </c>
      <c r="L6" s="63">
        <v>1</v>
      </c>
      <c r="M6" s="63"/>
      <c r="N6" s="63"/>
      <c r="O6" s="63"/>
      <c r="P6" s="63"/>
      <c r="Q6" s="63"/>
      <c r="R6" s="63"/>
      <c r="S6" s="63"/>
      <c r="T6" s="63"/>
      <c r="U6" s="63"/>
      <c r="V6" s="63"/>
    </row>
    <row r="7" spans="1:22" ht="15" customHeight="1">
      <c r="A7" s="68" t="s">
        <v>655</v>
      </c>
      <c r="B7" s="63">
        <v>1</v>
      </c>
      <c r="C7" s="63"/>
      <c r="D7" s="63"/>
      <c r="E7" s="63"/>
      <c r="F7" s="63"/>
      <c r="G7" s="63"/>
      <c r="H7" s="63"/>
      <c r="I7" s="63"/>
      <c r="J7" s="63"/>
      <c r="K7" s="63"/>
      <c r="L7" s="63"/>
      <c r="M7" s="63"/>
      <c r="N7" s="63"/>
      <c r="O7" s="63"/>
      <c r="P7" s="63"/>
      <c r="Q7" s="63"/>
      <c r="R7" s="63"/>
      <c r="S7" s="63"/>
      <c r="T7" s="63"/>
      <c r="U7" s="63"/>
      <c r="V7" s="63"/>
    </row>
    <row r="8" spans="1:22" ht="15" customHeight="1">
      <c r="A8" s="68" t="s">
        <v>653</v>
      </c>
      <c r="B8" s="63">
        <v>1</v>
      </c>
      <c r="C8" s="63"/>
      <c r="D8" s="63"/>
      <c r="E8" s="63"/>
      <c r="F8" s="63"/>
      <c r="G8" s="63"/>
      <c r="H8" s="63"/>
      <c r="I8" s="63"/>
      <c r="J8" s="63"/>
      <c r="K8" s="63"/>
      <c r="L8" s="63"/>
      <c r="M8" s="63"/>
      <c r="N8" s="63"/>
      <c r="O8" s="63"/>
      <c r="P8" s="63"/>
      <c r="Q8" s="63"/>
      <c r="R8" s="63"/>
      <c r="S8" s="63"/>
      <c r="T8" s="63"/>
      <c r="U8" s="63"/>
      <c r="V8" s="63"/>
    </row>
    <row r="9" spans="1:22" ht="15">
      <c r="A9" s="68" t="s">
        <v>651</v>
      </c>
      <c r="B9" s="63">
        <v>1</v>
      </c>
      <c r="C9" s="63"/>
      <c r="D9" s="63"/>
      <c r="E9" s="63"/>
      <c r="F9" s="63"/>
      <c r="G9" s="63"/>
      <c r="H9" s="63"/>
      <c r="I9" s="63"/>
      <c r="J9" s="63"/>
      <c r="K9" s="63"/>
      <c r="L9" s="63"/>
      <c r="M9" s="63"/>
      <c r="N9" s="63"/>
      <c r="O9" s="63"/>
      <c r="P9" s="63"/>
      <c r="Q9" s="63"/>
      <c r="R9" s="63"/>
      <c r="S9" s="63"/>
      <c r="T9" s="63"/>
      <c r="U9" s="63"/>
      <c r="V9" s="63"/>
    </row>
    <row r="10" spans="1:22" ht="15" customHeight="1">
      <c r="A10" s="68" t="s">
        <v>650</v>
      </c>
      <c r="B10" s="63">
        <v>1</v>
      </c>
      <c r="C10" s="63"/>
      <c r="D10" s="63"/>
      <c r="E10" s="63"/>
      <c r="F10" s="63"/>
      <c r="G10" s="63"/>
      <c r="H10" s="63"/>
      <c r="I10" s="63"/>
      <c r="J10" s="63"/>
      <c r="K10" s="63"/>
      <c r="L10" s="63"/>
      <c r="M10" s="63"/>
      <c r="N10" s="63"/>
      <c r="O10" s="63"/>
      <c r="P10" s="63"/>
      <c r="Q10" s="63"/>
      <c r="R10" s="63"/>
      <c r="S10" s="63"/>
      <c r="T10" s="63"/>
      <c r="U10" s="63"/>
      <c r="V10" s="63"/>
    </row>
    <row r="11" spans="1:22" ht="15">
      <c r="A11" s="68" t="s">
        <v>649</v>
      </c>
      <c r="B11" s="63">
        <v>1</v>
      </c>
      <c r="C11" s="63"/>
      <c r="D11" s="63"/>
      <c r="E11" s="63"/>
      <c r="F11" s="63"/>
      <c r="G11" s="63"/>
      <c r="H11" s="63"/>
      <c r="I11" s="63"/>
      <c r="J11" s="63"/>
      <c r="K11" s="63"/>
      <c r="L11" s="63"/>
      <c r="M11" s="63"/>
      <c r="N11" s="63"/>
      <c r="O11" s="63"/>
      <c r="P11" s="63"/>
      <c r="Q11" s="63"/>
      <c r="R11" s="63"/>
      <c r="S11" s="63"/>
      <c r="T11" s="63"/>
      <c r="U11" s="63"/>
      <c r="V11" s="63"/>
    </row>
    <row r="13" ht="15" customHeight="1"/>
    <row r="14" spans="1:22" ht="15" customHeight="1">
      <c r="A14" s="13" t="s">
        <v>237</v>
      </c>
      <c r="B14" s="13" t="s">
        <v>231</v>
      </c>
      <c r="C14" s="63" t="s">
        <v>238</v>
      </c>
      <c r="D14" s="63" t="s">
        <v>234</v>
      </c>
      <c r="E14" s="63" t="s">
        <v>239</v>
      </c>
      <c r="F14" s="63" t="s">
        <v>235</v>
      </c>
      <c r="G14" s="63" t="s">
        <v>369</v>
      </c>
      <c r="H14" s="63" t="s">
        <v>366</v>
      </c>
      <c r="I14" s="63" t="s">
        <v>370</v>
      </c>
      <c r="J14" s="63" t="s">
        <v>368</v>
      </c>
      <c r="K14" s="13" t="s">
        <v>371</v>
      </c>
      <c r="L14" s="13" t="s">
        <v>404</v>
      </c>
      <c r="M14" s="13" t="s">
        <v>408</v>
      </c>
      <c r="N14" s="13" t="s">
        <v>406</v>
      </c>
      <c r="O14" s="63" t="s">
        <v>409</v>
      </c>
      <c r="P14" s="63" t="s">
        <v>407</v>
      </c>
      <c r="Q14" s="13" t="s">
        <v>444</v>
      </c>
      <c r="R14" s="13" t="s">
        <v>440</v>
      </c>
      <c r="S14" s="13" t="s">
        <v>445</v>
      </c>
      <c r="T14" s="13" t="s">
        <v>442</v>
      </c>
      <c r="U14" s="63" t="s">
        <v>446</v>
      </c>
      <c r="V14" s="63" t="s">
        <v>443</v>
      </c>
    </row>
    <row r="15" spans="1:22" ht="15" customHeight="1">
      <c r="A15" s="63" t="s">
        <v>663</v>
      </c>
      <c r="B15" s="63">
        <v>3</v>
      </c>
      <c r="C15" s="63"/>
      <c r="D15" s="63"/>
      <c r="E15" s="63"/>
      <c r="F15" s="63"/>
      <c r="G15" s="63"/>
      <c r="H15" s="63"/>
      <c r="I15" s="63"/>
      <c r="J15" s="63"/>
      <c r="K15" s="63" t="s">
        <v>657</v>
      </c>
      <c r="L15" s="63">
        <v>3</v>
      </c>
      <c r="M15" s="63" t="s">
        <v>663</v>
      </c>
      <c r="N15" s="63">
        <v>3</v>
      </c>
      <c r="O15" s="63"/>
      <c r="P15" s="63"/>
      <c r="Q15" s="63" t="s">
        <v>662</v>
      </c>
      <c r="R15" s="63">
        <v>1</v>
      </c>
      <c r="S15" s="63" t="s">
        <v>664</v>
      </c>
      <c r="T15" s="63">
        <v>1</v>
      </c>
      <c r="U15" s="63"/>
      <c r="V15" s="63"/>
    </row>
    <row r="16" spans="1:22" ht="15">
      <c r="A16" s="63" t="s">
        <v>657</v>
      </c>
      <c r="B16" s="63">
        <v>3</v>
      </c>
      <c r="C16" s="63"/>
      <c r="D16" s="63"/>
      <c r="E16" s="63"/>
      <c r="F16" s="63"/>
      <c r="G16" s="63"/>
      <c r="H16" s="63"/>
      <c r="I16" s="63"/>
      <c r="J16" s="63"/>
      <c r="K16" s="63" t="s">
        <v>658</v>
      </c>
      <c r="L16" s="63">
        <v>2</v>
      </c>
      <c r="M16" s="63"/>
      <c r="N16" s="63"/>
      <c r="O16" s="63"/>
      <c r="P16" s="63"/>
      <c r="Q16" s="63"/>
      <c r="R16" s="63"/>
      <c r="S16" s="63"/>
      <c r="T16" s="63"/>
      <c r="U16" s="63"/>
      <c r="V16" s="63"/>
    </row>
    <row r="17" spans="1:22" ht="15">
      <c r="A17" s="63" t="s">
        <v>661</v>
      </c>
      <c r="B17" s="63">
        <v>2</v>
      </c>
      <c r="C17" s="63"/>
      <c r="D17" s="63"/>
      <c r="E17" s="63"/>
      <c r="F17" s="63"/>
      <c r="G17" s="63"/>
      <c r="H17" s="63"/>
      <c r="I17" s="63"/>
      <c r="J17" s="63"/>
      <c r="K17" s="63" t="s">
        <v>659</v>
      </c>
      <c r="L17" s="63">
        <v>2</v>
      </c>
      <c r="M17" s="63"/>
      <c r="N17" s="63"/>
      <c r="O17" s="63"/>
      <c r="P17" s="63"/>
      <c r="Q17" s="63"/>
      <c r="R17" s="63"/>
      <c r="S17" s="63"/>
      <c r="T17" s="63"/>
      <c r="U17" s="63"/>
      <c r="V17" s="63"/>
    </row>
    <row r="18" spans="1:22" ht="15" customHeight="1">
      <c r="A18" s="63" t="s">
        <v>659</v>
      </c>
      <c r="B18" s="63">
        <v>2</v>
      </c>
      <c r="C18" s="63"/>
      <c r="D18" s="63"/>
      <c r="E18" s="63"/>
      <c r="F18" s="63"/>
      <c r="G18" s="63"/>
      <c r="H18" s="63"/>
      <c r="I18" s="63"/>
      <c r="J18" s="63"/>
      <c r="K18" s="63"/>
      <c r="L18" s="63"/>
      <c r="M18" s="63"/>
      <c r="N18" s="63"/>
      <c r="O18" s="63"/>
      <c r="P18" s="63"/>
      <c r="Q18" s="63"/>
      <c r="R18" s="63"/>
      <c r="S18" s="63"/>
      <c r="T18" s="63"/>
      <c r="U18" s="63"/>
      <c r="V18" s="63"/>
    </row>
    <row r="19" spans="1:22" ht="15" customHeight="1">
      <c r="A19" s="63" t="s">
        <v>658</v>
      </c>
      <c r="B19" s="63">
        <v>2</v>
      </c>
      <c r="C19" s="63"/>
      <c r="D19" s="63"/>
      <c r="E19" s="63"/>
      <c r="F19" s="63"/>
      <c r="G19" s="63"/>
      <c r="H19" s="63"/>
      <c r="I19" s="63"/>
      <c r="J19" s="63"/>
      <c r="K19" s="63"/>
      <c r="L19" s="63"/>
      <c r="M19" s="63"/>
      <c r="N19" s="63"/>
      <c r="O19" s="63"/>
      <c r="P19" s="63"/>
      <c r="Q19" s="63"/>
      <c r="R19" s="63"/>
      <c r="S19" s="63"/>
      <c r="T19" s="63"/>
      <c r="U19" s="63"/>
      <c r="V19" s="63"/>
    </row>
    <row r="20" spans="1:22" ht="15">
      <c r="A20" s="63" t="s">
        <v>664</v>
      </c>
      <c r="B20" s="63">
        <v>1</v>
      </c>
      <c r="C20" s="63"/>
      <c r="D20" s="63"/>
      <c r="E20" s="63"/>
      <c r="F20" s="63"/>
      <c r="G20" s="63"/>
      <c r="H20" s="63"/>
      <c r="I20" s="63"/>
      <c r="J20" s="63"/>
      <c r="K20" s="63"/>
      <c r="L20" s="63"/>
      <c r="M20" s="63"/>
      <c r="N20" s="63"/>
      <c r="O20" s="63"/>
      <c r="P20" s="63"/>
      <c r="Q20" s="63"/>
      <c r="R20" s="63"/>
      <c r="S20" s="63"/>
      <c r="T20" s="63"/>
      <c r="U20" s="63"/>
      <c r="V20" s="63"/>
    </row>
    <row r="21" spans="1:22" ht="15" customHeight="1">
      <c r="A21" s="63" t="s">
        <v>662</v>
      </c>
      <c r="B21" s="63">
        <v>1</v>
      </c>
      <c r="C21" s="63"/>
      <c r="D21" s="63"/>
      <c r="E21" s="63"/>
      <c r="F21" s="63"/>
      <c r="G21" s="63"/>
      <c r="H21" s="63"/>
      <c r="I21" s="63"/>
      <c r="J21" s="63"/>
      <c r="K21" s="63"/>
      <c r="L21" s="63"/>
      <c r="M21" s="63"/>
      <c r="N21" s="63"/>
      <c r="O21" s="63"/>
      <c r="P21" s="63"/>
      <c r="Q21" s="63"/>
      <c r="R21" s="63"/>
      <c r="S21" s="63"/>
      <c r="T21" s="63"/>
      <c r="U21" s="63"/>
      <c r="V21" s="63"/>
    </row>
    <row r="22" spans="1:22" ht="15" customHeight="1">
      <c r="A22" s="63" t="s">
        <v>660</v>
      </c>
      <c r="B22" s="63">
        <v>1</v>
      </c>
      <c r="C22" s="63"/>
      <c r="D22" s="63"/>
      <c r="E22" s="63"/>
      <c r="F22" s="63"/>
      <c r="G22" s="63"/>
      <c r="H22" s="63"/>
      <c r="I22" s="63"/>
      <c r="J22" s="63"/>
      <c r="K22" s="63"/>
      <c r="L22" s="63"/>
      <c r="M22" s="63"/>
      <c r="N22" s="63"/>
      <c r="O22" s="63"/>
      <c r="P22" s="63"/>
      <c r="Q22" s="63"/>
      <c r="R22" s="63"/>
      <c r="S22" s="63"/>
      <c r="T22" s="63"/>
      <c r="U22" s="63"/>
      <c r="V22" s="63"/>
    </row>
    <row r="25" spans="1:22" ht="15" customHeight="1">
      <c r="A25" s="13" t="s">
        <v>241</v>
      </c>
      <c r="B25" s="13" t="s">
        <v>231</v>
      </c>
      <c r="C25" s="63" t="s">
        <v>242</v>
      </c>
      <c r="D25" s="63" t="s">
        <v>234</v>
      </c>
      <c r="E25" s="63" t="s">
        <v>243</v>
      </c>
      <c r="F25" s="63" t="s">
        <v>235</v>
      </c>
      <c r="G25" s="63" t="s">
        <v>372</v>
      </c>
      <c r="H25" s="63" t="s">
        <v>366</v>
      </c>
      <c r="I25" s="63" t="s">
        <v>373</v>
      </c>
      <c r="J25" s="63" t="s">
        <v>368</v>
      </c>
      <c r="K25" s="13" t="s">
        <v>374</v>
      </c>
      <c r="L25" s="13" t="s">
        <v>404</v>
      </c>
      <c r="M25" s="63" t="s">
        <v>410</v>
      </c>
      <c r="N25" s="63" t="s">
        <v>406</v>
      </c>
      <c r="O25" s="13" t="s">
        <v>411</v>
      </c>
      <c r="P25" s="13" t="s">
        <v>407</v>
      </c>
      <c r="Q25" s="63" t="s">
        <v>447</v>
      </c>
      <c r="R25" s="63" t="s">
        <v>440</v>
      </c>
      <c r="S25" s="63" t="s">
        <v>448</v>
      </c>
      <c r="T25" s="63" t="s">
        <v>442</v>
      </c>
      <c r="U25" s="63" t="s">
        <v>449</v>
      </c>
      <c r="V25" s="63" t="s">
        <v>443</v>
      </c>
    </row>
    <row r="26" spans="1:22" ht="15" customHeight="1">
      <c r="A26" s="63" t="s">
        <v>1965</v>
      </c>
      <c r="B26" s="63">
        <v>2</v>
      </c>
      <c r="C26" s="63"/>
      <c r="D26" s="63"/>
      <c r="E26" s="63"/>
      <c r="F26" s="63"/>
      <c r="G26" s="63"/>
      <c r="H26" s="63"/>
      <c r="I26" s="63"/>
      <c r="J26" s="63"/>
      <c r="K26" s="63" t="s">
        <v>665</v>
      </c>
      <c r="L26" s="63">
        <v>2</v>
      </c>
      <c r="M26" s="63"/>
      <c r="N26" s="63"/>
      <c r="O26" s="63" t="s">
        <v>667</v>
      </c>
      <c r="P26" s="63">
        <v>1</v>
      </c>
      <c r="Q26" s="63"/>
      <c r="R26" s="63"/>
      <c r="S26" s="63"/>
      <c r="T26" s="63"/>
      <c r="U26" s="63"/>
      <c r="V26" s="63"/>
    </row>
    <row r="27" spans="1:22" ht="15" customHeight="1">
      <c r="A27" s="63" t="s">
        <v>1966</v>
      </c>
      <c r="B27" s="63">
        <v>2</v>
      </c>
      <c r="C27" s="63"/>
      <c r="D27" s="63"/>
      <c r="E27" s="63"/>
      <c r="F27" s="63"/>
      <c r="G27" s="63"/>
      <c r="H27" s="63"/>
      <c r="I27" s="63"/>
      <c r="J27" s="63"/>
      <c r="K27" s="63"/>
      <c r="L27" s="63"/>
      <c r="M27" s="63"/>
      <c r="N27" s="63"/>
      <c r="O27" s="63"/>
      <c r="P27" s="63"/>
      <c r="Q27" s="63"/>
      <c r="R27" s="63"/>
      <c r="S27" s="63"/>
      <c r="T27" s="63"/>
      <c r="U27" s="63"/>
      <c r="V27" s="63"/>
    </row>
    <row r="28" spans="1:22" ht="15">
      <c r="A28" s="63" t="s">
        <v>1967</v>
      </c>
      <c r="B28" s="63">
        <v>2</v>
      </c>
      <c r="C28" s="63"/>
      <c r="D28" s="63"/>
      <c r="E28" s="63"/>
      <c r="F28" s="63"/>
      <c r="G28" s="63"/>
      <c r="H28" s="63"/>
      <c r="I28" s="63"/>
      <c r="J28" s="63"/>
      <c r="K28" s="63"/>
      <c r="L28" s="63"/>
      <c r="M28" s="63"/>
      <c r="N28" s="63"/>
      <c r="O28" s="63"/>
      <c r="P28" s="63"/>
      <c r="Q28" s="63"/>
      <c r="R28" s="63"/>
      <c r="S28" s="63"/>
      <c r="T28" s="63"/>
      <c r="U28" s="63"/>
      <c r="V28" s="63"/>
    </row>
    <row r="29" spans="1:22" ht="15">
      <c r="A29" s="63" t="s">
        <v>1968</v>
      </c>
      <c r="B29" s="63">
        <v>2</v>
      </c>
      <c r="C29" s="63"/>
      <c r="D29" s="63"/>
      <c r="E29" s="63"/>
      <c r="F29" s="63"/>
      <c r="G29" s="63"/>
      <c r="H29" s="63"/>
      <c r="I29" s="63"/>
      <c r="J29" s="63"/>
      <c r="K29" s="63"/>
      <c r="L29" s="63"/>
      <c r="M29" s="63"/>
      <c r="N29" s="63"/>
      <c r="O29" s="63"/>
      <c r="P29" s="63"/>
      <c r="Q29" s="63"/>
      <c r="R29" s="63"/>
      <c r="S29" s="63"/>
      <c r="T29" s="63"/>
      <c r="U29" s="63"/>
      <c r="V29" s="63"/>
    </row>
    <row r="30" spans="1:22" ht="15" customHeight="1">
      <c r="A30" s="63" t="s">
        <v>665</v>
      </c>
      <c r="B30" s="63">
        <v>2</v>
      </c>
      <c r="C30" s="63"/>
      <c r="D30" s="63"/>
      <c r="E30" s="63"/>
      <c r="F30" s="63"/>
      <c r="G30" s="63"/>
      <c r="H30" s="63"/>
      <c r="I30" s="63"/>
      <c r="J30" s="63"/>
      <c r="K30" s="63"/>
      <c r="L30" s="63"/>
      <c r="M30" s="63"/>
      <c r="N30" s="63"/>
      <c r="O30" s="63"/>
      <c r="P30" s="63"/>
      <c r="Q30" s="63"/>
      <c r="R30" s="63"/>
      <c r="S30" s="63"/>
      <c r="T30" s="63"/>
      <c r="U30" s="63"/>
      <c r="V30" s="63"/>
    </row>
    <row r="31" spans="1:22" ht="15">
      <c r="A31" s="63" t="s">
        <v>667</v>
      </c>
      <c r="B31" s="63">
        <v>1</v>
      </c>
      <c r="C31" s="63"/>
      <c r="D31" s="63"/>
      <c r="E31" s="63"/>
      <c r="F31" s="63"/>
      <c r="G31" s="63"/>
      <c r="H31" s="63"/>
      <c r="I31" s="63"/>
      <c r="J31" s="63"/>
      <c r="K31" s="63"/>
      <c r="L31" s="63"/>
      <c r="M31" s="63"/>
      <c r="N31" s="63"/>
      <c r="O31" s="63"/>
      <c r="P31" s="63"/>
      <c r="Q31" s="63"/>
      <c r="R31" s="63"/>
      <c r="S31" s="63"/>
      <c r="T31" s="63"/>
      <c r="U31" s="63"/>
      <c r="V31" s="63"/>
    </row>
    <row r="32" ht="15" customHeight="1"/>
    <row r="34" spans="1:22" ht="15" customHeight="1">
      <c r="A34" s="13" t="s">
        <v>245</v>
      </c>
      <c r="B34" s="13" t="s">
        <v>231</v>
      </c>
      <c r="C34" s="13" t="s">
        <v>246</v>
      </c>
      <c r="D34" s="13" t="s">
        <v>234</v>
      </c>
      <c r="E34" s="13" t="s">
        <v>247</v>
      </c>
      <c r="F34" s="13" t="s">
        <v>235</v>
      </c>
      <c r="G34" s="13" t="s">
        <v>375</v>
      </c>
      <c r="H34" s="13" t="s">
        <v>366</v>
      </c>
      <c r="I34" s="13" t="s">
        <v>376</v>
      </c>
      <c r="J34" s="13" t="s">
        <v>368</v>
      </c>
      <c r="K34" s="13" t="s">
        <v>377</v>
      </c>
      <c r="L34" s="13" t="s">
        <v>404</v>
      </c>
      <c r="M34" s="13" t="s">
        <v>412</v>
      </c>
      <c r="N34" s="13" t="s">
        <v>406</v>
      </c>
      <c r="O34" s="13" t="s">
        <v>413</v>
      </c>
      <c r="P34" s="13" t="s">
        <v>407</v>
      </c>
      <c r="Q34" s="13" t="s">
        <v>450</v>
      </c>
      <c r="R34" s="13" t="s">
        <v>440</v>
      </c>
      <c r="S34" s="13" t="s">
        <v>451</v>
      </c>
      <c r="T34" s="13" t="s">
        <v>442</v>
      </c>
      <c r="U34" s="13" t="s">
        <v>452</v>
      </c>
      <c r="V34" s="13" t="s">
        <v>443</v>
      </c>
    </row>
    <row r="35" spans="1:22" ht="15" customHeight="1">
      <c r="A35" s="69" t="s">
        <v>290</v>
      </c>
      <c r="B35" s="69">
        <v>0</v>
      </c>
      <c r="C35" s="69" t="s">
        <v>1969</v>
      </c>
      <c r="D35" s="69">
        <v>144</v>
      </c>
      <c r="E35" s="69" t="s">
        <v>1970</v>
      </c>
      <c r="F35" s="69">
        <v>93</v>
      </c>
      <c r="G35" s="69" t="s">
        <v>1971</v>
      </c>
      <c r="H35" s="69">
        <v>48</v>
      </c>
      <c r="I35" s="69" t="s">
        <v>1971</v>
      </c>
      <c r="J35" s="69">
        <v>52</v>
      </c>
      <c r="K35" s="69" t="s">
        <v>1968</v>
      </c>
      <c r="L35" s="69">
        <v>15</v>
      </c>
      <c r="M35" s="69" t="s">
        <v>1968</v>
      </c>
      <c r="N35" s="69">
        <v>8</v>
      </c>
      <c r="O35" s="69" t="s">
        <v>1980</v>
      </c>
      <c r="P35" s="69">
        <v>17</v>
      </c>
      <c r="Q35" s="69" t="s">
        <v>1997</v>
      </c>
      <c r="R35" s="69">
        <v>10</v>
      </c>
      <c r="S35" s="69" t="s">
        <v>1973</v>
      </c>
      <c r="T35" s="69">
        <v>2</v>
      </c>
      <c r="U35" s="69" t="s">
        <v>1970</v>
      </c>
      <c r="V35" s="69">
        <v>4</v>
      </c>
    </row>
    <row r="36" spans="1:22" ht="15">
      <c r="A36" s="69" t="s">
        <v>291</v>
      </c>
      <c r="B36" s="69">
        <v>0</v>
      </c>
      <c r="C36" s="69" t="s">
        <v>1973</v>
      </c>
      <c r="D36" s="69">
        <v>48</v>
      </c>
      <c r="E36" s="69" t="s">
        <v>1980</v>
      </c>
      <c r="F36" s="69">
        <v>62</v>
      </c>
      <c r="G36" s="69" t="s">
        <v>1970</v>
      </c>
      <c r="H36" s="69">
        <v>32</v>
      </c>
      <c r="I36" s="69" t="s">
        <v>1973</v>
      </c>
      <c r="J36" s="69">
        <v>14</v>
      </c>
      <c r="K36" s="69" t="s">
        <v>1972</v>
      </c>
      <c r="L36" s="69">
        <v>15</v>
      </c>
      <c r="M36" s="69" t="s">
        <v>1994</v>
      </c>
      <c r="N36" s="69">
        <v>8</v>
      </c>
      <c r="O36" s="69" t="s">
        <v>1970</v>
      </c>
      <c r="P36" s="69">
        <v>13</v>
      </c>
      <c r="Q36" s="69" t="s">
        <v>1973</v>
      </c>
      <c r="R36" s="69">
        <v>6</v>
      </c>
      <c r="S36" s="69" t="s">
        <v>1972</v>
      </c>
      <c r="T36" s="69">
        <v>2</v>
      </c>
      <c r="U36" s="69" t="s">
        <v>1973</v>
      </c>
      <c r="V36" s="69">
        <v>2</v>
      </c>
    </row>
    <row r="37" spans="1:22" ht="15">
      <c r="A37" s="69" t="s">
        <v>292</v>
      </c>
      <c r="B37" s="69">
        <v>0</v>
      </c>
      <c r="C37" s="69" t="s">
        <v>1972</v>
      </c>
      <c r="D37" s="69">
        <v>48</v>
      </c>
      <c r="E37" s="69" t="s">
        <v>1981</v>
      </c>
      <c r="F37" s="69">
        <v>62</v>
      </c>
      <c r="G37" s="69" t="s">
        <v>1980</v>
      </c>
      <c r="H37" s="69">
        <v>32</v>
      </c>
      <c r="I37" s="69" t="s">
        <v>1972</v>
      </c>
      <c r="J37" s="69">
        <v>14</v>
      </c>
      <c r="K37" s="69" t="s">
        <v>1983</v>
      </c>
      <c r="L37" s="69">
        <v>10</v>
      </c>
      <c r="M37" s="69" t="s">
        <v>1980</v>
      </c>
      <c r="N37" s="69">
        <v>8</v>
      </c>
      <c r="O37" s="69" t="s">
        <v>1982</v>
      </c>
      <c r="P37" s="69">
        <v>12</v>
      </c>
      <c r="Q37" s="69" t="s">
        <v>1972</v>
      </c>
      <c r="R37" s="69">
        <v>6</v>
      </c>
      <c r="S37" s="69" t="s">
        <v>1985</v>
      </c>
      <c r="T37" s="69">
        <v>2</v>
      </c>
      <c r="U37" s="69" t="s">
        <v>1972</v>
      </c>
      <c r="V37" s="69">
        <v>2</v>
      </c>
    </row>
    <row r="38" spans="1:22" ht="15">
      <c r="A38" s="69" t="s">
        <v>293</v>
      </c>
      <c r="B38" s="69">
        <v>4915</v>
      </c>
      <c r="C38" s="69" t="s">
        <v>1974</v>
      </c>
      <c r="D38" s="69">
        <v>48</v>
      </c>
      <c r="E38" s="69" t="s">
        <v>1982</v>
      </c>
      <c r="F38" s="69">
        <v>62</v>
      </c>
      <c r="G38" s="69" t="s">
        <v>1973</v>
      </c>
      <c r="H38" s="69">
        <v>18</v>
      </c>
      <c r="I38" s="69" t="s">
        <v>1968</v>
      </c>
      <c r="J38" s="69">
        <v>14</v>
      </c>
      <c r="K38" s="69" t="s">
        <v>1969</v>
      </c>
      <c r="L38" s="69">
        <v>9</v>
      </c>
      <c r="M38" s="69" t="s">
        <v>1971</v>
      </c>
      <c r="N38" s="69">
        <v>8</v>
      </c>
      <c r="O38" s="69" t="s">
        <v>1971</v>
      </c>
      <c r="P38" s="69">
        <v>11</v>
      </c>
      <c r="Q38" s="69" t="s">
        <v>1998</v>
      </c>
      <c r="R38" s="69">
        <v>6</v>
      </c>
      <c r="S38" s="69" t="s">
        <v>2002</v>
      </c>
      <c r="T38" s="69">
        <v>2</v>
      </c>
      <c r="U38" s="69" t="s">
        <v>1985</v>
      </c>
      <c r="V38" s="69">
        <v>2</v>
      </c>
    </row>
    <row r="39" spans="1:22" ht="15" customHeight="1">
      <c r="A39" s="69" t="s">
        <v>294</v>
      </c>
      <c r="B39" s="69">
        <v>4915</v>
      </c>
      <c r="C39" s="69" t="s">
        <v>1975</v>
      </c>
      <c r="D39" s="69">
        <v>48</v>
      </c>
      <c r="E39" s="69" t="s">
        <v>1973</v>
      </c>
      <c r="F39" s="69">
        <v>35</v>
      </c>
      <c r="G39" s="69" t="s">
        <v>1972</v>
      </c>
      <c r="H39" s="69">
        <v>18</v>
      </c>
      <c r="I39" s="69" t="s">
        <v>1985</v>
      </c>
      <c r="J39" s="69">
        <v>13</v>
      </c>
      <c r="K39" s="69" t="s">
        <v>1991</v>
      </c>
      <c r="L39" s="69">
        <v>7</v>
      </c>
      <c r="M39" s="69" t="s">
        <v>1973</v>
      </c>
      <c r="N39" s="69">
        <v>4</v>
      </c>
      <c r="O39" s="69" t="s">
        <v>1973</v>
      </c>
      <c r="P39" s="69">
        <v>10</v>
      </c>
      <c r="Q39" s="69" t="s">
        <v>1968</v>
      </c>
      <c r="R39" s="69">
        <v>6</v>
      </c>
      <c r="S39" s="69" t="s">
        <v>2003</v>
      </c>
      <c r="T39" s="69">
        <v>2</v>
      </c>
      <c r="U39" s="69" t="s">
        <v>1978</v>
      </c>
      <c r="V39" s="69">
        <v>2</v>
      </c>
    </row>
    <row r="40" spans="1:22" ht="15" customHeight="1">
      <c r="A40" s="69" t="s">
        <v>1969</v>
      </c>
      <c r="B40" s="69">
        <v>185</v>
      </c>
      <c r="C40" s="69" t="s">
        <v>1968</v>
      </c>
      <c r="D40" s="69">
        <v>48</v>
      </c>
      <c r="E40" s="69" t="s">
        <v>1972</v>
      </c>
      <c r="F40" s="69">
        <v>35</v>
      </c>
      <c r="G40" s="69" t="s">
        <v>1968</v>
      </c>
      <c r="H40" s="69">
        <v>18</v>
      </c>
      <c r="I40" s="69" t="s">
        <v>1988</v>
      </c>
      <c r="J40" s="69">
        <v>13</v>
      </c>
      <c r="K40" s="69" t="s">
        <v>1978</v>
      </c>
      <c r="L40" s="69">
        <v>7</v>
      </c>
      <c r="M40" s="69" t="s">
        <v>1972</v>
      </c>
      <c r="N40" s="69">
        <v>4</v>
      </c>
      <c r="O40" s="69" t="s">
        <v>1972</v>
      </c>
      <c r="P40" s="69">
        <v>10</v>
      </c>
      <c r="Q40" s="69" t="s">
        <v>1999</v>
      </c>
      <c r="R40" s="69">
        <v>5</v>
      </c>
      <c r="S40" s="69" t="s">
        <v>1980</v>
      </c>
      <c r="T40" s="69">
        <v>2</v>
      </c>
      <c r="U40" s="69" t="s">
        <v>466</v>
      </c>
      <c r="V40" s="69">
        <v>2</v>
      </c>
    </row>
    <row r="41" spans="1:22" ht="15">
      <c r="A41" s="69" t="s">
        <v>1970</v>
      </c>
      <c r="B41" s="69">
        <v>168</v>
      </c>
      <c r="C41" s="69" t="s">
        <v>1976</v>
      </c>
      <c r="D41" s="69">
        <v>48</v>
      </c>
      <c r="E41" s="69" t="s">
        <v>1968</v>
      </c>
      <c r="F41" s="69">
        <v>35</v>
      </c>
      <c r="G41" s="69" t="s">
        <v>1984</v>
      </c>
      <c r="H41" s="69">
        <v>17</v>
      </c>
      <c r="I41" s="69" t="s">
        <v>1970</v>
      </c>
      <c r="J41" s="69">
        <v>13</v>
      </c>
      <c r="K41" s="69" t="s">
        <v>1992</v>
      </c>
      <c r="L41" s="69">
        <v>6</v>
      </c>
      <c r="M41" s="69" t="s">
        <v>1985</v>
      </c>
      <c r="N41" s="69">
        <v>4</v>
      </c>
      <c r="O41" s="69" t="s">
        <v>1968</v>
      </c>
      <c r="P41" s="69">
        <v>10</v>
      </c>
      <c r="Q41" s="69" t="s">
        <v>467</v>
      </c>
      <c r="R41" s="69">
        <v>5</v>
      </c>
      <c r="S41" s="69" t="s">
        <v>1970</v>
      </c>
      <c r="T41" s="69">
        <v>2</v>
      </c>
      <c r="U41" s="69" t="s">
        <v>1979</v>
      </c>
      <c r="V41" s="69">
        <v>2</v>
      </c>
    </row>
    <row r="42" spans="1:22" ht="15">
      <c r="A42" s="69" t="s">
        <v>1971</v>
      </c>
      <c r="B42" s="69">
        <v>164</v>
      </c>
      <c r="C42" s="69" t="s">
        <v>1977</v>
      </c>
      <c r="D42" s="69">
        <v>48</v>
      </c>
      <c r="E42" s="69" t="s">
        <v>1983</v>
      </c>
      <c r="F42" s="69">
        <v>35</v>
      </c>
      <c r="G42" s="69" t="s">
        <v>1985</v>
      </c>
      <c r="H42" s="69">
        <v>16</v>
      </c>
      <c r="I42" s="69" t="s">
        <v>1989</v>
      </c>
      <c r="J42" s="69">
        <v>13</v>
      </c>
      <c r="K42" s="69" t="s">
        <v>1974</v>
      </c>
      <c r="L42" s="69">
        <v>5</v>
      </c>
      <c r="M42" s="69" t="s">
        <v>1970</v>
      </c>
      <c r="N42" s="69">
        <v>4</v>
      </c>
      <c r="O42" s="69" t="s">
        <v>1996</v>
      </c>
      <c r="P42" s="69">
        <v>8</v>
      </c>
      <c r="Q42" s="69" t="s">
        <v>2000</v>
      </c>
      <c r="R42" s="69">
        <v>5</v>
      </c>
      <c r="S42" s="69" t="s">
        <v>1971</v>
      </c>
      <c r="T42" s="69">
        <v>2</v>
      </c>
      <c r="U42" s="69" t="s">
        <v>1991</v>
      </c>
      <c r="V42" s="69">
        <v>2</v>
      </c>
    </row>
    <row r="43" spans="1:22" ht="15" customHeight="1">
      <c r="A43" s="69" t="s">
        <v>1968</v>
      </c>
      <c r="B43" s="69">
        <v>160</v>
      </c>
      <c r="C43" s="69" t="s">
        <v>1978</v>
      </c>
      <c r="D43" s="69">
        <v>48</v>
      </c>
      <c r="E43" s="69" t="s">
        <v>1984</v>
      </c>
      <c r="F43" s="69">
        <v>32</v>
      </c>
      <c r="G43" s="69" t="s">
        <v>1986</v>
      </c>
      <c r="H43" s="69">
        <v>16</v>
      </c>
      <c r="I43" s="69" t="s">
        <v>1967</v>
      </c>
      <c r="J43" s="69">
        <v>13</v>
      </c>
      <c r="K43" s="69" t="s">
        <v>1993</v>
      </c>
      <c r="L43" s="69">
        <v>5</v>
      </c>
      <c r="M43" s="69" t="s">
        <v>1967</v>
      </c>
      <c r="N43" s="69">
        <v>4</v>
      </c>
      <c r="O43" s="69" t="s">
        <v>1969</v>
      </c>
      <c r="P43" s="69">
        <v>8</v>
      </c>
      <c r="Q43" s="69" t="s">
        <v>2001</v>
      </c>
      <c r="R43" s="69">
        <v>5</v>
      </c>
      <c r="S43" s="69" t="s">
        <v>2004</v>
      </c>
      <c r="T43" s="69">
        <v>2</v>
      </c>
      <c r="U43" s="69" t="s">
        <v>1971</v>
      </c>
      <c r="V43" s="69">
        <v>2</v>
      </c>
    </row>
    <row r="44" spans="1:22" ht="15">
      <c r="A44" s="69" t="s">
        <v>1972</v>
      </c>
      <c r="B44" s="69">
        <v>156</v>
      </c>
      <c r="C44" s="69" t="s">
        <v>1979</v>
      </c>
      <c r="D44" s="69">
        <v>48</v>
      </c>
      <c r="E44" s="69" t="s">
        <v>1985</v>
      </c>
      <c r="F44" s="69">
        <v>31</v>
      </c>
      <c r="G44" s="69" t="s">
        <v>1987</v>
      </c>
      <c r="H44" s="69">
        <v>16</v>
      </c>
      <c r="I44" s="69" t="s">
        <v>1990</v>
      </c>
      <c r="J44" s="69">
        <v>13</v>
      </c>
      <c r="K44" s="69" t="s">
        <v>1970</v>
      </c>
      <c r="L44" s="69">
        <v>5</v>
      </c>
      <c r="M44" s="69" t="s">
        <v>1995</v>
      </c>
      <c r="N44" s="69">
        <v>4</v>
      </c>
      <c r="O44" s="69" t="s">
        <v>1984</v>
      </c>
      <c r="P44" s="69">
        <v>7</v>
      </c>
      <c r="Q44" s="69" t="s">
        <v>1988</v>
      </c>
      <c r="R44" s="69">
        <v>5</v>
      </c>
      <c r="S44" s="69" t="s">
        <v>2005</v>
      </c>
      <c r="T44" s="69">
        <v>2</v>
      </c>
      <c r="U44" s="69" t="s">
        <v>1967</v>
      </c>
      <c r="V44" s="69">
        <v>2</v>
      </c>
    </row>
    <row r="45" ht="15" customHeight="1"/>
    <row r="47" spans="1:22" ht="15" customHeight="1">
      <c r="A47" s="13" t="s">
        <v>249</v>
      </c>
      <c r="B47" s="13" t="s">
        <v>231</v>
      </c>
      <c r="C47" s="13" t="s">
        <v>250</v>
      </c>
      <c r="D47" s="13" t="s">
        <v>234</v>
      </c>
      <c r="E47" s="13" t="s">
        <v>251</v>
      </c>
      <c r="F47" s="13" t="s">
        <v>235</v>
      </c>
      <c r="G47" s="13" t="s">
        <v>378</v>
      </c>
      <c r="H47" s="13" t="s">
        <v>366</v>
      </c>
      <c r="I47" s="13" t="s">
        <v>379</v>
      </c>
      <c r="J47" s="13" t="s">
        <v>368</v>
      </c>
      <c r="K47" s="13" t="s">
        <v>380</v>
      </c>
      <c r="L47" s="13" t="s">
        <v>404</v>
      </c>
      <c r="M47" s="13" t="s">
        <v>414</v>
      </c>
      <c r="N47" s="13" t="s">
        <v>406</v>
      </c>
      <c r="O47" s="13" t="s">
        <v>415</v>
      </c>
      <c r="P47" s="13" t="s">
        <v>407</v>
      </c>
      <c r="Q47" s="13" t="s">
        <v>453</v>
      </c>
      <c r="R47" s="13" t="s">
        <v>440</v>
      </c>
      <c r="S47" s="13" t="s">
        <v>454</v>
      </c>
      <c r="T47" s="13" t="s">
        <v>442</v>
      </c>
      <c r="U47" s="13" t="s">
        <v>455</v>
      </c>
      <c r="V47" s="13" t="s">
        <v>443</v>
      </c>
    </row>
    <row r="48" spans="1:22" ht="15" customHeight="1">
      <c r="A48" s="69" t="s">
        <v>2018</v>
      </c>
      <c r="B48" s="69">
        <v>144</v>
      </c>
      <c r="C48" s="69" t="s">
        <v>2018</v>
      </c>
      <c r="D48" s="69">
        <v>48</v>
      </c>
      <c r="E48" s="69" t="s">
        <v>2019</v>
      </c>
      <c r="F48" s="69">
        <v>62</v>
      </c>
      <c r="G48" s="69" t="s">
        <v>2020</v>
      </c>
      <c r="H48" s="69">
        <v>32</v>
      </c>
      <c r="I48" s="69" t="s">
        <v>2018</v>
      </c>
      <c r="J48" s="69">
        <v>14</v>
      </c>
      <c r="K48" s="69" t="s">
        <v>2025</v>
      </c>
      <c r="L48" s="69">
        <v>6</v>
      </c>
      <c r="M48" s="69" t="s">
        <v>2018</v>
      </c>
      <c r="N48" s="69">
        <v>4</v>
      </c>
      <c r="O48" s="69" t="s">
        <v>2019</v>
      </c>
      <c r="P48" s="69">
        <v>12</v>
      </c>
      <c r="Q48" s="69" t="s">
        <v>2018</v>
      </c>
      <c r="R48" s="69">
        <v>6</v>
      </c>
      <c r="S48" s="69" t="s">
        <v>2018</v>
      </c>
      <c r="T48" s="69">
        <v>2</v>
      </c>
      <c r="U48" s="69" t="s">
        <v>2018</v>
      </c>
      <c r="V48" s="69">
        <v>2</v>
      </c>
    </row>
    <row r="49" spans="1:22" ht="15" customHeight="1">
      <c r="A49" s="69" t="s">
        <v>2019</v>
      </c>
      <c r="B49" s="69">
        <v>101</v>
      </c>
      <c r="C49" s="69" t="s">
        <v>2023</v>
      </c>
      <c r="D49" s="69">
        <v>48</v>
      </c>
      <c r="E49" s="69" t="s">
        <v>2018</v>
      </c>
      <c r="F49" s="69">
        <v>35</v>
      </c>
      <c r="G49" s="69" t="s">
        <v>2018</v>
      </c>
      <c r="H49" s="69">
        <v>18</v>
      </c>
      <c r="I49" s="69" t="s">
        <v>2021</v>
      </c>
      <c r="J49" s="69">
        <v>13</v>
      </c>
      <c r="K49" s="69" t="s">
        <v>2023</v>
      </c>
      <c r="L49" s="69">
        <v>5</v>
      </c>
      <c r="M49" s="69" t="s">
        <v>2021</v>
      </c>
      <c r="N49" s="69">
        <v>4</v>
      </c>
      <c r="O49" s="69" t="s">
        <v>2018</v>
      </c>
      <c r="P49" s="69">
        <v>10</v>
      </c>
      <c r="Q49" s="69" t="s">
        <v>2065</v>
      </c>
      <c r="R49" s="69">
        <v>5</v>
      </c>
      <c r="S49" s="69" t="s">
        <v>2021</v>
      </c>
      <c r="T49" s="69">
        <v>2</v>
      </c>
      <c r="U49" s="69" t="s">
        <v>2021</v>
      </c>
      <c r="V49" s="69">
        <v>2</v>
      </c>
    </row>
    <row r="50" spans="1:22" ht="15">
      <c r="A50" s="69" t="s">
        <v>2020</v>
      </c>
      <c r="B50" s="69">
        <v>96</v>
      </c>
      <c r="C50" s="69" t="s">
        <v>2028</v>
      </c>
      <c r="D50" s="69">
        <v>48</v>
      </c>
      <c r="E50" s="69" t="s">
        <v>2021</v>
      </c>
      <c r="F50" s="69">
        <v>31</v>
      </c>
      <c r="G50" s="69" t="s">
        <v>2021</v>
      </c>
      <c r="H50" s="69">
        <v>16</v>
      </c>
      <c r="I50" s="69" t="s">
        <v>2045</v>
      </c>
      <c r="J50" s="69">
        <v>13</v>
      </c>
      <c r="K50" s="69" t="s">
        <v>2026</v>
      </c>
      <c r="L50" s="69">
        <v>5</v>
      </c>
      <c r="M50" s="69" t="s">
        <v>2057</v>
      </c>
      <c r="N50" s="69">
        <v>4</v>
      </c>
      <c r="O50" s="69" t="s">
        <v>2021</v>
      </c>
      <c r="P50" s="69">
        <v>6</v>
      </c>
      <c r="Q50" s="69" t="s">
        <v>2066</v>
      </c>
      <c r="R50" s="69">
        <v>5</v>
      </c>
      <c r="S50" s="69" t="s">
        <v>2073</v>
      </c>
      <c r="T50" s="69">
        <v>2</v>
      </c>
      <c r="U50" s="69" t="s">
        <v>2079</v>
      </c>
      <c r="V50" s="69">
        <v>2</v>
      </c>
    </row>
    <row r="51" spans="1:22" ht="15">
      <c r="A51" s="69" t="s">
        <v>2021</v>
      </c>
      <c r="B51" s="69">
        <v>82</v>
      </c>
      <c r="C51" s="69" t="s">
        <v>2029</v>
      </c>
      <c r="D51" s="69">
        <v>48</v>
      </c>
      <c r="E51" s="69" t="s">
        <v>2033</v>
      </c>
      <c r="F51" s="69">
        <v>31</v>
      </c>
      <c r="G51" s="69" t="s">
        <v>2033</v>
      </c>
      <c r="H51" s="69">
        <v>16</v>
      </c>
      <c r="I51" s="69" t="s">
        <v>2046</v>
      </c>
      <c r="J51" s="69">
        <v>13</v>
      </c>
      <c r="K51" s="69" t="s">
        <v>2018</v>
      </c>
      <c r="L51" s="69">
        <v>5</v>
      </c>
      <c r="M51" s="69" t="s">
        <v>2019</v>
      </c>
      <c r="N51" s="69">
        <v>4</v>
      </c>
      <c r="O51" s="69" t="s">
        <v>2020</v>
      </c>
      <c r="P51" s="69">
        <v>6</v>
      </c>
      <c r="Q51" s="69" t="s">
        <v>2067</v>
      </c>
      <c r="R51" s="69">
        <v>5</v>
      </c>
      <c r="S51" s="69" t="s">
        <v>2074</v>
      </c>
      <c r="T51" s="69">
        <v>2</v>
      </c>
      <c r="U51" s="69" t="s">
        <v>2080</v>
      </c>
      <c r="V51" s="69">
        <v>2</v>
      </c>
    </row>
    <row r="52" spans="1:22" ht="15" customHeight="1">
      <c r="A52" s="69" t="s">
        <v>2022</v>
      </c>
      <c r="B52" s="69">
        <v>66</v>
      </c>
      <c r="C52" s="69" t="s">
        <v>2026</v>
      </c>
      <c r="D52" s="69">
        <v>48</v>
      </c>
      <c r="E52" s="69" t="s">
        <v>2034</v>
      </c>
      <c r="F52" s="69">
        <v>31</v>
      </c>
      <c r="G52" s="69" t="s">
        <v>2039</v>
      </c>
      <c r="H52" s="69">
        <v>16</v>
      </c>
      <c r="I52" s="69" t="s">
        <v>2020</v>
      </c>
      <c r="J52" s="69">
        <v>13</v>
      </c>
      <c r="K52" s="69" t="s">
        <v>2052</v>
      </c>
      <c r="L52" s="69">
        <v>4</v>
      </c>
      <c r="M52" s="69" t="s">
        <v>2020</v>
      </c>
      <c r="N52" s="69">
        <v>4</v>
      </c>
      <c r="O52" s="69" t="s">
        <v>2035</v>
      </c>
      <c r="P52" s="69">
        <v>6</v>
      </c>
      <c r="Q52" s="69" t="s">
        <v>2068</v>
      </c>
      <c r="R52" s="69">
        <v>5</v>
      </c>
      <c r="S52" s="69" t="s">
        <v>2075</v>
      </c>
      <c r="T52" s="69">
        <v>2</v>
      </c>
      <c r="U52" s="69" t="s">
        <v>2081</v>
      </c>
      <c r="V52" s="69">
        <v>2</v>
      </c>
    </row>
    <row r="53" spans="1:22" ht="15" customHeight="1">
      <c r="A53" s="69" t="s">
        <v>2023</v>
      </c>
      <c r="B53" s="69">
        <v>65</v>
      </c>
      <c r="C53" s="69" t="s">
        <v>2030</v>
      </c>
      <c r="D53" s="69">
        <v>48</v>
      </c>
      <c r="E53" s="69" t="s">
        <v>2020</v>
      </c>
      <c r="F53" s="69">
        <v>31</v>
      </c>
      <c r="G53" s="69" t="s">
        <v>2040</v>
      </c>
      <c r="H53" s="69">
        <v>16</v>
      </c>
      <c r="I53" s="69" t="s">
        <v>2047</v>
      </c>
      <c r="J53" s="69">
        <v>13</v>
      </c>
      <c r="K53" s="69" t="s">
        <v>2020</v>
      </c>
      <c r="L53" s="69">
        <v>4</v>
      </c>
      <c r="M53" s="69" t="s">
        <v>2035</v>
      </c>
      <c r="N53" s="69">
        <v>4</v>
      </c>
      <c r="O53" s="69" t="s">
        <v>2061</v>
      </c>
      <c r="P53" s="69">
        <v>6</v>
      </c>
      <c r="Q53" s="69" t="s">
        <v>2069</v>
      </c>
      <c r="R53" s="69">
        <v>5</v>
      </c>
      <c r="S53" s="69" t="s">
        <v>2019</v>
      </c>
      <c r="T53" s="69">
        <v>2</v>
      </c>
      <c r="U53" s="69" t="s">
        <v>2024</v>
      </c>
      <c r="V53" s="69">
        <v>2</v>
      </c>
    </row>
    <row r="54" spans="1:22" ht="15">
      <c r="A54" s="69" t="s">
        <v>2024</v>
      </c>
      <c r="B54" s="69">
        <v>65</v>
      </c>
      <c r="C54" s="69" t="s">
        <v>2027</v>
      </c>
      <c r="D54" s="69">
        <v>48</v>
      </c>
      <c r="E54" s="69" t="s">
        <v>2035</v>
      </c>
      <c r="F54" s="69">
        <v>31</v>
      </c>
      <c r="G54" s="69" t="s">
        <v>2041</v>
      </c>
      <c r="H54" s="69">
        <v>16</v>
      </c>
      <c r="I54" s="69" t="s">
        <v>2048</v>
      </c>
      <c r="J54" s="69">
        <v>13</v>
      </c>
      <c r="K54" s="69" t="s">
        <v>2053</v>
      </c>
      <c r="L54" s="69">
        <v>3</v>
      </c>
      <c r="M54" s="69" t="s">
        <v>2049</v>
      </c>
      <c r="N54" s="69">
        <v>4</v>
      </c>
      <c r="O54" s="69" t="s">
        <v>2059</v>
      </c>
      <c r="P54" s="69">
        <v>6</v>
      </c>
      <c r="Q54" s="69" t="s">
        <v>2021</v>
      </c>
      <c r="R54" s="69">
        <v>5</v>
      </c>
      <c r="S54" s="69" t="s">
        <v>2020</v>
      </c>
      <c r="T54" s="69">
        <v>2</v>
      </c>
      <c r="U54" s="69" t="s">
        <v>2082</v>
      </c>
      <c r="V54" s="69">
        <v>2</v>
      </c>
    </row>
    <row r="55" spans="1:22" ht="15">
      <c r="A55" s="69" t="s">
        <v>2025</v>
      </c>
      <c r="B55" s="69">
        <v>64</v>
      </c>
      <c r="C55" s="69" t="s">
        <v>2031</v>
      </c>
      <c r="D55" s="69">
        <v>48</v>
      </c>
      <c r="E55" s="69" t="s">
        <v>2036</v>
      </c>
      <c r="F55" s="69">
        <v>31</v>
      </c>
      <c r="G55" s="69" t="s">
        <v>2042</v>
      </c>
      <c r="H55" s="69">
        <v>16</v>
      </c>
      <c r="I55" s="69" t="s">
        <v>2049</v>
      </c>
      <c r="J55" s="69">
        <v>13</v>
      </c>
      <c r="K55" s="69" t="s">
        <v>2054</v>
      </c>
      <c r="L55" s="69">
        <v>3</v>
      </c>
      <c r="M55" s="69" t="s">
        <v>2058</v>
      </c>
      <c r="N55" s="69">
        <v>4</v>
      </c>
      <c r="O55" s="69" t="s">
        <v>2062</v>
      </c>
      <c r="P55" s="69">
        <v>6</v>
      </c>
      <c r="Q55" s="69" t="s">
        <v>2070</v>
      </c>
      <c r="R55" s="69">
        <v>5</v>
      </c>
      <c r="S55" s="69" t="s">
        <v>2076</v>
      </c>
      <c r="T55" s="69">
        <v>2</v>
      </c>
      <c r="U55" s="69" t="s">
        <v>2020</v>
      </c>
      <c r="V55" s="69">
        <v>2</v>
      </c>
    </row>
    <row r="56" spans="1:22" ht="15" customHeight="1">
      <c r="A56" s="69" t="s">
        <v>2026</v>
      </c>
      <c r="B56" s="69">
        <v>63</v>
      </c>
      <c r="C56" s="69" t="s">
        <v>2032</v>
      </c>
      <c r="D56" s="69">
        <v>48</v>
      </c>
      <c r="E56" s="69" t="s">
        <v>2037</v>
      </c>
      <c r="F56" s="69">
        <v>31</v>
      </c>
      <c r="G56" s="69" t="s">
        <v>2043</v>
      </c>
      <c r="H56" s="69">
        <v>16</v>
      </c>
      <c r="I56" s="69" t="s">
        <v>2050</v>
      </c>
      <c r="J56" s="69">
        <v>13</v>
      </c>
      <c r="K56" s="69" t="s">
        <v>2055</v>
      </c>
      <c r="L56" s="69">
        <v>3</v>
      </c>
      <c r="M56" s="69" t="s">
        <v>2059</v>
      </c>
      <c r="N56" s="69">
        <v>4</v>
      </c>
      <c r="O56" s="69" t="s">
        <v>2063</v>
      </c>
      <c r="P56" s="69">
        <v>6</v>
      </c>
      <c r="Q56" s="69" t="s">
        <v>2071</v>
      </c>
      <c r="R56" s="69">
        <v>5</v>
      </c>
      <c r="S56" s="69" t="s">
        <v>2077</v>
      </c>
      <c r="T56" s="69">
        <v>2</v>
      </c>
      <c r="U56" s="69" t="s">
        <v>2035</v>
      </c>
      <c r="V56" s="69">
        <v>2</v>
      </c>
    </row>
    <row r="57" spans="1:22" ht="15" customHeight="1">
      <c r="A57" s="69" t="s">
        <v>2027</v>
      </c>
      <c r="B57" s="69">
        <v>62</v>
      </c>
      <c r="C57" s="69" t="s">
        <v>2024</v>
      </c>
      <c r="D57" s="69">
        <v>48</v>
      </c>
      <c r="E57" s="69" t="s">
        <v>2038</v>
      </c>
      <c r="F57" s="69">
        <v>31</v>
      </c>
      <c r="G57" s="69" t="s">
        <v>2044</v>
      </c>
      <c r="H57" s="69">
        <v>16</v>
      </c>
      <c r="I57" s="69" t="s">
        <v>2051</v>
      </c>
      <c r="J57" s="69">
        <v>13</v>
      </c>
      <c r="K57" s="69" t="s">
        <v>2056</v>
      </c>
      <c r="L57" s="69">
        <v>3</v>
      </c>
      <c r="M57" s="69" t="s">
        <v>2060</v>
      </c>
      <c r="N57" s="69">
        <v>4</v>
      </c>
      <c r="O57" s="69" t="s">
        <v>2064</v>
      </c>
      <c r="P57" s="69">
        <v>6</v>
      </c>
      <c r="Q57" s="69" t="s">
        <v>2072</v>
      </c>
      <c r="R57" s="69">
        <v>5</v>
      </c>
      <c r="S57" s="69" t="s">
        <v>2078</v>
      </c>
      <c r="T57" s="69">
        <v>2</v>
      </c>
      <c r="U57" s="69" t="s">
        <v>2049</v>
      </c>
      <c r="V57" s="69">
        <v>2</v>
      </c>
    </row>
    <row r="58" ht="15" customHeight="1"/>
    <row r="59" ht="15" customHeight="1"/>
    <row r="60" spans="1:22" ht="15" customHeight="1">
      <c r="A60" s="63" t="s">
        <v>253</v>
      </c>
      <c r="B60" s="63" t="s">
        <v>231</v>
      </c>
      <c r="C60" s="63" t="s">
        <v>255</v>
      </c>
      <c r="D60" s="63" t="s">
        <v>234</v>
      </c>
      <c r="E60" s="63" t="s">
        <v>256</v>
      </c>
      <c r="F60" s="63" t="s">
        <v>235</v>
      </c>
      <c r="G60" s="63" t="s">
        <v>381</v>
      </c>
      <c r="H60" s="63" t="s">
        <v>366</v>
      </c>
      <c r="I60" s="63" t="s">
        <v>383</v>
      </c>
      <c r="J60" s="63" t="s">
        <v>368</v>
      </c>
      <c r="K60" s="63" t="s">
        <v>385</v>
      </c>
      <c r="L60" s="63" t="s">
        <v>404</v>
      </c>
      <c r="M60" s="63" t="s">
        <v>416</v>
      </c>
      <c r="N60" s="63" t="s">
        <v>406</v>
      </c>
      <c r="O60" s="63" t="s">
        <v>418</v>
      </c>
      <c r="P60" s="63" t="s">
        <v>407</v>
      </c>
      <c r="Q60" s="63" t="s">
        <v>456</v>
      </c>
      <c r="R60" s="63" t="s">
        <v>440</v>
      </c>
      <c r="S60" s="63" t="s">
        <v>458</v>
      </c>
      <c r="T60" s="63" t="s">
        <v>442</v>
      </c>
      <c r="U60" s="63" t="s">
        <v>460</v>
      </c>
      <c r="V60" s="63" t="s">
        <v>443</v>
      </c>
    </row>
    <row r="61" spans="1:22" ht="15" customHeight="1">
      <c r="A61" s="63"/>
      <c r="B61" s="63"/>
      <c r="C61" s="63"/>
      <c r="D61" s="63"/>
      <c r="E61" s="63"/>
      <c r="F61" s="63"/>
      <c r="G61" s="63"/>
      <c r="H61" s="63"/>
      <c r="I61" s="63"/>
      <c r="J61" s="63"/>
      <c r="K61" s="63"/>
      <c r="L61" s="63"/>
      <c r="M61" s="63"/>
      <c r="N61" s="63"/>
      <c r="O61" s="63"/>
      <c r="P61" s="63"/>
      <c r="Q61" s="63"/>
      <c r="R61" s="63"/>
      <c r="S61" s="63"/>
      <c r="T61" s="63"/>
      <c r="U61" s="63"/>
      <c r="V61" s="63"/>
    </row>
    <row r="63" spans="1:22" ht="15" customHeight="1">
      <c r="A63" s="13" t="s">
        <v>254</v>
      </c>
      <c r="B63" s="13" t="s">
        <v>231</v>
      </c>
      <c r="C63" s="63" t="s">
        <v>257</v>
      </c>
      <c r="D63" s="63" t="s">
        <v>234</v>
      </c>
      <c r="E63" s="63" t="s">
        <v>258</v>
      </c>
      <c r="F63" s="63" t="s">
        <v>235</v>
      </c>
      <c r="G63" s="63" t="s">
        <v>382</v>
      </c>
      <c r="H63" s="63" t="s">
        <v>366</v>
      </c>
      <c r="I63" s="63" t="s">
        <v>384</v>
      </c>
      <c r="J63" s="63" t="s">
        <v>368</v>
      </c>
      <c r="K63" s="63" t="s">
        <v>386</v>
      </c>
      <c r="L63" s="63" t="s">
        <v>404</v>
      </c>
      <c r="M63" s="13" t="s">
        <v>417</v>
      </c>
      <c r="N63" s="13" t="s">
        <v>406</v>
      </c>
      <c r="O63" s="13" t="s">
        <v>419</v>
      </c>
      <c r="P63" s="13" t="s">
        <v>407</v>
      </c>
      <c r="Q63" s="63" t="s">
        <v>457</v>
      </c>
      <c r="R63" s="63" t="s">
        <v>440</v>
      </c>
      <c r="S63" s="63" t="s">
        <v>459</v>
      </c>
      <c r="T63" s="63" t="s">
        <v>442</v>
      </c>
      <c r="U63" s="63" t="s">
        <v>461</v>
      </c>
      <c r="V63" s="63" t="s">
        <v>443</v>
      </c>
    </row>
    <row r="64" spans="1:22" ht="15" customHeight="1">
      <c r="A64" s="63" t="s">
        <v>610</v>
      </c>
      <c r="B64" s="63">
        <v>5</v>
      </c>
      <c r="C64" s="63"/>
      <c r="D64" s="63"/>
      <c r="E64" s="63"/>
      <c r="F64" s="63"/>
      <c r="G64" s="63"/>
      <c r="H64" s="63"/>
      <c r="I64" s="63"/>
      <c r="J64" s="63"/>
      <c r="K64" s="63"/>
      <c r="L64" s="63"/>
      <c r="M64" s="63" t="s">
        <v>600</v>
      </c>
      <c r="N64" s="63">
        <v>4</v>
      </c>
      <c r="O64" s="63" t="s">
        <v>610</v>
      </c>
      <c r="P64" s="63">
        <v>5</v>
      </c>
      <c r="Q64" s="63"/>
      <c r="R64" s="63"/>
      <c r="S64" s="63"/>
      <c r="T64" s="63"/>
      <c r="U64" s="63"/>
      <c r="V64" s="63"/>
    </row>
    <row r="65" spans="1:22" ht="15" customHeight="1">
      <c r="A65" s="63" t="s">
        <v>600</v>
      </c>
      <c r="B65" s="63">
        <v>4</v>
      </c>
      <c r="C65" s="63"/>
      <c r="D65" s="63"/>
      <c r="E65" s="63"/>
      <c r="F65" s="63"/>
      <c r="G65" s="63"/>
      <c r="H65" s="63"/>
      <c r="I65" s="63"/>
      <c r="J65" s="63"/>
      <c r="K65" s="63"/>
      <c r="L65" s="63"/>
      <c r="M65" s="63" t="s">
        <v>615</v>
      </c>
      <c r="N65" s="63">
        <v>2</v>
      </c>
      <c r="O65" s="63"/>
      <c r="P65" s="63"/>
      <c r="Q65" s="63"/>
      <c r="R65" s="63"/>
      <c r="S65" s="63"/>
      <c r="T65" s="63"/>
      <c r="U65" s="63"/>
      <c r="V65" s="63"/>
    </row>
    <row r="66" spans="1:22" ht="15" customHeight="1">
      <c r="A66" s="63" t="s">
        <v>615</v>
      </c>
      <c r="B66" s="63">
        <v>2</v>
      </c>
      <c r="C66" s="63"/>
      <c r="D66" s="63"/>
      <c r="E66" s="63"/>
      <c r="F66" s="63"/>
      <c r="G66" s="63"/>
      <c r="H66" s="63"/>
      <c r="I66" s="63"/>
      <c r="J66" s="63"/>
      <c r="K66" s="63"/>
      <c r="L66" s="63"/>
      <c r="M66" s="63"/>
      <c r="N66" s="63"/>
      <c r="O66" s="63"/>
      <c r="P66" s="63"/>
      <c r="Q66" s="63"/>
      <c r="R66" s="63"/>
      <c r="S66" s="63"/>
      <c r="T66" s="63"/>
      <c r="U66" s="63"/>
      <c r="V66" s="63"/>
    </row>
    <row r="69" spans="1:22" ht="15" customHeight="1">
      <c r="A69" s="13" t="s">
        <v>261</v>
      </c>
      <c r="B69" s="13" t="s">
        <v>231</v>
      </c>
      <c r="C69" s="13" t="s">
        <v>262</v>
      </c>
      <c r="D69" s="13" t="s">
        <v>234</v>
      </c>
      <c r="E69" s="13" t="s">
        <v>263</v>
      </c>
      <c r="F69" s="13" t="s">
        <v>235</v>
      </c>
      <c r="G69" s="13" t="s">
        <v>387</v>
      </c>
      <c r="H69" s="13" t="s">
        <v>366</v>
      </c>
      <c r="I69" s="13" t="s">
        <v>388</v>
      </c>
      <c r="J69" s="13" t="s">
        <v>368</v>
      </c>
      <c r="K69" s="13" t="s">
        <v>389</v>
      </c>
      <c r="L69" s="13" t="s">
        <v>404</v>
      </c>
      <c r="M69" s="13" t="s">
        <v>420</v>
      </c>
      <c r="N69" s="13" t="s">
        <v>406</v>
      </c>
      <c r="O69" s="13" t="s">
        <v>421</v>
      </c>
      <c r="P69" s="13" t="s">
        <v>407</v>
      </c>
      <c r="Q69" s="13" t="s">
        <v>462</v>
      </c>
      <c r="R69" s="13" t="s">
        <v>440</v>
      </c>
      <c r="S69" s="13" t="s">
        <v>463</v>
      </c>
      <c r="T69" s="13" t="s">
        <v>442</v>
      </c>
      <c r="U69" s="13" t="s">
        <v>464</v>
      </c>
      <c r="V69" s="13" t="s">
        <v>443</v>
      </c>
    </row>
    <row r="70" spans="1:22" ht="15" customHeight="1">
      <c r="A70" s="115" t="s">
        <v>552</v>
      </c>
      <c r="B70" s="63">
        <v>355085</v>
      </c>
      <c r="C70" s="115" t="s">
        <v>507</v>
      </c>
      <c r="D70" s="63">
        <v>339474</v>
      </c>
      <c r="E70" s="115" t="s">
        <v>559</v>
      </c>
      <c r="F70" s="63">
        <v>64402</v>
      </c>
      <c r="G70" s="115" t="s">
        <v>612</v>
      </c>
      <c r="H70" s="63">
        <v>34040</v>
      </c>
      <c r="I70" s="115" t="s">
        <v>581</v>
      </c>
      <c r="J70" s="63">
        <v>60215</v>
      </c>
      <c r="K70" s="115" t="s">
        <v>472</v>
      </c>
      <c r="L70" s="63">
        <v>89294</v>
      </c>
      <c r="M70" s="115" t="s">
        <v>600</v>
      </c>
      <c r="N70" s="63">
        <v>234311</v>
      </c>
      <c r="O70" s="115" t="s">
        <v>552</v>
      </c>
      <c r="P70" s="63">
        <v>355085</v>
      </c>
      <c r="Q70" s="115" t="s">
        <v>532</v>
      </c>
      <c r="R70" s="63">
        <v>66748</v>
      </c>
      <c r="S70" s="115" t="s">
        <v>597</v>
      </c>
      <c r="T70" s="63">
        <v>17949</v>
      </c>
      <c r="U70" s="115" t="s">
        <v>517</v>
      </c>
      <c r="V70" s="63">
        <v>28687</v>
      </c>
    </row>
    <row r="71" spans="1:22" ht="15" customHeight="1">
      <c r="A71" s="115" t="s">
        <v>507</v>
      </c>
      <c r="B71" s="63">
        <v>339474</v>
      </c>
      <c r="C71" s="115" t="s">
        <v>605</v>
      </c>
      <c r="D71" s="63">
        <v>165442</v>
      </c>
      <c r="E71" s="115" t="s">
        <v>519</v>
      </c>
      <c r="F71" s="63">
        <v>57678</v>
      </c>
      <c r="G71" s="115" t="s">
        <v>502</v>
      </c>
      <c r="H71" s="63">
        <v>26255</v>
      </c>
      <c r="I71" s="115" t="s">
        <v>587</v>
      </c>
      <c r="J71" s="63">
        <v>28567</v>
      </c>
      <c r="K71" s="115" t="s">
        <v>475</v>
      </c>
      <c r="L71" s="63">
        <v>87093</v>
      </c>
      <c r="M71" s="115" t="s">
        <v>582</v>
      </c>
      <c r="N71" s="63">
        <v>7990</v>
      </c>
      <c r="O71" s="115" t="s">
        <v>569</v>
      </c>
      <c r="P71" s="63">
        <v>141366</v>
      </c>
      <c r="Q71" s="115" t="s">
        <v>543</v>
      </c>
      <c r="R71" s="63">
        <v>65119</v>
      </c>
      <c r="S71" s="115" t="s">
        <v>598</v>
      </c>
      <c r="T71" s="63">
        <v>2026</v>
      </c>
      <c r="U71" s="115" t="s">
        <v>516</v>
      </c>
      <c r="V71" s="63">
        <v>6939</v>
      </c>
    </row>
    <row r="72" spans="1:22" ht="15">
      <c r="A72" s="115" t="s">
        <v>600</v>
      </c>
      <c r="B72" s="63">
        <v>234311</v>
      </c>
      <c r="C72" s="115" t="s">
        <v>591</v>
      </c>
      <c r="D72" s="63">
        <v>125911</v>
      </c>
      <c r="E72" s="115" t="s">
        <v>524</v>
      </c>
      <c r="F72" s="63">
        <v>33982</v>
      </c>
      <c r="G72" s="115" t="s">
        <v>499</v>
      </c>
      <c r="H72" s="63">
        <v>17037</v>
      </c>
      <c r="I72" s="115" t="s">
        <v>489</v>
      </c>
      <c r="J72" s="63">
        <v>25863</v>
      </c>
      <c r="K72" s="115" t="s">
        <v>473</v>
      </c>
      <c r="L72" s="63">
        <v>52930</v>
      </c>
      <c r="M72" s="115" t="s">
        <v>575</v>
      </c>
      <c r="N72" s="63">
        <v>6175</v>
      </c>
      <c r="O72" s="115" t="s">
        <v>610</v>
      </c>
      <c r="P72" s="63">
        <v>63901</v>
      </c>
      <c r="Q72" s="115" t="s">
        <v>542</v>
      </c>
      <c r="R72" s="63">
        <v>30714</v>
      </c>
      <c r="S72" s="115"/>
      <c r="T72" s="63"/>
      <c r="U72" s="115"/>
      <c r="V72" s="63"/>
    </row>
    <row r="73" spans="1:22" ht="15">
      <c r="A73" s="115" t="s">
        <v>605</v>
      </c>
      <c r="B73" s="63">
        <v>165442</v>
      </c>
      <c r="C73" s="115" t="s">
        <v>480</v>
      </c>
      <c r="D73" s="63">
        <v>83625</v>
      </c>
      <c r="E73" s="115" t="s">
        <v>606</v>
      </c>
      <c r="F73" s="63">
        <v>21833</v>
      </c>
      <c r="G73" s="115" t="s">
        <v>566</v>
      </c>
      <c r="H73" s="63">
        <v>12933</v>
      </c>
      <c r="I73" s="115" t="s">
        <v>500</v>
      </c>
      <c r="J73" s="63">
        <v>19684</v>
      </c>
      <c r="K73" s="115" t="s">
        <v>487</v>
      </c>
      <c r="L73" s="63">
        <v>42936</v>
      </c>
      <c r="M73" s="115" t="s">
        <v>577</v>
      </c>
      <c r="N73" s="63">
        <v>5451</v>
      </c>
      <c r="O73" s="115" t="s">
        <v>563</v>
      </c>
      <c r="P73" s="63">
        <v>13620</v>
      </c>
      <c r="Q73" s="115" t="s">
        <v>537</v>
      </c>
      <c r="R73" s="63">
        <v>7394</v>
      </c>
      <c r="S73" s="115"/>
      <c r="T73" s="63"/>
      <c r="U73" s="115"/>
      <c r="V73" s="63"/>
    </row>
    <row r="74" spans="1:22" ht="15" customHeight="1">
      <c r="A74" s="115" t="s">
        <v>569</v>
      </c>
      <c r="B74" s="63">
        <v>141366</v>
      </c>
      <c r="C74" s="115" t="s">
        <v>484</v>
      </c>
      <c r="D74" s="63">
        <v>49849</v>
      </c>
      <c r="E74" s="115" t="s">
        <v>530</v>
      </c>
      <c r="F74" s="63">
        <v>19448</v>
      </c>
      <c r="G74" s="115" t="s">
        <v>495</v>
      </c>
      <c r="H74" s="63">
        <v>11247</v>
      </c>
      <c r="I74" s="115" t="s">
        <v>485</v>
      </c>
      <c r="J74" s="63">
        <v>13286</v>
      </c>
      <c r="K74" s="115" t="s">
        <v>474</v>
      </c>
      <c r="L74" s="63">
        <v>28438</v>
      </c>
      <c r="M74" s="115" t="s">
        <v>615</v>
      </c>
      <c r="N74" s="63">
        <v>2264</v>
      </c>
      <c r="O74" s="115" t="s">
        <v>539</v>
      </c>
      <c r="P74" s="63">
        <v>7442</v>
      </c>
      <c r="Q74" s="115" t="s">
        <v>544</v>
      </c>
      <c r="R74" s="63">
        <v>2999</v>
      </c>
      <c r="S74" s="115"/>
      <c r="T74" s="63"/>
      <c r="U74" s="115"/>
      <c r="V74" s="63"/>
    </row>
    <row r="75" spans="1:22" ht="15" customHeight="1">
      <c r="A75" s="115" t="s">
        <v>591</v>
      </c>
      <c r="B75" s="63">
        <v>125911</v>
      </c>
      <c r="C75" s="115" t="s">
        <v>534</v>
      </c>
      <c r="D75" s="63">
        <v>40147</v>
      </c>
      <c r="E75" s="115" t="s">
        <v>554</v>
      </c>
      <c r="F75" s="63">
        <v>17011</v>
      </c>
      <c r="G75" s="115" t="s">
        <v>523</v>
      </c>
      <c r="H75" s="63">
        <v>9336</v>
      </c>
      <c r="I75" s="115" t="s">
        <v>588</v>
      </c>
      <c r="J75" s="63">
        <v>11500</v>
      </c>
      <c r="K75" s="115" t="s">
        <v>604</v>
      </c>
      <c r="L75" s="63">
        <v>17558</v>
      </c>
      <c r="M75" s="115" t="s">
        <v>562</v>
      </c>
      <c r="N75" s="63">
        <v>1950</v>
      </c>
      <c r="O75" s="115" t="s">
        <v>533</v>
      </c>
      <c r="P75" s="63">
        <v>5342</v>
      </c>
      <c r="Q75" s="115"/>
      <c r="R75" s="63"/>
      <c r="S75" s="115"/>
      <c r="T75" s="63"/>
      <c r="U75" s="115"/>
      <c r="V75" s="63"/>
    </row>
    <row r="76" spans="1:22" ht="15" customHeight="1">
      <c r="A76" s="115" t="s">
        <v>472</v>
      </c>
      <c r="B76" s="63">
        <v>89294</v>
      </c>
      <c r="C76" s="115" t="s">
        <v>608</v>
      </c>
      <c r="D76" s="63">
        <v>26415</v>
      </c>
      <c r="E76" s="115" t="s">
        <v>590</v>
      </c>
      <c r="F76" s="63">
        <v>13271</v>
      </c>
      <c r="G76" s="115" t="s">
        <v>505</v>
      </c>
      <c r="H76" s="63">
        <v>7858</v>
      </c>
      <c r="I76" s="115" t="s">
        <v>592</v>
      </c>
      <c r="J76" s="63">
        <v>8393</v>
      </c>
      <c r="K76" s="115" t="s">
        <v>611</v>
      </c>
      <c r="L76" s="63">
        <v>17472</v>
      </c>
      <c r="M76" s="115" t="s">
        <v>583</v>
      </c>
      <c r="N76" s="63">
        <v>1109</v>
      </c>
      <c r="O76" s="115" t="s">
        <v>568</v>
      </c>
      <c r="P76" s="63">
        <v>2292</v>
      </c>
      <c r="Q76" s="115"/>
      <c r="R76" s="63"/>
      <c r="S76" s="115"/>
      <c r="T76" s="63"/>
      <c r="U76" s="115"/>
      <c r="V76" s="63"/>
    </row>
    <row r="77" spans="1:22" ht="15" customHeight="1">
      <c r="A77" s="115" t="s">
        <v>475</v>
      </c>
      <c r="B77" s="63">
        <v>87093</v>
      </c>
      <c r="C77" s="115" t="s">
        <v>541</v>
      </c>
      <c r="D77" s="63">
        <v>25775</v>
      </c>
      <c r="E77" s="115" t="s">
        <v>607</v>
      </c>
      <c r="F77" s="63">
        <v>8051</v>
      </c>
      <c r="G77" s="115" t="s">
        <v>491</v>
      </c>
      <c r="H77" s="63">
        <v>7468</v>
      </c>
      <c r="I77" s="115" t="s">
        <v>565</v>
      </c>
      <c r="J77" s="63">
        <v>7027</v>
      </c>
      <c r="K77" s="115" t="s">
        <v>493</v>
      </c>
      <c r="L77" s="63">
        <v>11175</v>
      </c>
      <c r="M77" s="115" t="s">
        <v>601</v>
      </c>
      <c r="N77" s="63">
        <v>573</v>
      </c>
      <c r="O77" s="115"/>
      <c r="P77" s="63"/>
      <c r="Q77" s="115"/>
      <c r="R77" s="63"/>
      <c r="S77" s="115"/>
      <c r="T77" s="63"/>
      <c r="U77" s="115"/>
      <c r="V77" s="63"/>
    </row>
    <row r="78" spans="1:22" ht="15">
      <c r="A78" s="115" t="s">
        <v>480</v>
      </c>
      <c r="B78" s="63">
        <v>83625</v>
      </c>
      <c r="C78" s="115" t="s">
        <v>490</v>
      </c>
      <c r="D78" s="63">
        <v>19976</v>
      </c>
      <c r="E78" s="115" t="s">
        <v>526</v>
      </c>
      <c r="F78" s="63">
        <v>7019</v>
      </c>
      <c r="G78" s="115" t="s">
        <v>556</v>
      </c>
      <c r="H78" s="63">
        <v>7018</v>
      </c>
      <c r="I78" s="115" t="s">
        <v>561</v>
      </c>
      <c r="J78" s="63">
        <v>6199</v>
      </c>
      <c r="K78" s="115" t="s">
        <v>471</v>
      </c>
      <c r="L78" s="63">
        <v>3029</v>
      </c>
      <c r="M78" s="115"/>
      <c r="N78" s="63"/>
      <c r="O78" s="115"/>
      <c r="P78" s="63"/>
      <c r="Q78" s="115"/>
      <c r="R78" s="63"/>
      <c r="S78" s="115"/>
      <c r="T78" s="63"/>
      <c r="U78" s="115"/>
      <c r="V78" s="63"/>
    </row>
    <row r="79" spans="1:22" ht="15" customHeight="1">
      <c r="A79" s="115" t="s">
        <v>532</v>
      </c>
      <c r="B79" s="63">
        <v>66748</v>
      </c>
      <c r="C79" s="115" t="s">
        <v>614</v>
      </c>
      <c r="D79" s="63">
        <v>19381</v>
      </c>
      <c r="E79" s="115" t="s">
        <v>536</v>
      </c>
      <c r="F79" s="63">
        <v>6841</v>
      </c>
      <c r="G79" s="115" t="s">
        <v>555</v>
      </c>
      <c r="H79" s="63">
        <v>6121</v>
      </c>
      <c r="I79" s="115" t="s">
        <v>540</v>
      </c>
      <c r="J79" s="63">
        <v>5589</v>
      </c>
      <c r="K79" s="115" t="s">
        <v>476</v>
      </c>
      <c r="L79" s="63">
        <v>1558</v>
      </c>
      <c r="M79" s="115"/>
      <c r="N79" s="63"/>
      <c r="O79" s="115"/>
      <c r="P79" s="63"/>
      <c r="Q79" s="115"/>
      <c r="R79" s="63"/>
      <c r="S79" s="115"/>
      <c r="T79" s="63"/>
      <c r="U79" s="115"/>
      <c r="V79" s="63"/>
    </row>
    <row r="82" ht="15" customHeight="1"/>
    <row r="84" ht="15" customHeight="1"/>
    <row r="87" ht="15" customHeight="1"/>
    <row r="88" ht="15" customHeight="1"/>
    <row r="89" ht="15" customHeight="1"/>
    <row r="90" ht="15" customHeight="1"/>
    <row r="92" ht="15" customHeight="1"/>
  </sheetData>
  <hyperlinks>
    <hyperlink ref="A2" r:id="rId1" display="https://www.ketv.com/article/red-cross-opens-shelter-for-flood-victims/26814523"/>
    <hyperlink ref="A3" r:id="rId2" display="https://www.wowt.com/content/news/FLOOD-UPDATE-The-latest-on-evacuations-road-closings-around-the-region-507141131.html"/>
    <hyperlink ref="A4" r:id="rId3" display="https://mesonet.agron.iastate.edu/vtec/f/2019-O-NEW-KOAX-FL-W-0018"/>
    <hyperlink ref="A5" r:id="rId4" display="http://wqow.com/weather/interactive-radar/"/>
    <hyperlink ref="A6" r:id="rId5" display="https://www.ketv.com/article/25-counties-under-flood-warnings-until-wednesday-afternoon/26810569"/>
    <hyperlink ref="A7" r:id="rId6" display="https://www.kfornow.com/flash-flood-emergency-residents-from-near-schuyler-to-ashland-impacted-lfrs-water-rescue-team-deployed/"/>
    <hyperlink ref="A8" r:id="rId7" display="https://www.1011now.com/content/news/Flash-Flood-Emergency-issued-as-Platte-River-expected-to-rise-quickly--507146651.html"/>
    <hyperlink ref="A9" r:id="rId8" display="https://water.weather.gov/ahps2/index.php?wfo=OAX"/>
    <hyperlink ref="A10" r:id="rId9" display="https://mesonet.agron.iastate.edu/vtec/f/2019-O-NEW-KOAX-FL-W-0036"/>
    <hyperlink ref="A11" r:id="rId10" display="http://www.simpleweatheralert.com/cgi-bin/weatherdetail.py?l=WI125CEC62FE48.FloodWatch.125CEC71EEE4WI.DLHFFADLH.84be0fb6ad637c1f22af51220d41679d&amp;a=055&amp;t=1"/>
    <hyperlink ref="K2" r:id="rId11" display="https://mesonet.agron.iastate.edu/vtec/f/2019-O-NEW-KOAX-FL-W-0018"/>
    <hyperlink ref="K3" r:id="rId12" display="http://wqow.com/weather/interactive-radar/"/>
    <hyperlink ref="K4" r:id="rId13" display="http://www.simpleweatheralert.com/cgi-bin/weatherdetail.py?l=WI125CEC62FE48.FloodWatch.125CEC71EEE4WI.DLHFFADLH.84be0fb6ad637c1f22af51220d41679d&amp;a=055&amp;t=1"/>
    <hyperlink ref="K5" r:id="rId14" display="http://www.simpleweatheralert.com/cgi-bin/weatherdetail.py?l=WI125CEC612474.FloodWatch.125CEC612A50WI.DLHFFADLH.b29a8d79392d564a805dec414d823a22&amp;a=055&amp;t=1"/>
    <hyperlink ref="K6" r:id="rId15" display="https://mesonet.agron.iastate.edu/vtec/f/2019-O-NEW-KOAX-FL-W-0036"/>
    <hyperlink ref="M2" r:id="rId16" display="https://www.ketv.com/article/red-cross-opens-shelter-for-flood-victims/26814523"/>
    <hyperlink ref="M3" r:id="rId17" display="https://www.ketv.com/article/25-counties-under-flood-warnings-until-wednesday-afternoon/26810569"/>
    <hyperlink ref="Q2" r:id="rId18" display="https://www.1011now.com/content/news/Flash-Flood-Emergency-issued-as-Platte-River-expected-to-rise-quickly--507146651.html"/>
    <hyperlink ref="S2" r:id="rId19" display="https://www.kfornow.com/flash-flood-emergency-residents-from-near-schuyler-to-ashland-impacted-lfrs-water-rescue-team-deployed/"/>
  </hyperlinks>
  <printOptions/>
  <pageMargins left="0.7" right="0.7" top="0.75" bottom="0.75" header="0.3" footer="0.3"/>
  <pageSetup orientation="portrait" paperSize="9"/>
  <tableParts>
    <tablePart r:id="rId27"/>
    <tablePart r:id="rId23"/>
    <tablePart r:id="rId25"/>
    <tablePart r:id="rId21"/>
    <tablePart r:id="rId22"/>
    <tablePart r:id="rId26"/>
    <tablePart r:id="rId24"/>
    <tablePart r:id="rId20"/>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275</v>
      </c>
      <c r="B1" s="13" t="s">
        <v>276</v>
      </c>
      <c r="C1" s="13" t="s">
        <v>277</v>
      </c>
      <c r="D1" s="13" t="s">
        <v>144</v>
      </c>
      <c r="E1" s="13" t="s">
        <v>295</v>
      </c>
      <c r="F1" s="13" t="s">
        <v>296</v>
      </c>
      <c r="G1" s="13" t="s">
        <v>297</v>
      </c>
    </row>
    <row r="2" spans="1:7" ht="15">
      <c r="A2" s="63" t="s">
        <v>290</v>
      </c>
      <c r="B2" s="63">
        <v>0</v>
      </c>
      <c r="C2" s="113">
        <v>0</v>
      </c>
      <c r="D2" s="63" t="s">
        <v>278</v>
      </c>
      <c r="E2" s="63"/>
      <c r="F2" s="63"/>
      <c r="G2" s="63"/>
    </row>
    <row r="3" spans="1:7" ht="15">
      <c r="A3" s="63" t="s">
        <v>291</v>
      </c>
      <c r="B3" s="63">
        <v>0</v>
      </c>
      <c r="C3" s="113">
        <v>0</v>
      </c>
      <c r="D3" s="63" t="s">
        <v>278</v>
      </c>
      <c r="E3" s="63"/>
      <c r="F3" s="63"/>
      <c r="G3" s="63"/>
    </row>
    <row r="4" spans="1:7" ht="15">
      <c r="A4" s="63" t="s">
        <v>292</v>
      </c>
      <c r="B4" s="63">
        <v>0</v>
      </c>
      <c r="C4" s="113">
        <v>0</v>
      </c>
      <c r="D4" s="63" t="s">
        <v>278</v>
      </c>
      <c r="E4" s="63"/>
      <c r="F4" s="63"/>
      <c r="G4" s="63"/>
    </row>
    <row r="5" spans="1:7" ht="15">
      <c r="A5" s="63" t="s">
        <v>293</v>
      </c>
      <c r="B5" s="63">
        <v>4915</v>
      </c>
      <c r="C5" s="113">
        <v>1</v>
      </c>
      <c r="D5" s="63" t="s">
        <v>278</v>
      </c>
      <c r="E5" s="63"/>
      <c r="F5" s="63"/>
      <c r="G5" s="63"/>
    </row>
    <row r="6" spans="1:7" ht="15">
      <c r="A6" s="63" t="s">
        <v>294</v>
      </c>
      <c r="B6" s="63">
        <v>4915</v>
      </c>
      <c r="C6" s="113">
        <v>1</v>
      </c>
      <c r="D6" s="63" t="s">
        <v>278</v>
      </c>
      <c r="E6" s="63"/>
      <c r="F6" s="63"/>
      <c r="G6" s="63"/>
    </row>
    <row r="7" spans="1:7" ht="15">
      <c r="A7" s="69" t="s">
        <v>1969</v>
      </c>
      <c r="B7" s="69">
        <v>185</v>
      </c>
      <c r="C7" s="93">
        <v>0.01972877297968767</v>
      </c>
      <c r="D7" s="69" t="s">
        <v>278</v>
      </c>
      <c r="E7" s="69" t="b">
        <v>0</v>
      </c>
      <c r="F7" s="69" t="b">
        <v>0</v>
      </c>
      <c r="G7" s="69" t="b">
        <v>0</v>
      </c>
    </row>
    <row r="8" spans="1:7" ht="15">
      <c r="A8" s="69" t="s">
        <v>1970</v>
      </c>
      <c r="B8" s="69">
        <v>168</v>
      </c>
      <c r="C8" s="93">
        <v>0.013842270671824544</v>
      </c>
      <c r="D8" s="69" t="s">
        <v>278</v>
      </c>
      <c r="E8" s="69" t="b">
        <v>0</v>
      </c>
      <c r="F8" s="69" t="b">
        <v>0</v>
      </c>
      <c r="G8" s="69" t="b">
        <v>0</v>
      </c>
    </row>
    <row r="9" spans="1:7" ht="15">
      <c r="A9" s="69" t="s">
        <v>1971</v>
      </c>
      <c r="B9" s="69">
        <v>164</v>
      </c>
      <c r="C9" s="93">
        <v>0.013512692798685862</v>
      </c>
      <c r="D9" s="69" t="s">
        <v>278</v>
      </c>
      <c r="E9" s="69" t="b">
        <v>0</v>
      </c>
      <c r="F9" s="69" t="b">
        <v>0</v>
      </c>
      <c r="G9" s="69" t="b">
        <v>0</v>
      </c>
    </row>
    <row r="10" spans="1:7" ht="15">
      <c r="A10" s="69" t="s">
        <v>1968</v>
      </c>
      <c r="B10" s="69">
        <v>160</v>
      </c>
      <c r="C10" s="93">
        <v>0.0002321067765186833</v>
      </c>
      <c r="D10" s="69" t="s">
        <v>278</v>
      </c>
      <c r="E10" s="69" t="b">
        <v>0</v>
      </c>
      <c r="F10" s="69" t="b">
        <v>0</v>
      </c>
      <c r="G10" s="69" t="b">
        <v>0</v>
      </c>
    </row>
    <row r="11" spans="1:7" ht="15">
      <c r="A11" s="69" t="s">
        <v>1972</v>
      </c>
      <c r="B11" s="69">
        <v>156</v>
      </c>
      <c r="C11" s="93">
        <v>0.0006875248522060833</v>
      </c>
      <c r="D11" s="69" t="s">
        <v>278</v>
      </c>
      <c r="E11" s="69" t="b">
        <v>0</v>
      </c>
      <c r="F11" s="69" t="b">
        <v>0</v>
      </c>
      <c r="G11" s="69" t="b">
        <v>0</v>
      </c>
    </row>
    <row r="12" spans="1:7" ht="15">
      <c r="A12" s="69" t="s">
        <v>1973</v>
      </c>
      <c r="B12" s="69">
        <v>144</v>
      </c>
      <c r="C12" s="93">
        <v>0.0019806300705627606</v>
      </c>
      <c r="D12" s="69" t="s">
        <v>278</v>
      </c>
      <c r="E12" s="69" t="b">
        <v>0</v>
      </c>
      <c r="F12" s="69" t="b">
        <v>0</v>
      </c>
      <c r="G12" s="69" t="b">
        <v>0</v>
      </c>
    </row>
    <row r="13" spans="1:7" ht="15">
      <c r="A13" s="69" t="s">
        <v>1980</v>
      </c>
      <c r="B13" s="69">
        <v>139</v>
      </c>
      <c r="C13" s="93">
        <v>0.01207323910256809</v>
      </c>
      <c r="D13" s="69" t="s">
        <v>278</v>
      </c>
      <c r="E13" s="69" t="b">
        <v>0</v>
      </c>
      <c r="F13" s="69" t="b">
        <v>0</v>
      </c>
      <c r="G13" s="69" t="b">
        <v>0</v>
      </c>
    </row>
    <row r="14" spans="1:7" ht="15">
      <c r="A14" s="69" t="s">
        <v>1983</v>
      </c>
      <c r="B14" s="69">
        <v>100</v>
      </c>
      <c r="C14" s="93">
        <v>0.005989332623726435</v>
      </c>
      <c r="D14" s="69" t="s">
        <v>278</v>
      </c>
      <c r="E14" s="69" t="b">
        <v>0</v>
      </c>
      <c r="F14" s="69" t="b">
        <v>0</v>
      </c>
      <c r="G14" s="69" t="b">
        <v>0</v>
      </c>
    </row>
    <row r="15" spans="1:7" ht="15">
      <c r="A15" s="69" t="s">
        <v>1982</v>
      </c>
      <c r="B15" s="69">
        <v>93</v>
      </c>
      <c r="C15" s="93">
        <v>0.011536275837829534</v>
      </c>
      <c r="D15" s="69" t="s">
        <v>278</v>
      </c>
      <c r="E15" s="69" t="b">
        <v>0</v>
      </c>
      <c r="F15" s="69" t="b">
        <v>0</v>
      </c>
      <c r="G15" s="69" t="b">
        <v>0</v>
      </c>
    </row>
    <row r="16" spans="1:7" ht="15">
      <c r="A16" s="69" t="s">
        <v>1985</v>
      </c>
      <c r="B16" s="69">
        <v>84</v>
      </c>
      <c r="C16" s="93">
        <v>0.006442538637371052</v>
      </c>
      <c r="D16" s="69" t="s">
        <v>278</v>
      </c>
      <c r="E16" s="69" t="b">
        <v>0</v>
      </c>
      <c r="F16" s="69" t="b">
        <v>0</v>
      </c>
      <c r="G16" s="69" t="b">
        <v>0</v>
      </c>
    </row>
    <row r="17" spans="1:7" ht="15">
      <c r="A17" s="69" t="s">
        <v>1984</v>
      </c>
      <c r="B17" s="69">
        <v>79</v>
      </c>
      <c r="C17" s="93">
        <v>0.006625207296833281</v>
      </c>
      <c r="D17" s="69" t="s">
        <v>278</v>
      </c>
      <c r="E17" s="69" t="b">
        <v>0</v>
      </c>
      <c r="F17" s="69" t="b">
        <v>0</v>
      </c>
      <c r="G17" s="69" t="b">
        <v>0</v>
      </c>
    </row>
    <row r="18" spans="1:7" ht="15">
      <c r="A18" s="69" t="s">
        <v>1981</v>
      </c>
      <c r="B18" s="69">
        <v>77</v>
      </c>
      <c r="C18" s="93">
        <v>0.011517959816908072</v>
      </c>
      <c r="D18" s="69" t="s">
        <v>278</v>
      </c>
      <c r="E18" s="69" t="b">
        <v>0</v>
      </c>
      <c r="F18" s="69" t="b">
        <v>0</v>
      </c>
      <c r="G18" s="69" t="b">
        <v>0</v>
      </c>
    </row>
    <row r="19" spans="1:7" ht="15">
      <c r="A19" s="69" t="s">
        <v>1978</v>
      </c>
      <c r="B19" s="69">
        <v>69</v>
      </c>
      <c r="C19" s="93">
        <v>0.006877103722121785</v>
      </c>
      <c r="D19" s="69" t="s">
        <v>278</v>
      </c>
      <c r="E19" s="69" t="b">
        <v>0</v>
      </c>
      <c r="F19" s="69" t="b">
        <v>0</v>
      </c>
      <c r="G19" s="69" t="b">
        <v>0</v>
      </c>
    </row>
    <row r="20" spans="1:7" ht="15">
      <c r="A20" s="69" t="s">
        <v>1991</v>
      </c>
      <c r="B20" s="69">
        <v>69</v>
      </c>
      <c r="C20" s="93">
        <v>0.006994735419927729</v>
      </c>
      <c r="D20" s="69" t="s">
        <v>278</v>
      </c>
      <c r="E20" s="69" t="b">
        <v>0</v>
      </c>
      <c r="F20" s="69" t="b">
        <v>0</v>
      </c>
      <c r="G20" s="69" t="b">
        <v>0</v>
      </c>
    </row>
    <row r="21" spans="1:7" ht="15">
      <c r="A21" s="69" t="s">
        <v>2194</v>
      </c>
      <c r="B21" s="69">
        <v>69</v>
      </c>
      <c r="C21" s="93">
        <v>0.006877103722121785</v>
      </c>
      <c r="D21" s="69" t="s">
        <v>278</v>
      </c>
      <c r="E21" s="69" t="b">
        <v>0</v>
      </c>
      <c r="F21" s="69" t="b">
        <v>0</v>
      </c>
      <c r="G21" s="69" t="b">
        <v>0</v>
      </c>
    </row>
    <row r="22" spans="1:7" ht="15">
      <c r="A22" s="69" t="s">
        <v>1979</v>
      </c>
      <c r="B22" s="69">
        <v>67</v>
      </c>
      <c r="C22" s="93">
        <v>0.00690790378956733</v>
      </c>
      <c r="D22" s="69" t="s">
        <v>278</v>
      </c>
      <c r="E22" s="69" t="b">
        <v>0</v>
      </c>
      <c r="F22" s="69" t="b">
        <v>0</v>
      </c>
      <c r="G22" s="69" t="b">
        <v>0</v>
      </c>
    </row>
    <row r="23" spans="1:7" ht="15">
      <c r="A23" s="69" t="s">
        <v>2195</v>
      </c>
      <c r="B23" s="69">
        <v>66</v>
      </c>
      <c r="C23" s="93">
        <v>0.006920702128004923</v>
      </c>
      <c r="D23" s="69" t="s">
        <v>278</v>
      </c>
      <c r="E23" s="69" t="b">
        <v>0</v>
      </c>
      <c r="F23" s="69" t="b">
        <v>0</v>
      </c>
      <c r="G23" s="69" t="b">
        <v>0</v>
      </c>
    </row>
    <row r="24" spans="1:7" ht="15">
      <c r="A24" s="69" t="s">
        <v>1967</v>
      </c>
      <c r="B24" s="69">
        <v>66</v>
      </c>
      <c r="C24" s="93">
        <v>0.006920702128004923</v>
      </c>
      <c r="D24" s="69" t="s">
        <v>278</v>
      </c>
      <c r="E24" s="69" t="b">
        <v>0</v>
      </c>
      <c r="F24" s="69" t="b">
        <v>0</v>
      </c>
      <c r="G24" s="69" t="b">
        <v>0</v>
      </c>
    </row>
    <row r="25" spans="1:7" ht="15">
      <c r="A25" s="69" t="s">
        <v>1974</v>
      </c>
      <c r="B25" s="69">
        <v>65</v>
      </c>
      <c r="C25" s="93">
        <v>0.006931731046917289</v>
      </c>
      <c r="D25" s="69" t="s">
        <v>278</v>
      </c>
      <c r="E25" s="69" t="b">
        <v>0</v>
      </c>
      <c r="F25" s="69" t="b">
        <v>0</v>
      </c>
      <c r="G25" s="69" t="b">
        <v>0</v>
      </c>
    </row>
    <row r="26" spans="1:7" ht="15">
      <c r="A26" s="69" t="s">
        <v>1976</v>
      </c>
      <c r="B26" s="69">
        <v>64</v>
      </c>
      <c r="C26" s="93">
        <v>0.006940963322333854</v>
      </c>
      <c r="D26" s="69" t="s">
        <v>278</v>
      </c>
      <c r="E26" s="69" t="b">
        <v>0</v>
      </c>
      <c r="F26" s="69" t="b">
        <v>0</v>
      </c>
      <c r="G26" s="69" t="b">
        <v>0</v>
      </c>
    </row>
    <row r="27" spans="1:7" ht="15">
      <c r="A27" s="69" t="s">
        <v>1975</v>
      </c>
      <c r="B27" s="69">
        <v>62</v>
      </c>
      <c r="C27" s="93">
        <v>0.006953924752017041</v>
      </c>
      <c r="D27" s="69" t="s">
        <v>278</v>
      </c>
      <c r="E27" s="69" t="b">
        <v>0</v>
      </c>
      <c r="F27" s="69" t="b">
        <v>0</v>
      </c>
      <c r="G27" s="69" t="b">
        <v>0</v>
      </c>
    </row>
    <row r="28" spans="1:7" ht="15">
      <c r="A28" s="69" t="s">
        <v>1977</v>
      </c>
      <c r="B28" s="69">
        <v>62</v>
      </c>
      <c r="C28" s="93">
        <v>0.006953924752017041</v>
      </c>
      <c r="D28" s="69" t="s">
        <v>278</v>
      </c>
      <c r="E28" s="69" t="b">
        <v>0</v>
      </c>
      <c r="F28" s="69" t="b">
        <v>0</v>
      </c>
      <c r="G28" s="69" t="b">
        <v>0</v>
      </c>
    </row>
    <row r="29" spans="1:7" ht="15">
      <c r="A29" s="69" t="s">
        <v>1995</v>
      </c>
      <c r="B29" s="69">
        <v>60</v>
      </c>
      <c r="C29" s="93">
        <v>0.006959350860322464</v>
      </c>
      <c r="D29" s="69" t="s">
        <v>278</v>
      </c>
      <c r="E29" s="69" t="b">
        <v>0</v>
      </c>
      <c r="F29" s="69" t="b">
        <v>0</v>
      </c>
      <c r="G29" s="69" t="b">
        <v>0</v>
      </c>
    </row>
    <row r="30" spans="1:7" ht="15">
      <c r="A30" s="69" t="s">
        <v>2196</v>
      </c>
      <c r="B30" s="69">
        <v>60</v>
      </c>
      <c r="C30" s="93">
        <v>0.006959350860322464</v>
      </c>
      <c r="D30" s="69" t="s">
        <v>278</v>
      </c>
      <c r="E30" s="69" t="b">
        <v>0</v>
      </c>
      <c r="F30" s="69" t="b">
        <v>0</v>
      </c>
      <c r="G30" s="69" t="b">
        <v>0</v>
      </c>
    </row>
    <row r="31" spans="1:7" ht="15">
      <c r="A31" s="69" t="s">
        <v>1998</v>
      </c>
      <c r="B31" s="69">
        <v>59</v>
      </c>
      <c r="C31" s="93">
        <v>0.006959160304148619</v>
      </c>
      <c r="D31" s="69" t="s">
        <v>278</v>
      </c>
      <c r="E31" s="69" t="b">
        <v>0</v>
      </c>
      <c r="F31" s="69" t="b">
        <v>0</v>
      </c>
      <c r="G31" s="69" t="b">
        <v>0</v>
      </c>
    </row>
    <row r="32" spans="1:7" ht="15">
      <c r="A32" s="69" t="s">
        <v>466</v>
      </c>
      <c r="B32" s="69">
        <v>59</v>
      </c>
      <c r="C32" s="93">
        <v>0.006959160304148619</v>
      </c>
      <c r="D32" s="69" t="s">
        <v>278</v>
      </c>
      <c r="E32" s="69" t="b">
        <v>0</v>
      </c>
      <c r="F32" s="69" t="b">
        <v>0</v>
      </c>
      <c r="G32" s="69" t="b">
        <v>0</v>
      </c>
    </row>
    <row r="33" spans="1:7" ht="15">
      <c r="A33" s="69" t="s">
        <v>2197</v>
      </c>
      <c r="B33" s="69">
        <v>56</v>
      </c>
      <c r="C33" s="93">
        <v>0.006946574698047892</v>
      </c>
      <c r="D33" s="69" t="s">
        <v>278</v>
      </c>
      <c r="E33" s="69" t="b">
        <v>0</v>
      </c>
      <c r="F33" s="69" t="b">
        <v>0</v>
      </c>
      <c r="G33" s="69" t="b">
        <v>0</v>
      </c>
    </row>
    <row r="34" spans="1:7" ht="15">
      <c r="A34" s="69" t="s">
        <v>1996</v>
      </c>
      <c r="B34" s="69">
        <v>56</v>
      </c>
      <c r="C34" s="93">
        <v>0.006946574698047892</v>
      </c>
      <c r="D34" s="69" t="s">
        <v>278</v>
      </c>
      <c r="E34" s="69" t="b">
        <v>0</v>
      </c>
      <c r="F34" s="69" t="b">
        <v>0</v>
      </c>
      <c r="G34" s="69" t="b">
        <v>0</v>
      </c>
    </row>
    <row r="35" spans="1:7" ht="15">
      <c r="A35" s="69" t="s">
        <v>1990</v>
      </c>
      <c r="B35" s="69">
        <v>54</v>
      </c>
      <c r="C35" s="93">
        <v>0.006927816013676195</v>
      </c>
      <c r="D35" s="69" t="s">
        <v>278</v>
      </c>
      <c r="E35" s="69" t="b">
        <v>0</v>
      </c>
      <c r="F35" s="69" t="b">
        <v>0</v>
      </c>
      <c r="G35" s="69" t="b">
        <v>0</v>
      </c>
    </row>
    <row r="36" spans="1:7" ht="15">
      <c r="A36" s="69" t="s">
        <v>2198</v>
      </c>
      <c r="B36" s="69">
        <v>53</v>
      </c>
      <c r="C36" s="93">
        <v>0.006915212337165266</v>
      </c>
      <c r="D36" s="69" t="s">
        <v>278</v>
      </c>
      <c r="E36" s="69" t="b">
        <v>0</v>
      </c>
      <c r="F36" s="69" t="b">
        <v>0</v>
      </c>
      <c r="G36" s="69" t="b">
        <v>0</v>
      </c>
    </row>
    <row r="37" spans="1:7" ht="15">
      <c r="A37" s="69" t="s">
        <v>392</v>
      </c>
      <c r="B37" s="69">
        <v>53</v>
      </c>
      <c r="C37" s="93">
        <v>0.006915212337165266</v>
      </c>
      <c r="D37" s="69" t="s">
        <v>278</v>
      </c>
      <c r="E37" s="69" t="b">
        <v>0</v>
      </c>
      <c r="F37" s="69" t="b">
        <v>0</v>
      </c>
      <c r="G37" s="69" t="b">
        <v>0</v>
      </c>
    </row>
    <row r="38" spans="1:7" ht="15">
      <c r="A38" s="69" t="s">
        <v>1986</v>
      </c>
      <c r="B38" s="69">
        <v>48</v>
      </c>
      <c r="C38" s="93">
        <v>0.006818268702344205</v>
      </c>
      <c r="D38" s="69" t="s">
        <v>278</v>
      </c>
      <c r="E38" s="69" t="b">
        <v>0</v>
      </c>
      <c r="F38" s="69" t="b">
        <v>0</v>
      </c>
      <c r="G38" s="69" t="b">
        <v>0</v>
      </c>
    </row>
    <row r="39" spans="1:7" ht="15">
      <c r="A39" s="69" t="s">
        <v>2199</v>
      </c>
      <c r="B39" s="69">
        <v>45</v>
      </c>
      <c r="C39" s="93">
        <v>0.0067312752176735486</v>
      </c>
      <c r="D39" s="69" t="s">
        <v>278</v>
      </c>
      <c r="E39" s="69" t="b">
        <v>0</v>
      </c>
      <c r="F39" s="69" t="b">
        <v>0</v>
      </c>
      <c r="G39" s="69" t="b">
        <v>0</v>
      </c>
    </row>
    <row r="40" spans="1:7" ht="15">
      <c r="A40" s="69" t="s">
        <v>2200</v>
      </c>
      <c r="B40" s="69">
        <v>35</v>
      </c>
      <c r="C40" s="93">
        <v>0.006262609291942037</v>
      </c>
      <c r="D40" s="69" t="s">
        <v>278</v>
      </c>
      <c r="E40" s="69" t="b">
        <v>0</v>
      </c>
      <c r="F40" s="69" t="b">
        <v>0</v>
      </c>
      <c r="G40" s="69" t="b">
        <v>0</v>
      </c>
    </row>
    <row r="41" spans="1:7" ht="15">
      <c r="A41" s="69" t="s">
        <v>2201</v>
      </c>
      <c r="B41" s="69">
        <v>32</v>
      </c>
      <c r="C41" s="93">
        <v>0.006060683290972627</v>
      </c>
      <c r="D41" s="69" t="s">
        <v>278</v>
      </c>
      <c r="E41" s="69" t="b">
        <v>0</v>
      </c>
      <c r="F41" s="69" t="b">
        <v>0</v>
      </c>
      <c r="G41" s="69" t="b">
        <v>0</v>
      </c>
    </row>
    <row r="42" spans="1:7" ht="15">
      <c r="A42" s="69" t="s">
        <v>2202</v>
      </c>
      <c r="B42" s="69">
        <v>32</v>
      </c>
      <c r="C42" s="93">
        <v>0.006060683290972627</v>
      </c>
      <c r="D42" s="69" t="s">
        <v>278</v>
      </c>
      <c r="E42" s="69" t="b">
        <v>0</v>
      </c>
      <c r="F42" s="69" t="b">
        <v>0</v>
      </c>
      <c r="G42" s="69" t="b">
        <v>0</v>
      </c>
    </row>
    <row r="43" spans="1:7" ht="15">
      <c r="A43" s="69" t="s">
        <v>2203</v>
      </c>
      <c r="B43" s="69">
        <v>32</v>
      </c>
      <c r="C43" s="93">
        <v>0.006060683290972627</v>
      </c>
      <c r="D43" s="69" t="s">
        <v>278</v>
      </c>
      <c r="E43" s="69" t="b">
        <v>0</v>
      </c>
      <c r="F43" s="69" t="b">
        <v>0</v>
      </c>
      <c r="G43" s="69" t="b">
        <v>0</v>
      </c>
    </row>
    <row r="44" spans="1:7" ht="15">
      <c r="A44" s="69" t="s">
        <v>2204</v>
      </c>
      <c r="B44" s="69">
        <v>32</v>
      </c>
      <c r="C44" s="93">
        <v>0.006060683290972627</v>
      </c>
      <c r="D44" s="69" t="s">
        <v>278</v>
      </c>
      <c r="E44" s="69" t="b">
        <v>0</v>
      </c>
      <c r="F44" s="69" t="b">
        <v>0</v>
      </c>
      <c r="G44" s="69" t="b">
        <v>0</v>
      </c>
    </row>
    <row r="45" spans="1:7" ht="15">
      <c r="A45" s="69" t="s">
        <v>2205</v>
      </c>
      <c r="B45" s="69">
        <v>31</v>
      </c>
      <c r="C45" s="93">
        <v>0.005986220204882793</v>
      </c>
      <c r="D45" s="69" t="s">
        <v>278</v>
      </c>
      <c r="E45" s="69" t="b">
        <v>0</v>
      </c>
      <c r="F45" s="69" t="b">
        <v>0</v>
      </c>
      <c r="G45" s="69" t="b">
        <v>0</v>
      </c>
    </row>
    <row r="46" spans="1:7" ht="15">
      <c r="A46" s="69" t="s">
        <v>2206</v>
      </c>
      <c r="B46" s="69">
        <v>29</v>
      </c>
      <c r="C46" s="93">
        <v>0.005825865416151269</v>
      </c>
      <c r="D46" s="69" t="s">
        <v>278</v>
      </c>
      <c r="E46" s="69" t="b">
        <v>0</v>
      </c>
      <c r="F46" s="69" t="b">
        <v>0</v>
      </c>
      <c r="G46" s="69" t="b">
        <v>0</v>
      </c>
    </row>
    <row r="47" spans="1:7" ht="15">
      <c r="A47" s="69" t="s">
        <v>2207</v>
      </c>
      <c r="B47" s="69">
        <v>25</v>
      </c>
      <c r="C47" s="93">
        <v>0.00545559966301824</v>
      </c>
      <c r="D47" s="69" t="s">
        <v>278</v>
      </c>
      <c r="E47" s="69" t="b">
        <v>0</v>
      </c>
      <c r="F47" s="69" t="b">
        <v>0</v>
      </c>
      <c r="G47" s="69" t="b">
        <v>0</v>
      </c>
    </row>
    <row r="48" spans="1:7" ht="15">
      <c r="A48" s="69" t="s">
        <v>2208</v>
      </c>
      <c r="B48" s="69">
        <v>25</v>
      </c>
      <c r="C48" s="93">
        <v>0.00545559966301824</v>
      </c>
      <c r="D48" s="69" t="s">
        <v>278</v>
      </c>
      <c r="E48" s="69" t="b">
        <v>0</v>
      </c>
      <c r="F48" s="69" t="b">
        <v>0</v>
      </c>
      <c r="G48" s="69" t="b">
        <v>0</v>
      </c>
    </row>
    <row r="49" spans="1:7" ht="15">
      <c r="A49" s="69" t="s">
        <v>1994</v>
      </c>
      <c r="B49" s="69">
        <v>25</v>
      </c>
      <c r="C49" s="93">
        <v>0.005574776639089977</v>
      </c>
      <c r="D49" s="69" t="s">
        <v>278</v>
      </c>
      <c r="E49" s="69" t="b">
        <v>0</v>
      </c>
      <c r="F49" s="69" t="b">
        <v>0</v>
      </c>
      <c r="G49" s="69" t="b">
        <v>0</v>
      </c>
    </row>
    <row r="50" spans="1:7" ht="15">
      <c r="A50" s="69" t="s">
        <v>2209</v>
      </c>
      <c r="B50" s="69">
        <v>19</v>
      </c>
      <c r="C50" s="93">
        <v>0.004755167211133703</v>
      </c>
      <c r="D50" s="69" t="s">
        <v>278</v>
      </c>
      <c r="E50" s="69" t="b">
        <v>0</v>
      </c>
      <c r="F50" s="69" t="b">
        <v>0</v>
      </c>
      <c r="G50" s="69" t="b">
        <v>0</v>
      </c>
    </row>
    <row r="51" spans="1:7" ht="15">
      <c r="A51" s="69" t="s">
        <v>1988</v>
      </c>
      <c r="B51" s="69">
        <v>18</v>
      </c>
      <c r="C51" s="93">
        <v>0.004618544009117464</v>
      </c>
      <c r="D51" s="69" t="s">
        <v>278</v>
      </c>
      <c r="E51" s="69" t="b">
        <v>0</v>
      </c>
      <c r="F51" s="69" t="b">
        <v>0</v>
      </c>
      <c r="G51" s="69" t="b">
        <v>0</v>
      </c>
    </row>
    <row r="52" spans="1:7" ht="15">
      <c r="A52" s="69" t="s">
        <v>2210</v>
      </c>
      <c r="B52" s="69">
        <v>18</v>
      </c>
      <c r="C52" s="93">
        <v>0.004866122767937809</v>
      </c>
      <c r="D52" s="69" t="s">
        <v>278</v>
      </c>
      <c r="E52" s="69" t="b">
        <v>0</v>
      </c>
      <c r="F52" s="69" t="b">
        <v>0</v>
      </c>
      <c r="G52" s="69" t="b">
        <v>0</v>
      </c>
    </row>
    <row r="53" spans="1:7" ht="15">
      <c r="A53" s="69" t="s">
        <v>1987</v>
      </c>
      <c r="B53" s="69">
        <v>16</v>
      </c>
      <c r="C53" s="93">
        <v>0.004325442460389164</v>
      </c>
      <c r="D53" s="69" t="s">
        <v>278</v>
      </c>
      <c r="E53" s="69" t="b">
        <v>0</v>
      </c>
      <c r="F53" s="69" t="b">
        <v>0</v>
      </c>
      <c r="G53" s="69" t="b">
        <v>0</v>
      </c>
    </row>
    <row r="54" spans="1:7" ht="15">
      <c r="A54" s="69" t="s">
        <v>2211</v>
      </c>
      <c r="B54" s="69">
        <v>16</v>
      </c>
      <c r="C54" s="93">
        <v>0.004325442460389164</v>
      </c>
      <c r="D54" s="69" t="s">
        <v>278</v>
      </c>
      <c r="E54" s="69" t="b">
        <v>0</v>
      </c>
      <c r="F54" s="69" t="b">
        <v>0</v>
      </c>
      <c r="G54" s="69" t="b">
        <v>0</v>
      </c>
    </row>
    <row r="55" spans="1:7" ht="15">
      <c r="A55" s="69" t="s">
        <v>2212</v>
      </c>
      <c r="B55" s="69">
        <v>16</v>
      </c>
      <c r="C55" s="93">
        <v>0.004325442460389164</v>
      </c>
      <c r="D55" s="69" t="s">
        <v>278</v>
      </c>
      <c r="E55" s="69" t="b">
        <v>0</v>
      </c>
      <c r="F55" s="69" t="b">
        <v>0</v>
      </c>
      <c r="G55" s="69" t="b">
        <v>0</v>
      </c>
    </row>
    <row r="56" spans="1:7" ht="15">
      <c r="A56" s="69" t="s">
        <v>2213</v>
      </c>
      <c r="B56" s="69">
        <v>16</v>
      </c>
      <c r="C56" s="93">
        <v>0.004325442460389164</v>
      </c>
      <c r="D56" s="69" t="s">
        <v>278</v>
      </c>
      <c r="E56" s="69" t="b">
        <v>0</v>
      </c>
      <c r="F56" s="69" t="b">
        <v>0</v>
      </c>
      <c r="G56" s="69" t="b">
        <v>0</v>
      </c>
    </row>
    <row r="57" spans="1:7" ht="15">
      <c r="A57" s="69" t="s">
        <v>2214</v>
      </c>
      <c r="B57" s="69">
        <v>16</v>
      </c>
      <c r="C57" s="93">
        <v>0.004325442460389164</v>
      </c>
      <c r="D57" s="69" t="s">
        <v>278</v>
      </c>
      <c r="E57" s="69" t="b">
        <v>0</v>
      </c>
      <c r="F57" s="69" t="b">
        <v>0</v>
      </c>
      <c r="G57" s="69" t="b">
        <v>0</v>
      </c>
    </row>
    <row r="58" spans="1:7" ht="15">
      <c r="A58" s="69" t="s">
        <v>2215</v>
      </c>
      <c r="B58" s="69">
        <v>16</v>
      </c>
      <c r="C58" s="93">
        <v>0.004325442460389164</v>
      </c>
      <c r="D58" s="69" t="s">
        <v>278</v>
      </c>
      <c r="E58" s="69" t="b">
        <v>0</v>
      </c>
      <c r="F58" s="69" t="b">
        <v>0</v>
      </c>
      <c r="G58" s="69" t="b">
        <v>0</v>
      </c>
    </row>
    <row r="59" spans="1:7" ht="15">
      <c r="A59" s="69" t="s">
        <v>2216</v>
      </c>
      <c r="B59" s="69">
        <v>16</v>
      </c>
      <c r="C59" s="93">
        <v>0.004325442460389164</v>
      </c>
      <c r="D59" s="69" t="s">
        <v>278</v>
      </c>
      <c r="E59" s="69" t="b">
        <v>0</v>
      </c>
      <c r="F59" s="69" t="b">
        <v>0</v>
      </c>
      <c r="G59" s="69" t="b">
        <v>0</v>
      </c>
    </row>
    <row r="60" spans="1:7" ht="15">
      <c r="A60" s="69" t="s">
        <v>2217</v>
      </c>
      <c r="B60" s="69">
        <v>16</v>
      </c>
      <c r="C60" s="93">
        <v>0.004325442460389164</v>
      </c>
      <c r="D60" s="69" t="s">
        <v>278</v>
      </c>
      <c r="E60" s="69" t="b">
        <v>0</v>
      </c>
      <c r="F60" s="69" t="b">
        <v>0</v>
      </c>
      <c r="G60" s="69" t="b">
        <v>0</v>
      </c>
    </row>
    <row r="61" spans="1:7" ht="15">
      <c r="A61" s="69" t="s">
        <v>1989</v>
      </c>
      <c r="B61" s="69">
        <v>13</v>
      </c>
      <c r="C61" s="93">
        <v>0.003829640120748945</v>
      </c>
      <c r="D61" s="69" t="s">
        <v>278</v>
      </c>
      <c r="E61" s="69" t="b">
        <v>0</v>
      </c>
      <c r="F61" s="69" t="b">
        <v>0</v>
      </c>
      <c r="G61" s="69" t="b">
        <v>0</v>
      </c>
    </row>
    <row r="62" spans="1:7" ht="15">
      <c r="A62" s="69" t="s">
        <v>2218</v>
      </c>
      <c r="B62" s="69">
        <v>13</v>
      </c>
      <c r="C62" s="93">
        <v>0.003829640120748945</v>
      </c>
      <c r="D62" s="69" t="s">
        <v>278</v>
      </c>
      <c r="E62" s="69" t="b">
        <v>0</v>
      </c>
      <c r="F62" s="69" t="b">
        <v>0</v>
      </c>
      <c r="G62" s="69" t="b">
        <v>0</v>
      </c>
    </row>
    <row r="63" spans="1:7" ht="15">
      <c r="A63" s="69" t="s">
        <v>2219</v>
      </c>
      <c r="B63" s="69">
        <v>13</v>
      </c>
      <c r="C63" s="93">
        <v>0.003829640120748945</v>
      </c>
      <c r="D63" s="69" t="s">
        <v>278</v>
      </c>
      <c r="E63" s="69" t="b">
        <v>0</v>
      </c>
      <c r="F63" s="69" t="b">
        <v>0</v>
      </c>
      <c r="G63" s="69" t="b">
        <v>0</v>
      </c>
    </row>
    <row r="64" spans="1:7" ht="15">
      <c r="A64" s="69" t="s">
        <v>2220</v>
      </c>
      <c r="B64" s="69">
        <v>13</v>
      </c>
      <c r="C64" s="93">
        <v>0.003829640120748945</v>
      </c>
      <c r="D64" s="69" t="s">
        <v>278</v>
      </c>
      <c r="E64" s="69" t="b">
        <v>0</v>
      </c>
      <c r="F64" s="69" t="b">
        <v>0</v>
      </c>
      <c r="G64" s="69" t="b">
        <v>0</v>
      </c>
    </row>
    <row r="65" spans="1:7" ht="15">
      <c r="A65" s="69" t="s">
        <v>1997</v>
      </c>
      <c r="B65" s="69">
        <v>10</v>
      </c>
      <c r="C65" s="93">
        <v>0.004061696720103824</v>
      </c>
      <c r="D65" s="69" t="s">
        <v>278</v>
      </c>
      <c r="E65" s="69" t="b">
        <v>0</v>
      </c>
      <c r="F65" s="69" t="b">
        <v>0</v>
      </c>
      <c r="G65" s="69" t="b">
        <v>0</v>
      </c>
    </row>
    <row r="66" spans="1:7" ht="15">
      <c r="A66" s="69" t="s">
        <v>2004</v>
      </c>
      <c r="B66" s="69">
        <v>9</v>
      </c>
      <c r="C66" s="93">
        <v>0.003037766212941585</v>
      </c>
      <c r="D66" s="69" t="s">
        <v>278</v>
      </c>
      <c r="E66" s="69" t="b">
        <v>0</v>
      </c>
      <c r="F66" s="69" t="b">
        <v>0</v>
      </c>
      <c r="G66" s="69" t="b">
        <v>0</v>
      </c>
    </row>
    <row r="67" spans="1:7" ht="15">
      <c r="A67" s="69" t="s">
        <v>2005</v>
      </c>
      <c r="B67" s="69">
        <v>9</v>
      </c>
      <c r="C67" s="93">
        <v>0.003037766212941585</v>
      </c>
      <c r="D67" s="69" t="s">
        <v>278</v>
      </c>
      <c r="E67" s="69" t="b">
        <v>0</v>
      </c>
      <c r="F67" s="69" t="b">
        <v>0</v>
      </c>
      <c r="G67" s="69" t="b">
        <v>0</v>
      </c>
    </row>
    <row r="68" spans="1:7" ht="15">
      <c r="A68" s="69" t="s">
        <v>2221</v>
      </c>
      <c r="B68" s="69">
        <v>9</v>
      </c>
      <c r="C68" s="93">
        <v>0.003037766212941585</v>
      </c>
      <c r="D68" s="69" t="s">
        <v>278</v>
      </c>
      <c r="E68" s="69" t="b">
        <v>0</v>
      </c>
      <c r="F68" s="69" t="b">
        <v>0</v>
      </c>
      <c r="G68" s="69" t="b">
        <v>0</v>
      </c>
    </row>
    <row r="69" spans="1:7" ht="15">
      <c r="A69" s="69" t="s">
        <v>2222</v>
      </c>
      <c r="B69" s="69">
        <v>8</v>
      </c>
      <c r="C69" s="93">
        <v>0.002810271637646007</v>
      </c>
      <c r="D69" s="69" t="s">
        <v>278</v>
      </c>
      <c r="E69" s="69" t="b">
        <v>0</v>
      </c>
      <c r="F69" s="69" t="b">
        <v>0</v>
      </c>
      <c r="G69" s="69" t="b">
        <v>0</v>
      </c>
    </row>
    <row r="70" spans="1:7" ht="15">
      <c r="A70" s="69" t="s">
        <v>2223</v>
      </c>
      <c r="B70" s="69">
        <v>7</v>
      </c>
      <c r="C70" s="93">
        <v>0.002568141656815977</v>
      </c>
      <c r="D70" s="69" t="s">
        <v>278</v>
      </c>
      <c r="E70" s="69" t="b">
        <v>0</v>
      </c>
      <c r="F70" s="69" t="b">
        <v>0</v>
      </c>
      <c r="G70" s="69" t="b">
        <v>0</v>
      </c>
    </row>
    <row r="71" spans="1:7" ht="15">
      <c r="A71" s="69" t="s">
        <v>1992</v>
      </c>
      <c r="B71" s="69">
        <v>6</v>
      </c>
      <c r="C71" s="93">
        <v>0.002794934810147301</v>
      </c>
      <c r="D71" s="69" t="s">
        <v>278</v>
      </c>
      <c r="E71" s="69" t="b">
        <v>0</v>
      </c>
      <c r="F71" s="69" t="b">
        <v>0</v>
      </c>
      <c r="G71" s="69" t="b">
        <v>0</v>
      </c>
    </row>
    <row r="72" spans="1:7" ht="15">
      <c r="A72" s="69" t="s">
        <v>1993</v>
      </c>
      <c r="B72" s="69">
        <v>5</v>
      </c>
      <c r="C72" s="93">
        <v>0.002030848360051912</v>
      </c>
      <c r="D72" s="69" t="s">
        <v>278</v>
      </c>
      <c r="E72" s="69" t="b">
        <v>0</v>
      </c>
      <c r="F72" s="69" t="b">
        <v>0</v>
      </c>
      <c r="G72" s="69" t="b">
        <v>0</v>
      </c>
    </row>
    <row r="73" spans="1:7" ht="15">
      <c r="A73" s="69" t="s">
        <v>2224</v>
      </c>
      <c r="B73" s="69">
        <v>5</v>
      </c>
      <c r="C73" s="93">
        <v>0.002030848360051912</v>
      </c>
      <c r="D73" s="69" t="s">
        <v>278</v>
      </c>
      <c r="E73" s="69" t="b">
        <v>0</v>
      </c>
      <c r="F73" s="69" t="b">
        <v>0</v>
      </c>
      <c r="G73" s="69" t="b">
        <v>0</v>
      </c>
    </row>
    <row r="74" spans="1:7" ht="15">
      <c r="A74" s="69" t="s">
        <v>2225</v>
      </c>
      <c r="B74" s="69">
        <v>5</v>
      </c>
      <c r="C74" s="93">
        <v>0.002030848360051912</v>
      </c>
      <c r="D74" s="69" t="s">
        <v>278</v>
      </c>
      <c r="E74" s="69" t="b">
        <v>0</v>
      </c>
      <c r="F74" s="69" t="b">
        <v>0</v>
      </c>
      <c r="G74" s="69" t="b">
        <v>0</v>
      </c>
    </row>
    <row r="75" spans="1:7" ht="15">
      <c r="A75" s="69" t="s">
        <v>2226</v>
      </c>
      <c r="B75" s="69">
        <v>5</v>
      </c>
      <c r="C75" s="93">
        <v>0.002030848360051912</v>
      </c>
      <c r="D75" s="69" t="s">
        <v>278</v>
      </c>
      <c r="E75" s="69" t="b">
        <v>0</v>
      </c>
      <c r="F75" s="69" t="b">
        <v>0</v>
      </c>
      <c r="G75" s="69" t="b">
        <v>0</v>
      </c>
    </row>
    <row r="76" spans="1:7" ht="15">
      <c r="A76" s="69" t="s">
        <v>667</v>
      </c>
      <c r="B76" s="69">
        <v>5</v>
      </c>
      <c r="C76" s="93">
        <v>0.002030848360051912</v>
      </c>
      <c r="D76" s="69" t="s">
        <v>278</v>
      </c>
      <c r="E76" s="69" t="b">
        <v>0</v>
      </c>
      <c r="F76" s="69" t="b">
        <v>0</v>
      </c>
      <c r="G76" s="69" t="b">
        <v>0</v>
      </c>
    </row>
    <row r="77" spans="1:7" ht="15">
      <c r="A77" s="69" t="s">
        <v>610</v>
      </c>
      <c r="B77" s="69">
        <v>5</v>
      </c>
      <c r="C77" s="93">
        <v>0.002030848360051912</v>
      </c>
      <c r="D77" s="69" t="s">
        <v>278</v>
      </c>
      <c r="E77" s="69" t="b">
        <v>0</v>
      </c>
      <c r="F77" s="69" t="b">
        <v>0</v>
      </c>
      <c r="G77" s="69" t="b">
        <v>0</v>
      </c>
    </row>
    <row r="78" spans="1:7" ht="15">
      <c r="A78" s="69" t="s">
        <v>1999</v>
      </c>
      <c r="B78" s="69">
        <v>5</v>
      </c>
      <c r="C78" s="93">
        <v>0.002030848360051912</v>
      </c>
      <c r="D78" s="69" t="s">
        <v>278</v>
      </c>
      <c r="E78" s="69" t="b">
        <v>0</v>
      </c>
      <c r="F78" s="69" t="b">
        <v>0</v>
      </c>
      <c r="G78" s="69" t="b">
        <v>0</v>
      </c>
    </row>
    <row r="79" spans="1:7" ht="15">
      <c r="A79" s="69" t="s">
        <v>467</v>
      </c>
      <c r="B79" s="69">
        <v>5</v>
      </c>
      <c r="C79" s="93">
        <v>0.002030848360051912</v>
      </c>
      <c r="D79" s="69" t="s">
        <v>278</v>
      </c>
      <c r="E79" s="69" t="b">
        <v>0</v>
      </c>
      <c r="F79" s="69" t="b">
        <v>0</v>
      </c>
      <c r="G79" s="69" t="b">
        <v>0</v>
      </c>
    </row>
    <row r="80" spans="1:7" ht="15">
      <c r="A80" s="69" t="s">
        <v>2000</v>
      </c>
      <c r="B80" s="69">
        <v>5</v>
      </c>
      <c r="C80" s="93">
        <v>0.002030848360051912</v>
      </c>
      <c r="D80" s="69" t="s">
        <v>278</v>
      </c>
      <c r="E80" s="69" t="b">
        <v>0</v>
      </c>
      <c r="F80" s="69" t="b">
        <v>0</v>
      </c>
      <c r="G80" s="69" t="b">
        <v>0</v>
      </c>
    </row>
    <row r="81" spans="1:7" ht="15">
      <c r="A81" s="69" t="s">
        <v>2001</v>
      </c>
      <c r="B81" s="69">
        <v>5</v>
      </c>
      <c r="C81" s="93">
        <v>0.002030848360051912</v>
      </c>
      <c r="D81" s="69" t="s">
        <v>278</v>
      </c>
      <c r="E81" s="69" t="b">
        <v>0</v>
      </c>
      <c r="F81" s="69" t="b">
        <v>0</v>
      </c>
      <c r="G81" s="69" t="b">
        <v>0</v>
      </c>
    </row>
    <row r="82" spans="1:7" ht="15">
      <c r="A82" s="69" t="s">
        <v>2227</v>
      </c>
      <c r="B82" s="69">
        <v>5</v>
      </c>
      <c r="C82" s="93">
        <v>0.002030848360051912</v>
      </c>
      <c r="D82" s="69" t="s">
        <v>278</v>
      </c>
      <c r="E82" s="69" t="b">
        <v>0</v>
      </c>
      <c r="F82" s="69" t="b">
        <v>0</v>
      </c>
      <c r="G82" s="69" t="b">
        <v>0</v>
      </c>
    </row>
    <row r="83" spans="1:7" ht="15">
      <c r="A83" s="69" t="s">
        <v>2228</v>
      </c>
      <c r="B83" s="69">
        <v>5</v>
      </c>
      <c r="C83" s="93">
        <v>0.002030848360051912</v>
      </c>
      <c r="D83" s="69" t="s">
        <v>278</v>
      </c>
      <c r="E83" s="69" t="b">
        <v>0</v>
      </c>
      <c r="F83" s="69" t="b">
        <v>0</v>
      </c>
      <c r="G83" s="69" t="b">
        <v>0</v>
      </c>
    </row>
    <row r="84" spans="1:7" ht="15">
      <c r="A84" s="69" t="s">
        <v>2229</v>
      </c>
      <c r="B84" s="69">
        <v>5</v>
      </c>
      <c r="C84" s="93">
        <v>0.002030848360051912</v>
      </c>
      <c r="D84" s="69" t="s">
        <v>278</v>
      </c>
      <c r="E84" s="69" t="b">
        <v>0</v>
      </c>
      <c r="F84" s="69" t="b">
        <v>0</v>
      </c>
      <c r="G84" s="69" t="b">
        <v>0</v>
      </c>
    </row>
    <row r="85" spans="1:7" ht="15">
      <c r="A85" s="69" t="s">
        <v>465</v>
      </c>
      <c r="B85" s="69">
        <v>5</v>
      </c>
      <c r="C85" s="93">
        <v>0.002030848360051912</v>
      </c>
      <c r="D85" s="69" t="s">
        <v>278</v>
      </c>
      <c r="E85" s="69" t="b">
        <v>0</v>
      </c>
      <c r="F85" s="69" t="b">
        <v>0</v>
      </c>
      <c r="G85" s="69" t="b">
        <v>0</v>
      </c>
    </row>
    <row r="86" spans="1:7" ht="15">
      <c r="A86" s="69" t="s">
        <v>2230</v>
      </c>
      <c r="B86" s="69">
        <v>5</v>
      </c>
      <c r="C86" s="93">
        <v>0.002030848360051912</v>
      </c>
      <c r="D86" s="69" t="s">
        <v>278</v>
      </c>
      <c r="E86" s="69" t="b">
        <v>0</v>
      </c>
      <c r="F86" s="69" t="b">
        <v>0</v>
      </c>
      <c r="G86" s="69" t="b">
        <v>0</v>
      </c>
    </row>
    <row r="87" spans="1:7" ht="15">
      <c r="A87" s="69" t="s">
        <v>2231</v>
      </c>
      <c r="B87" s="69">
        <v>4</v>
      </c>
      <c r="C87" s="93">
        <v>0.0017289110225487158</v>
      </c>
      <c r="D87" s="69" t="s">
        <v>278</v>
      </c>
      <c r="E87" s="69" t="b">
        <v>0</v>
      </c>
      <c r="F87" s="69" t="b">
        <v>0</v>
      </c>
      <c r="G87" s="69" t="b">
        <v>0</v>
      </c>
    </row>
    <row r="88" spans="1:7" ht="15">
      <c r="A88" s="69" t="s">
        <v>2232</v>
      </c>
      <c r="B88" s="69">
        <v>4</v>
      </c>
      <c r="C88" s="93">
        <v>0.0017289110225487158</v>
      </c>
      <c r="D88" s="69" t="s">
        <v>278</v>
      </c>
      <c r="E88" s="69" t="b">
        <v>0</v>
      </c>
      <c r="F88" s="69" t="b">
        <v>0</v>
      </c>
      <c r="G88" s="69" t="b">
        <v>0</v>
      </c>
    </row>
    <row r="89" spans="1:7" ht="15">
      <c r="A89" s="69" t="s">
        <v>2233</v>
      </c>
      <c r="B89" s="69">
        <v>4</v>
      </c>
      <c r="C89" s="93">
        <v>0.0017289110225487158</v>
      </c>
      <c r="D89" s="69" t="s">
        <v>278</v>
      </c>
      <c r="E89" s="69" t="b">
        <v>0</v>
      </c>
      <c r="F89" s="69" t="b">
        <v>0</v>
      </c>
      <c r="G89" s="69" t="b">
        <v>0</v>
      </c>
    </row>
    <row r="90" spans="1:7" ht="15">
      <c r="A90" s="69" t="s">
        <v>2234</v>
      </c>
      <c r="B90" s="69">
        <v>4</v>
      </c>
      <c r="C90" s="93">
        <v>0.0017289110225487158</v>
      </c>
      <c r="D90" s="69" t="s">
        <v>278</v>
      </c>
      <c r="E90" s="69" t="b">
        <v>0</v>
      </c>
      <c r="F90" s="69" t="b">
        <v>0</v>
      </c>
      <c r="G90" s="69" t="b">
        <v>0</v>
      </c>
    </row>
    <row r="91" spans="1:7" ht="15">
      <c r="A91" s="69" t="s">
        <v>2235</v>
      </c>
      <c r="B91" s="69">
        <v>4</v>
      </c>
      <c r="C91" s="93">
        <v>0.0017289110225487158</v>
      </c>
      <c r="D91" s="69" t="s">
        <v>278</v>
      </c>
      <c r="E91" s="69" t="b">
        <v>0</v>
      </c>
      <c r="F91" s="69" t="b">
        <v>0</v>
      </c>
      <c r="G91" s="69" t="b">
        <v>0</v>
      </c>
    </row>
    <row r="92" spans="1:7" ht="15">
      <c r="A92" s="69" t="s">
        <v>2236</v>
      </c>
      <c r="B92" s="69">
        <v>4</v>
      </c>
      <c r="C92" s="93">
        <v>0.0017289110225487158</v>
      </c>
      <c r="D92" s="69" t="s">
        <v>278</v>
      </c>
      <c r="E92" s="69" t="b">
        <v>0</v>
      </c>
      <c r="F92" s="69" t="b">
        <v>0</v>
      </c>
      <c r="G92" s="69" t="b">
        <v>0</v>
      </c>
    </row>
    <row r="93" spans="1:7" ht="15">
      <c r="A93" s="69" t="s">
        <v>600</v>
      </c>
      <c r="B93" s="69">
        <v>4</v>
      </c>
      <c r="C93" s="93">
        <v>0.0017289110225487158</v>
      </c>
      <c r="D93" s="69" t="s">
        <v>278</v>
      </c>
      <c r="E93" s="69" t="b">
        <v>0</v>
      </c>
      <c r="F93" s="69" t="b">
        <v>0</v>
      </c>
      <c r="G93" s="69" t="b">
        <v>0</v>
      </c>
    </row>
    <row r="94" spans="1:7" ht="15">
      <c r="A94" s="69" t="s">
        <v>2237</v>
      </c>
      <c r="B94" s="69">
        <v>4</v>
      </c>
      <c r="C94" s="93">
        <v>0.0017289110225487158</v>
      </c>
      <c r="D94" s="69" t="s">
        <v>278</v>
      </c>
      <c r="E94" s="69" t="b">
        <v>0</v>
      </c>
      <c r="F94" s="69" t="b">
        <v>0</v>
      </c>
      <c r="G94" s="69" t="b">
        <v>0</v>
      </c>
    </row>
    <row r="95" spans="1:7" ht="15">
      <c r="A95" s="69" t="s">
        <v>2238</v>
      </c>
      <c r="B95" s="69">
        <v>4</v>
      </c>
      <c r="C95" s="93">
        <v>0.0017289110225487158</v>
      </c>
      <c r="D95" s="69" t="s">
        <v>278</v>
      </c>
      <c r="E95" s="69" t="b">
        <v>0</v>
      </c>
      <c r="F95" s="69" t="b">
        <v>0</v>
      </c>
      <c r="G95" s="69" t="b">
        <v>0</v>
      </c>
    </row>
    <row r="96" spans="1:7" ht="15">
      <c r="A96" s="69" t="s">
        <v>2239</v>
      </c>
      <c r="B96" s="69">
        <v>4</v>
      </c>
      <c r="C96" s="93">
        <v>0.0017289110225487158</v>
      </c>
      <c r="D96" s="69" t="s">
        <v>278</v>
      </c>
      <c r="E96" s="69" t="b">
        <v>0</v>
      </c>
      <c r="F96" s="69" t="b">
        <v>0</v>
      </c>
      <c r="G96" s="69" t="b">
        <v>0</v>
      </c>
    </row>
    <row r="97" spans="1:7" ht="15">
      <c r="A97" s="69" t="s">
        <v>2240</v>
      </c>
      <c r="B97" s="69">
        <v>4</v>
      </c>
      <c r="C97" s="93">
        <v>0.0017289110225487158</v>
      </c>
      <c r="D97" s="69" t="s">
        <v>278</v>
      </c>
      <c r="E97" s="69" t="b">
        <v>0</v>
      </c>
      <c r="F97" s="69" t="b">
        <v>0</v>
      </c>
      <c r="G97" s="69" t="b">
        <v>0</v>
      </c>
    </row>
    <row r="98" spans="1:7" ht="15">
      <c r="A98" s="69" t="s">
        <v>2241</v>
      </c>
      <c r="B98" s="69">
        <v>3</v>
      </c>
      <c r="C98" s="93">
        <v>0.0013974674050736505</v>
      </c>
      <c r="D98" s="69" t="s">
        <v>278</v>
      </c>
      <c r="E98" s="69" t="b">
        <v>0</v>
      </c>
      <c r="F98" s="69" t="b">
        <v>0</v>
      </c>
      <c r="G98" s="69" t="b">
        <v>0</v>
      </c>
    </row>
    <row r="99" spans="1:7" ht="15">
      <c r="A99" s="69" t="s">
        <v>2242</v>
      </c>
      <c r="B99" s="69">
        <v>3</v>
      </c>
      <c r="C99" s="93">
        <v>0.0013974674050736505</v>
      </c>
      <c r="D99" s="69" t="s">
        <v>278</v>
      </c>
      <c r="E99" s="69" t="b">
        <v>0</v>
      </c>
      <c r="F99" s="69" t="b">
        <v>0</v>
      </c>
      <c r="G99" s="69" t="b">
        <v>0</v>
      </c>
    </row>
    <row r="100" spans="1:7" ht="15">
      <c r="A100" s="69" t="s">
        <v>2003</v>
      </c>
      <c r="B100" s="69">
        <v>3</v>
      </c>
      <c r="C100" s="93">
        <v>0.0013974674050736505</v>
      </c>
      <c r="D100" s="69" t="s">
        <v>278</v>
      </c>
      <c r="E100" s="69" t="b">
        <v>0</v>
      </c>
      <c r="F100" s="69" t="b">
        <v>0</v>
      </c>
      <c r="G100" s="69" t="b">
        <v>0</v>
      </c>
    </row>
    <row r="101" spans="1:7" ht="15">
      <c r="A101" s="69" t="s">
        <v>2243</v>
      </c>
      <c r="B101" s="69">
        <v>3</v>
      </c>
      <c r="C101" s="93">
        <v>0.0013974674050736505</v>
      </c>
      <c r="D101" s="69" t="s">
        <v>278</v>
      </c>
      <c r="E101" s="69" t="b">
        <v>0</v>
      </c>
      <c r="F101" s="69" t="b">
        <v>0</v>
      </c>
      <c r="G101" s="69" t="b">
        <v>0</v>
      </c>
    </row>
    <row r="102" spans="1:7" ht="15">
      <c r="A102" s="69" t="s">
        <v>2244</v>
      </c>
      <c r="B102" s="69">
        <v>3</v>
      </c>
      <c r="C102" s="93">
        <v>0.0013974674050736505</v>
      </c>
      <c r="D102" s="69" t="s">
        <v>278</v>
      </c>
      <c r="E102" s="69" t="b">
        <v>0</v>
      </c>
      <c r="F102" s="69" t="b">
        <v>0</v>
      </c>
      <c r="G102" s="69" t="b">
        <v>0</v>
      </c>
    </row>
    <row r="103" spans="1:7" ht="15">
      <c r="A103" s="69" t="s">
        <v>2245</v>
      </c>
      <c r="B103" s="69">
        <v>3</v>
      </c>
      <c r="C103" s="93">
        <v>0.0013974674050736505</v>
      </c>
      <c r="D103" s="69" t="s">
        <v>278</v>
      </c>
      <c r="E103" s="69" t="b">
        <v>0</v>
      </c>
      <c r="F103" s="69" t="b">
        <v>0</v>
      </c>
      <c r="G103" s="69" t="b">
        <v>0</v>
      </c>
    </row>
    <row r="104" spans="1:7" ht="15">
      <c r="A104" s="69" t="s">
        <v>2246</v>
      </c>
      <c r="B104" s="69">
        <v>3</v>
      </c>
      <c r="C104" s="93">
        <v>0.0013974674050736505</v>
      </c>
      <c r="D104" s="69" t="s">
        <v>278</v>
      </c>
      <c r="E104" s="69" t="b">
        <v>0</v>
      </c>
      <c r="F104" s="69" t="b">
        <v>0</v>
      </c>
      <c r="G104" s="69" t="b">
        <v>0</v>
      </c>
    </row>
    <row r="105" spans="1:7" ht="15">
      <c r="A105" s="69" t="s">
        <v>2247</v>
      </c>
      <c r="B105" s="69">
        <v>3</v>
      </c>
      <c r="C105" s="93">
        <v>0.0013974674050736505</v>
      </c>
      <c r="D105" s="69" t="s">
        <v>278</v>
      </c>
      <c r="E105" s="69" t="b">
        <v>0</v>
      </c>
      <c r="F105" s="69" t="b">
        <v>0</v>
      </c>
      <c r="G105" s="69" t="b">
        <v>0</v>
      </c>
    </row>
    <row r="106" spans="1:7" ht="15">
      <c r="A106" s="69" t="s">
        <v>2248</v>
      </c>
      <c r="B106" s="69">
        <v>3</v>
      </c>
      <c r="C106" s="93">
        <v>0.0013974674050736505</v>
      </c>
      <c r="D106" s="69" t="s">
        <v>278</v>
      </c>
      <c r="E106" s="69" t="b">
        <v>0</v>
      </c>
      <c r="F106" s="69" t="b">
        <v>0</v>
      </c>
      <c r="G106" s="69" t="b">
        <v>0</v>
      </c>
    </row>
    <row r="107" spans="1:7" ht="15">
      <c r="A107" s="69" t="s">
        <v>2249</v>
      </c>
      <c r="B107" s="69">
        <v>3</v>
      </c>
      <c r="C107" s="93">
        <v>0.0013974674050736505</v>
      </c>
      <c r="D107" s="69" t="s">
        <v>278</v>
      </c>
      <c r="E107" s="69" t="b">
        <v>0</v>
      </c>
      <c r="F107" s="69" t="b">
        <v>0</v>
      </c>
      <c r="G107" s="69" t="b">
        <v>0</v>
      </c>
    </row>
    <row r="108" spans="1:7" ht="15">
      <c r="A108" s="69" t="s">
        <v>2250</v>
      </c>
      <c r="B108" s="69">
        <v>3</v>
      </c>
      <c r="C108" s="93">
        <v>0.0013974674050736505</v>
      </c>
      <c r="D108" s="69" t="s">
        <v>278</v>
      </c>
      <c r="E108" s="69" t="b">
        <v>0</v>
      </c>
      <c r="F108" s="69" t="b">
        <v>0</v>
      </c>
      <c r="G108" s="69" t="b">
        <v>0</v>
      </c>
    </row>
    <row r="109" spans="1:7" ht="15">
      <c r="A109" s="69" t="s">
        <v>2251</v>
      </c>
      <c r="B109" s="69">
        <v>3</v>
      </c>
      <c r="C109" s="93">
        <v>0.0013974674050736505</v>
      </c>
      <c r="D109" s="69" t="s">
        <v>278</v>
      </c>
      <c r="E109" s="69" t="b">
        <v>0</v>
      </c>
      <c r="F109" s="69" t="b">
        <v>0</v>
      </c>
      <c r="G109" s="69" t="b">
        <v>0</v>
      </c>
    </row>
    <row r="110" spans="1:7" ht="15">
      <c r="A110" s="69" t="s">
        <v>2252</v>
      </c>
      <c r="B110" s="69">
        <v>3</v>
      </c>
      <c r="C110" s="93">
        <v>0.0013974674050736505</v>
      </c>
      <c r="D110" s="69" t="s">
        <v>278</v>
      </c>
      <c r="E110" s="69" t="b">
        <v>0</v>
      </c>
      <c r="F110" s="69" t="b">
        <v>0</v>
      </c>
      <c r="G110" s="69" t="b">
        <v>0</v>
      </c>
    </row>
    <row r="111" spans="1:7" ht="15">
      <c r="A111" s="69" t="s">
        <v>2253</v>
      </c>
      <c r="B111" s="69">
        <v>3</v>
      </c>
      <c r="C111" s="93">
        <v>0.0013974674050736505</v>
      </c>
      <c r="D111" s="69" t="s">
        <v>278</v>
      </c>
      <c r="E111" s="69" t="b">
        <v>0</v>
      </c>
      <c r="F111" s="69" t="b">
        <v>0</v>
      </c>
      <c r="G111" s="69" t="b">
        <v>0</v>
      </c>
    </row>
    <row r="112" spans="1:7" ht="15">
      <c r="A112" s="69" t="s">
        <v>2254</v>
      </c>
      <c r="B112" s="69">
        <v>3</v>
      </c>
      <c r="C112" s="93">
        <v>0.0013974674050736505</v>
      </c>
      <c r="D112" s="69" t="s">
        <v>278</v>
      </c>
      <c r="E112" s="69" t="b">
        <v>0</v>
      </c>
      <c r="F112" s="69" t="b">
        <v>0</v>
      </c>
      <c r="G112" s="69" t="b">
        <v>0</v>
      </c>
    </row>
    <row r="113" spans="1:7" ht="15">
      <c r="A113" s="69" t="s">
        <v>468</v>
      </c>
      <c r="B113" s="69">
        <v>2</v>
      </c>
      <c r="C113" s="93">
        <v>0.0010263431131372143</v>
      </c>
      <c r="D113" s="69" t="s">
        <v>278</v>
      </c>
      <c r="E113" s="69" t="b">
        <v>0</v>
      </c>
      <c r="F113" s="69" t="b">
        <v>0</v>
      </c>
      <c r="G113" s="69" t="b">
        <v>0</v>
      </c>
    </row>
    <row r="114" spans="1:7" ht="15">
      <c r="A114" s="69" t="s">
        <v>2255</v>
      </c>
      <c r="B114" s="69">
        <v>2</v>
      </c>
      <c r="C114" s="93">
        <v>0.0010263431131372143</v>
      </c>
      <c r="D114" s="69" t="s">
        <v>278</v>
      </c>
      <c r="E114" s="69" t="b">
        <v>0</v>
      </c>
      <c r="F114" s="69" t="b">
        <v>0</v>
      </c>
      <c r="G114" s="69" t="b">
        <v>0</v>
      </c>
    </row>
    <row r="115" spans="1:7" ht="15">
      <c r="A115" s="69" t="s">
        <v>2256</v>
      </c>
      <c r="B115" s="69">
        <v>2</v>
      </c>
      <c r="C115" s="93">
        <v>0.0010263431131372143</v>
      </c>
      <c r="D115" s="69" t="s">
        <v>278</v>
      </c>
      <c r="E115" s="69" t="b">
        <v>0</v>
      </c>
      <c r="F115" s="69" t="b">
        <v>0</v>
      </c>
      <c r="G115" s="69" t="b">
        <v>0</v>
      </c>
    </row>
    <row r="116" spans="1:7" ht="15">
      <c r="A116" s="69" t="s">
        <v>393</v>
      </c>
      <c r="B116" s="69">
        <v>2</v>
      </c>
      <c r="C116" s="93">
        <v>0.0010263431131372143</v>
      </c>
      <c r="D116" s="69" t="s">
        <v>278</v>
      </c>
      <c r="E116" s="69" t="b">
        <v>0</v>
      </c>
      <c r="F116" s="69" t="b">
        <v>0</v>
      </c>
      <c r="G116" s="69" t="b">
        <v>0</v>
      </c>
    </row>
    <row r="117" spans="1:7" ht="15">
      <c r="A117" s="69" t="s">
        <v>615</v>
      </c>
      <c r="B117" s="69">
        <v>2</v>
      </c>
      <c r="C117" s="93">
        <v>0.0010263431131372143</v>
      </c>
      <c r="D117" s="69" t="s">
        <v>278</v>
      </c>
      <c r="E117" s="69" t="b">
        <v>0</v>
      </c>
      <c r="F117" s="69" t="b">
        <v>0</v>
      </c>
      <c r="G117" s="69" t="b">
        <v>0</v>
      </c>
    </row>
    <row r="118" spans="1:7" ht="15">
      <c r="A118" s="69" t="s">
        <v>391</v>
      </c>
      <c r="B118" s="69">
        <v>2</v>
      </c>
      <c r="C118" s="93">
        <v>0.0010263431131372143</v>
      </c>
      <c r="D118" s="69" t="s">
        <v>278</v>
      </c>
      <c r="E118" s="69" t="b">
        <v>0</v>
      </c>
      <c r="F118" s="69" t="b">
        <v>0</v>
      </c>
      <c r="G118" s="69" t="b">
        <v>0</v>
      </c>
    </row>
    <row r="119" spans="1:7" ht="15">
      <c r="A119" s="69" t="s">
        <v>2257</v>
      </c>
      <c r="B119" s="69">
        <v>2</v>
      </c>
      <c r="C119" s="93">
        <v>0.0010263431131372143</v>
      </c>
      <c r="D119" s="69" t="s">
        <v>278</v>
      </c>
      <c r="E119" s="69" t="b">
        <v>0</v>
      </c>
      <c r="F119" s="69" t="b">
        <v>0</v>
      </c>
      <c r="G119" s="69" t="b">
        <v>0</v>
      </c>
    </row>
    <row r="120" spans="1:7" ht="15">
      <c r="A120" s="69" t="s">
        <v>390</v>
      </c>
      <c r="B120" s="69">
        <v>2</v>
      </c>
      <c r="C120" s="93">
        <v>0.0010263431131372143</v>
      </c>
      <c r="D120" s="69" t="s">
        <v>278</v>
      </c>
      <c r="E120" s="69" t="b">
        <v>0</v>
      </c>
      <c r="F120" s="69" t="b">
        <v>0</v>
      </c>
      <c r="G120" s="69" t="b">
        <v>0</v>
      </c>
    </row>
    <row r="121" spans="1:7" ht="15">
      <c r="A121" s="69" t="s">
        <v>2002</v>
      </c>
      <c r="B121" s="69">
        <v>2</v>
      </c>
      <c r="C121" s="93">
        <v>0.0010263431131372143</v>
      </c>
      <c r="D121" s="69" t="s">
        <v>278</v>
      </c>
      <c r="E121" s="69" t="b">
        <v>0</v>
      </c>
      <c r="F121" s="69" t="b">
        <v>0</v>
      </c>
      <c r="G121" s="69" t="b">
        <v>0</v>
      </c>
    </row>
    <row r="122" spans="1:7" ht="15">
      <c r="A122" s="69" t="s">
        <v>2258</v>
      </c>
      <c r="B122" s="69">
        <v>2</v>
      </c>
      <c r="C122" s="93">
        <v>0.0010263431131372143</v>
      </c>
      <c r="D122" s="69" t="s">
        <v>278</v>
      </c>
      <c r="E122" s="69" t="b">
        <v>0</v>
      </c>
      <c r="F122" s="69" t="b">
        <v>0</v>
      </c>
      <c r="G122" s="69" t="b">
        <v>0</v>
      </c>
    </row>
    <row r="123" spans="1:7" ht="15">
      <c r="A123" s="69" t="s">
        <v>2259</v>
      </c>
      <c r="B123" s="69">
        <v>2</v>
      </c>
      <c r="C123" s="93">
        <v>0.0010263431131372143</v>
      </c>
      <c r="D123" s="69" t="s">
        <v>278</v>
      </c>
      <c r="E123" s="69" t="b">
        <v>0</v>
      </c>
      <c r="F123" s="69" t="b">
        <v>0</v>
      </c>
      <c r="G123" s="69" t="b">
        <v>0</v>
      </c>
    </row>
    <row r="124" spans="1:7" ht="15">
      <c r="A124" s="69" t="s">
        <v>2260</v>
      </c>
      <c r="B124" s="69">
        <v>2</v>
      </c>
      <c r="C124" s="93">
        <v>0.0010263431131372143</v>
      </c>
      <c r="D124" s="69" t="s">
        <v>278</v>
      </c>
      <c r="E124" s="69" t="b">
        <v>0</v>
      </c>
      <c r="F124" s="69" t="b">
        <v>0</v>
      </c>
      <c r="G124" s="69" t="b">
        <v>0</v>
      </c>
    </row>
    <row r="125" spans="1:7" ht="15">
      <c r="A125" s="69" t="s">
        <v>2261</v>
      </c>
      <c r="B125" s="69">
        <v>2</v>
      </c>
      <c r="C125" s="93">
        <v>0.0010263431131372143</v>
      </c>
      <c r="D125" s="69" t="s">
        <v>278</v>
      </c>
      <c r="E125" s="69" t="b">
        <v>0</v>
      </c>
      <c r="F125" s="69" t="b">
        <v>0</v>
      </c>
      <c r="G125" s="69" t="b">
        <v>0</v>
      </c>
    </row>
    <row r="126" spans="1:7" ht="15">
      <c r="A126" s="69" t="s">
        <v>2262</v>
      </c>
      <c r="B126" s="69">
        <v>2</v>
      </c>
      <c r="C126" s="93">
        <v>0.0010263431131372143</v>
      </c>
      <c r="D126" s="69" t="s">
        <v>278</v>
      </c>
      <c r="E126" s="69" t="b">
        <v>0</v>
      </c>
      <c r="F126" s="69" t="b">
        <v>0</v>
      </c>
      <c r="G126" s="69" t="b">
        <v>0</v>
      </c>
    </row>
    <row r="127" spans="1:7" ht="15">
      <c r="A127" s="69" t="s">
        <v>2263</v>
      </c>
      <c r="B127" s="69">
        <v>2</v>
      </c>
      <c r="C127" s="93">
        <v>0.0010263431131372143</v>
      </c>
      <c r="D127" s="69" t="s">
        <v>278</v>
      </c>
      <c r="E127" s="69" t="b">
        <v>0</v>
      </c>
      <c r="F127" s="69" t="b">
        <v>0</v>
      </c>
      <c r="G127" s="69" t="b">
        <v>0</v>
      </c>
    </row>
    <row r="128" spans="1:7" ht="15">
      <c r="A128" s="69" t="s">
        <v>2264</v>
      </c>
      <c r="B128" s="69">
        <v>2</v>
      </c>
      <c r="C128" s="93">
        <v>0.0010263431131372143</v>
      </c>
      <c r="D128" s="69" t="s">
        <v>278</v>
      </c>
      <c r="E128" s="69" t="b">
        <v>0</v>
      </c>
      <c r="F128" s="69" t="b">
        <v>0</v>
      </c>
      <c r="G128" s="69" t="b">
        <v>0</v>
      </c>
    </row>
    <row r="129" spans="1:7" ht="15">
      <c r="A129" s="69" t="s">
        <v>2265</v>
      </c>
      <c r="B129" s="69">
        <v>2</v>
      </c>
      <c r="C129" s="93">
        <v>0.0010263431131372143</v>
      </c>
      <c r="D129" s="69" t="s">
        <v>278</v>
      </c>
      <c r="E129" s="69" t="b">
        <v>0</v>
      </c>
      <c r="F129" s="69" t="b">
        <v>0</v>
      </c>
      <c r="G129" s="69" t="b">
        <v>0</v>
      </c>
    </row>
    <row r="130" spans="1:7" ht="15">
      <c r="A130" s="69" t="s">
        <v>2266</v>
      </c>
      <c r="B130" s="69">
        <v>2</v>
      </c>
      <c r="C130" s="93">
        <v>0.0010263431131372143</v>
      </c>
      <c r="D130" s="69" t="s">
        <v>278</v>
      </c>
      <c r="E130" s="69" t="b">
        <v>0</v>
      </c>
      <c r="F130" s="69" t="b">
        <v>0</v>
      </c>
      <c r="G130" s="69" t="b">
        <v>0</v>
      </c>
    </row>
    <row r="131" spans="1:7" ht="15">
      <c r="A131" s="69" t="s">
        <v>2267</v>
      </c>
      <c r="B131" s="69">
        <v>2</v>
      </c>
      <c r="C131" s="93">
        <v>0.0010263431131372143</v>
      </c>
      <c r="D131" s="69" t="s">
        <v>278</v>
      </c>
      <c r="E131" s="69" t="b">
        <v>0</v>
      </c>
      <c r="F131" s="69" t="b">
        <v>0</v>
      </c>
      <c r="G131" s="69" t="b">
        <v>0</v>
      </c>
    </row>
    <row r="132" spans="1:7" ht="15">
      <c r="A132" s="69" t="s">
        <v>2268</v>
      </c>
      <c r="B132" s="69">
        <v>2</v>
      </c>
      <c r="C132" s="93">
        <v>0.0010263431131372143</v>
      </c>
      <c r="D132" s="69" t="s">
        <v>278</v>
      </c>
      <c r="E132" s="69" t="b">
        <v>0</v>
      </c>
      <c r="F132" s="69" t="b">
        <v>0</v>
      </c>
      <c r="G132" s="69" t="b">
        <v>0</v>
      </c>
    </row>
    <row r="133" spans="1:7" ht="15">
      <c r="A133" s="69" t="s">
        <v>2269</v>
      </c>
      <c r="B133" s="69">
        <v>2</v>
      </c>
      <c r="C133" s="93">
        <v>0.0010263431131372143</v>
      </c>
      <c r="D133" s="69" t="s">
        <v>278</v>
      </c>
      <c r="E133" s="69" t="b">
        <v>0</v>
      </c>
      <c r="F133" s="69" t="b">
        <v>0</v>
      </c>
      <c r="G133" s="69" t="b">
        <v>0</v>
      </c>
    </row>
    <row r="134" spans="1:7" ht="15">
      <c r="A134" s="69" t="s">
        <v>2270</v>
      </c>
      <c r="B134" s="69">
        <v>2</v>
      </c>
      <c r="C134" s="93">
        <v>0.0010263431131372143</v>
      </c>
      <c r="D134" s="69" t="s">
        <v>278</v>
      </c>
      <c r="E134" s="69" t="b">
        <v>0</v>
      </c>
      <c r="F134" s="69" t="b">
        <v>0</v>
      </c>
      <c r="G134" s="69" t="b">
        <v>0</v>
      </c>
    </row>
    <row r="135" spans="1:7" ht="15">
      <c r="A135" s="69" t="s">
        <v>2271</v>
      </c>
      <c r="B135" s="69">
        <v>2</v>
      </c>
      <c r="C135" s="93">
        <v>0.0010263431131372143</v>
      </c>
      <c r="D135" s="69" t="s">
        <v>278</v>
      </c>
      <c r="E135" s="69" t="b">
        <v>0</v>
      </c>
      <c r="F135" s="69" t="b">
        <v>0</v>
      </c>
      <c r="G135" s="69" t="b">
        <v>0</v>
      </c>
    </row>
    <row r="136" spans="1:7" ht="15">
      <c r="A136" s="69" t="s">
        <v>2272</v>
      </c>
      <c r="B136" s="69">
        <v>2</v>
      </c>
      <c r="C136" s="93">
        <v>0.0010263431131372143</v>
      </c>
      <c r="D136" s="69" t="s">
        <v>278</v>
      </c>
      <c r="E136" s="69" t="b">
        <v>0</v>
      </c>
      <c r="F136" s="69" t="b">
        <v>0</v>
      </c>
      <c r="G136" s="69" t="b">
        <v>0</v>
      </c>
    </row>
    <row r="137" spans="1:7" ht="15">
      <c r="A137" s="69" t="s">
        <v>1965</v>
      </c>
      <c r="B137" s="69">
        <v>2</v>
      </c>
      <c r="C137" s="93">
        <v>0.0010263431131372143</v>
      </c>
      <c r="D137" s="69" t="s">
        <v>278</v>
      </c>
      <c r="E137" s="69" t="b">
        <v>0</v>
      </c>
      <c r="F137" s="69" t="b">
        <v>0</v>
      </c>
      <c r="G137" s="69" t="b">
        <v>0</v>
      </c>
    </row>
    <row r="138" spans="1:7" ht="15">
      <c r="A138" s="69" t="s">
        <v>1966</v>
      </c>
      <c r="B138" s="69">
        <v>2</v>
      </c>
      <c r="C138" s="93">
        <v>0.0010263431131372143</v>
      </c>
      <c r="D138" s="69" t="s">
        <v>278</v>
      </c>
      <c r="E138" s="69" t="b">
        <v>0</v>
      </c>
      <c r="F138" s="69" t="b">
        <v>0</v>
      </c>
      <c r="G138" s="69" t="b">
        <v>0</v>
      </c>
    </row>
    <row r="139" spans="1:7" ht="15">
      <c r="A139" s="69" t="s">
        <v>2273</v>
      </c>
      <c r="B139" s="69">
        <v>2</v>
      </c>
      <c r="C139" s="93">
        <v>0.0010263431131372143</v>
      </c>
      <c r="D139" s="69" t="s">
        <v>278</v>
      </c>
      <c r="E139" s="69" t="b">
        <v>0</v>
      </c>
      <c r="F139" s="69" t="b">
        <v>0</v>
      </c>
      <c r="G139" s="69" t="b">
        <v>0</v>
      </c>
    </row>
    <row r="140" spans="1:7" ht="15">
      <c r="A140" s="69" t="s">
        <v>2274</v>
      </c>
      <c r="B140" s="69">
        <v>2</v>
      </c>
      <c r="C140" s="93">
        <v>0.0010263431131372143</v>
      </c>
      <c r="D140" s="69" t="s">
        <v>278</v>
      </c>
      <c r="E140" s="69" t="b">
        <v>0</v>
      </c>
      <c r="F140" s="69" t="b">
        <v>0</v>
      </c>
      <c r="G140" s="69" t="b">
        <v>0</v>
      </c>
    </row>
    <row r="141" spans="1:7" ht="15">
      <c r="A141" s="69" t="s">
        <v>2275</v>
      </c>
      <c r="B141" s="69">
        <v>2</v>
      </c>
      <c r="C141" s="93">
        <v>0.0010263431131372143</v>
      </c>
      <c r="D141" s="69" t="s">
        <v>278</v>
      </c>
      <c r="E141" s="69" t="b">
        <v>0</v>
      </c>
      <c r="F141" s="69" t="b">
        <v>0</v>
      </c>
      <c r="G141" s="69" t="b">
        <v>0</v>
      </c>
    </row>
    <row r="142" spans="1:7" ht="15">
      <c r="A142" s="69" t="s">
        <v>2276</v>
      </c>
      <c r="B142" s="69">
        <v>2</v>
      </c>
      <c r="C142" s="93">
        <v>0.0010263431131372143</v>
      </c>
      <c r="D142" s="69" t="s">
        <v>278</v>
      </c>
      <c r="E142" s="69" t="b">
        <v>0</v>
      </c>
      <c r="F142" s="69" t="b">
        <v>0</v>
      </c>
      <c r="G142" s="69" t="b">
        <v>0</v>
      </c>
    </row>
    <row r="143" spans="1:7" ht="15">
      <c r="A143" s="69" t="s">
        <v>2277</v>
      </c>
      <c r="B143" s="69">
        <v>2</v>
      </c>
      <c r="C143" s="93">
        <v>0.0010263431131372143</v>
      </c>
      <c r="D143" s="69" t="s">
        <v>278</v>
      </c>
      <c r="E143" s="69" t="b">
        <v>0</v>
      </c>
      <c r="F143" s="69" t="b">
        <v>0</v>
      </c>
      <c r="G143" s="69" t="b">
        <v>0</v>
      </c>
    </row>
    <row r="144" spans="1:7" ht="15">
      <c r="A144" s="69" t="s">
        <v>2278</v>
      </c>
      <c r="B144" s="69">
        <v>2</v>
      </c>
      <c r="C144" s="93">
        <v>0.0010263431131372143</v>
      </c>
      <c r="D144" s="69" t="s">
        <v>278</v>
      </c>
      <c r="E144" s="69" t="b">
        <v>0</v>
      </c>
      <c r="F144" s="69" t="b">
        <v>0</v>
      </c>
      <c r="G144" s="69" t="b">
        <v>0</v>
      </c>
    </row>
    <row r="145" spans="1:7" ht="15">
      <c r="A145" s="69" t="s">
        <v>470</v>
      </c>
      <c r="B145" s="69">
        <v>2</v>
      </c>
      <c r="C145" s="93">
        <v>0.0010263431131372143</v>
      </c>
      <c r="D145" s="69" t="s">
        <v>278</v>
      </c>
      <c r="E145" s="69" t="b">
        <v>0</v>
      </c>
      <c r="F145" s="69" t="b">
        <v>0</v>
      </c>
      <c r="G145" s="69" t="b">
        <v>0</v>
      </c>
    </row>
    <row r="146" spans="1:7" ht="15">
      <c r="A146" s="69" t="s">
        <v>2279</v>
      </c>
      <c r="B146" s="69">
        <v>2</v>
      </c>
      <c r="C146" s="93">
        <v>0.0010263431131372143</v>
      </c>
      <c r="D146" s="69" t="s">
        <v>278</v>
      </c>
      <c r="E146" s="69" t="b">
        <v>0</v>
      </c>
      <c r="F146" s="69" t="b">
        <v>0</v>
      </c>
      <c r="G146" s="69" t="b">
        <v>0</v>
      </c>
    </row>
    <row r="147" spans="1:7" ht="15">
      <c r="A147" s="69" t="s">
        <v>2280</v>
      </c>
      <c r="B147" s="69">
        <v>2</v>
      </c>
      <c r="C147" s="93">
        <v>0.0010263431131372143</v>
      </c>
      <c r="D147" s="69" t="s">
        <v>278</v>
      </c>
      <c r="E147" s="69" t="b">
        <v>0</v>
      </c>
      <c r="F147" s="69" t="b">
        <v>0</v>
      </c>
      <c r="G147" s="69" t="b">
        <v>0</v>
      </c>
    </row>
    <row r="148" spans="1:7" ht="15">
      <c r="A148" s="69" t="s">
        <v>2281</v>
      </c>
      <c r="B148" s="69">
        <v>2</v>
      </c>
      <c r="C148" s="93">
        <v>0.0010263431131372143</v>
      </c>
      <c r="D148" s="69" t="s">
        <v>278</v>
      </c>
      <c r="E148" s="69" t="b">
        <v>0</v>
      </c>
      <c r="F148" s="69" t="b">
        <v>0</v>
      </c>
      <c r="G148" s="69" t="b">
        <v>0</v>
      </c>
    </row>
    <row r="149" spans="1:7" ht="15">
      <c r="A149" s="69" t="s">
        <v>2282</v>
      </c>
      <c r="B149" s="69">
        <v>2</v>
      </c>
      <c r="C149" s="93">
        <v>0.0010263431131372143</v>
      </c>
      <c r="D149" s="69" t="s">
        <v>278</v>
      </c>
      <c r="E149" s="69" t="b">
        <v>0</v>
      </c>
      <c r="F149" s="69" t="b">
        <v>0</v>
      </c>
      <c r="G149" s="69" t="b">
        <v>0</v>
      </c>
    </row>
    <row r="150" spans="1:7" ht="15">
      <c r="A150" s="69" t="s">
        <v>2283</v>
      </c>
      <c r="B150" s="69">
        <v>2</v>
      </c>
      <c r="C150" s="93">
        <v>0.0010263431131372143</v>
      </c>
      <c r="D150" s="69" t="s">
        <v>278</v>
      </c>
      <c r="E150" s="69" t="b">
        <v>0</v>
      </c>
      <c r="F150" s="69" t="b">
        <v>0</v>
      </c>
      <c r="G150" s="69" t="b">
        <v>0</v>
      </c>
    </row>
    <row r="151" spans="1:7" ht="15">
      <c r="A151" s="69" t="s">
        <v>2284</v>
      </c>
      <c r="B151" s="69">
        <v>2</v>
      </c>
      <c r="C151" s="93">
        <v>0.0010263431131372143</v>
      </c>
      <c r="D151" s="69" t="s">
        <v>278</v>
      </c>
      <c r="E151" s="69" t="b">
        <v>0</v>
      </c>
      <c r="F151" s="69" t="b">
        <v>0</v>
      </c>
      <c r="G151" s="69" t="b">
        <v>0</v>
      </c>
    </row>
    <row r="152" spans="1:7" ht="15">
      <c r="A152" s="69" t="s">
        <v>2285</v>
      </c>
      <c r="B152" s="69">
        <v>2</v>
      </c>
      <c r="C152" s="93">
        <v>0.0010263431131372143</v>
      </c>
      <c r="D152" s="69" t="s">
        <v>278</v>
      </c>
      <c r="E152" s="69" t="b">
        <v>0</v>
      </c>
      <c r="F152" s="69" t="b">
        <v>0</v>
      </c>
      <c r="G152" s="69" t="b">
        <v>0</v>
      </c>
    </row>
    <row r="153" spans="1:7" ht="15">
      <c r="A153" s="69" t="s">
        <v>2286</v>
      </c>
      <c r="B153" s="69">
        <v>2</v>
      </c>
      <c r="C153" s="93">
        <v>0.0010263431131372143</v>
      </c>
      <c r="D153" s="69" t="s">
        <v>278</v>
      </c>
      <c r="E153" s="69" t="b">
        <v>0</v>
      </c>
      <c r="F153" s="69" t="b">
        <v>0</v>
      </c>
      <c r="G153" s="69" t="b">
        <v>0</v>
      </c>
    </row>
    <row r="154" spans="1:7" ht="15">
      <c r="A154" s="69" t="s">
        <v>2287</v>
      </c>
      <c r="B154" s="69">
        <v>2</v>
      </c>
      <c r="C154" s="93">
        <v>0.0011882307150000704</v>
      </c>
      <c r="D154" s="69" t="s">
        <v>278</v>
      </c>
      <c r="E154" s="69" t="b">
        <v>0</v>
      </c>
      <c r="F154" s="69" t="b">
        <v>0</v>
      </c>
      <c r="G154" s="69" t="b">
        <v>0</v>
      </c>
    </row>
    <row r="155" spans="1:7" ht="15">
      <c r="A155" s="69" t="s">
        <v>2288</v>
      </c>
      <c r="B155" s="69">
        <v>2</v>
      </c>
      <c r="C155" s="93">
        <v>0.0010263431131372143</v>
      </c>
      <c r="D155" s="69" t="s">
        <v>278</v>
      </c>
      <c r="E155" s="69" t="b">
        <v>0</v>
      </c>
      <c r="F155" s="69" t="b">
        <v>0</v>
      </c>
      <c r="G155" s="69" t="b">
        <v>0</v>
      </c>
    </row>
    <row r="156" spans="1:7" ht="15">
      <c r="A156" s="69" t="s">
        <v>2289</v>
      </c>
      <c r="B156" s="69">
        <v>2</v>
      </c>
      <c r="C156" s="93">
        <v>0.0010263431131372143</v>
      </c>
      <c r="D156" s="69" t="s">
        <v>278</v>
      </c>
      <c r="E156" s="69" t="b">
        <v>0</v>
      </c>
      <c r="F156" s="69" t="b">
        <v>0</v>
      </c>
      <c r="G156" s="69" t="b">
        <v>0</v>
      </c>
    </row>
    <row r="157" spans="1:7" ht="15">
      <c r="A157" s="69" t="s">
        <v>2290</v>
      </c>
      <c r="B157" s="69">
        <v>2</v>
      </c>
      <c r="C157" s="93">
        <v>0.0010263431131372143</v>
      </c>
      <c r="D157" s="69" t="s">
        <v>278</v>
      </c>
      <c r="E157" s="69" t="b">
        <v>0</v>
      </c>
      <c r="F157" s="69" t="b">
        <v>0</v>
      </c>
      <c r="G157" s="69" t="b">
        <v>0</v>
      </c>
    </row>
    <row r="158" spans="1:7" ht="15">
      <c r="A158" s="69" t="s">
        <v>2291</v>
      </c>
      <c r="B158" s="69">
        <v>2</v>
      </c>
      <c r="C158" s="93">
        <v>0.0010263431131372143</v>
      </c>
      <c r="D158" s="69" t="s">
        <v>278</v>
      </c>
      <c r="E158" s="69" t="b">
        <v>0</v>
      </c>
      <c r="F158" s="69" t="b">
        <v>0</v>
      </c>
      <c r="G158" s="69" t="b">
        <v>0</v>
      </c>
    </row>
    <row r="159" spans="1:7" ht="15">
      <c r="A159" s="69" t="s">
        <v>2292</v>
      </c>
      <c r="B159" s="69">
        <v>2</v>
      </c>
      <c r="C159" s="93">
        <v>0.0010263431131372143</v>
      </c>
      <c r="D159" s="69" t="s">
        <v>278</v>
      </c>
      <c r="E159" s="69" t="b">
        <v>0</v>
      </c>
      <c r="F159" s="69" t="b">
        <v>0</v>
      </c>
      <c r="G159" s="69" t="b">
        <v>0</v>
      </c>
    </row>
    <row r="160" spans="1:7" ht="15">
      <c r="A160" s="69" t="s">
        <v>2293</v>
      </c>
      <c r="B160" s="69">
        <v>2</v>
      </c>
      <c r="C160" s="93">
        <v>0.0010263431131372143</v>
      </c>
      <c r="D160" s="69" t="s">
        <v>278</v>
      </c>
      <c r="E160" s="69" t="b">
        <v>0</v>
      </c>
      <c r="F160" s="69" t="b">
        <v>0</v>
      </c>
      <c r="G160" s="69" t="b">
        <v>0</v>
      </c>
    </row>
    <row r="161" spans="1:7" ht="15">
      <c r="A161" s="69" t="s">
        <v>2294</v>
      </c>
      <c r="B161" s="69">
        <v>2</v>
      </c>
      <c r="C161" s="93">
        <v>0.0010263431131372143</v>
      </c>
      <c r="D161" s="69" t="s">
        <v>278</v>
      </c>
      <c r="E161" s="69" t="b">
        <v>0</v>
      </c>
      <c r="F161" s="69" t="b">
        <v>0</v>
      </c>
      <c r="G161" s="69" t="b">
        <v>0</v>
      </c>
    </row>
    <row r="162" spans="1:7" ht="15">
      <c r="A162" s="69" t="s">
        <v>2295</v>
      </c>
      <c r="B162" s="69">
        <v>2</v>
      </c>
      <c r="C162" s="93">
        <v>0.0010263431131372143</v>
      </c>
      <c r="D162" s="69" t="s">
        <v>278</v>
      </c>
      <c r="E162" s="69" t="b">
        <v>0</v>
      </c>
      <c r="F162" s="69" t="b">
        <v>0</v>
      </c>
      <c r="G162" s="69" t="b">
        <v>0</v>
      </c>
    </row>
    <row r="163" spans="1:7" ht="15">
      <c r="A163" s="69" t="s">
        <v>2296</v>
      </c>
      <c r="B163" s="69">
        <v>2</v>
      </c>
      <c r="C163" s="93">
        <v>0.0010263431131372143</v>
      </c>
      <c r="D163" s="69" t="s">
        <v>278</v>
      </c>
      <c r="E163" s="69" t="b">
        <v>0</v>
      </c>
      <c r="F163" s="69" t="b">
        <v>0</v>
      </c>
      <c r="G163" s="69" t="b">
        <v>0</v>
      </c>
    </row>
    <row r="164" spans="1:7" ht="15">
      <c r="A164" s="69" t="s">
        <v>2297</v>
      </c>
      <c r="B164" s="69">
        <v>2</v>
      </c>
      <c r="C164" s="93">
        <v>0.0010263431131372143</v>
      </c>
      <c r="D164" s="69" t="s">
        <v>278</v>
      </c>
      <c r="E164" s="69" t="b">
        <v>0</v>
      </c>
      <c r="F164" s="69" t="b">
        <v>0</v>
      </c>
      <c r="G164" s="69" t="b">
        <v>0</v>
      </c>
    </row>
    <row r="165" spans="1:7" ht="15">
      <c r="A165" s="69" t="s">
        <v>665</v>
      </c>
      <c r="B165" s="69">
        <v>2</v>
      </c>
      <c r="C165" s="93">
        <v>0.0010263431131372143</v>
      </c>
      <c r="D165" s="69" t="s">
        <v>278</v>
      </c>
      <c r="E165" s="69" t="b">
        <v>0</v>
      </c>
      <c r="F165" s="69" t="b">
        <v>0</v>
      </c>
      <c r="G165" s="69" t="b">
        <v>0</v>
      </c>
    </row>
    <row r="166" spans="1:7" ht="15">
      <c r="A166" s="69" t="s">
        <v>2298</v>
      </c>
      <c r="B166" s="69">
        <v>2</v>
      </c>
      <c r="C166" s="93">
        <v>0.0010263431131372143</v>
      </c>
      <c r="D166" s="69" t="s">
        <v>278</v>
      </c>
      <c r="E166" s="69" t="b">
        <v>0</v>
      </c>
      <c r="F166" s="69" t="b">
        <v>0</v>
      </c>
      <c r="G166" s="69" t="b">
        <v>0</v>
      </c>
    </row>
    <row r="167" spans="1:7" ht="15">
      <c r="A167" s="69" t="s">
        <v>2299</v>
      </c>
      <c r="B167" s="69">
        <v>2</v>
      </c>
      <c r="C167" s="93">
        <v>0.0010263431131372143</v>
      </c>
      <c r="D167" s="69" t="s">
        <v>278</v>
      </c>
      <c r="E167" s="69" t="b">
        <v>0</v>
      </c>
      <c r="F167" s="69" t="b">
        <v>0</v>
      </c>
      <c r="G167" s="69" t="b">
        <v>0</v>
      </c>
    </row>
    <row r="168" spans="1:7" ht="15">
      <c r="A168" s="69" t="s">
        <v>1969</v>
      </c>
      <c r="B168" s="69">
        <v>144</v>
      </c>
      <c r="C168" s="93">
        <v>0</v>
      </c>
      <c r="D168" s="69" t="s">
        <v>220</v>
      </c>
      <c r="E168" s="69" t="b">
        <v>0</v>
      </c>
      <c r="F168" s="69" t="b">
        <v>0</v>
      </c>
      <c r="G168" s="69" t="b">
        <v>0</v>
      </c>
    </row>
    <row r="169" spans="1:7" ht="15">
      <c r="A169" s="69" t="s">
        <v>1973</v>
      </c>
      <c r="B169" s="69">
        <v>48</v>
      </c>
      <c r="C169" s="93">
        <v>0</v>
      </c>
      <c r="D169" s="69" t="s">
        <v>220</v>
      </c>
      <c r="E169" s="69" t="b">
        <v>0</v>
      </c>
      <c r="F169" s="69" t="b">
        <v>0</v>
      </c>
      <c r="G169" s="69" t="b">
        <v>0</v>
      </c>
    </row>
    <row r="170" spans="1:7" ht="15">
      <c r="A170" s="69" t="s">
        <v>1972</v>
      </c>
      <c r="B170" s="69">
        <v>48</v>
      </c>
      <c r="C170" s="93">
        <v>0</v>
      </c>
      <c r="D170" s="69" t="s">
        <v>220</v>
      </c>
      <c r="E170" s="69" t="b">
        <v>0</v>
      </c>
      <c r="F170" s="69" t="b">
        <v>0</v>
      </c>
      <c r="G170" s="69" t="b">
        <v>0</v>
      </c>
    </row>
    <row r="171" spans="1:7" ht="15">
      <c r="A171" s="69" t="s">
        <v>1974</v>
      </c>
      <c r="B171" s="69">
        <v>48</v>
      </c>
      <c r="C171" s="93">
        <v>0</v>
      </c>
      <c r="D171" s="69" t="s">
        <v>220</v>
      </c>
      <c r="E171" s="69" t="b">
        <v>0</v>
      </c>
      <c r="F171" s="69" t="b">
        <v>0</v>
      </c>
      <c r="G171" s="69" t="b">
        <v>0</v>
      </c>
    </row>
    <row r="172" spans="1:7" ht="15">
      <c r="A172" s="69" t="s">
        <v>1975</v>
      </c>
      <c r="B172" s="69">
        <v>48</v>
      </c>
      <c r="C172" s="93">
        <v>0</v>
      </c>
      <c r="D172" s="69" t="s">
        <v>220</v>
      </c>
      <c r="E172" s="69" t="b">
        <v>0</v>
      </c>
      <c r="F172" s="69" t="b">
        <v>0</v>
      </c>
      <c r="G172" s="69" t="b">
        <v>0</v>
      </c>
    </row>
    <row r="173" spans="1:7" ht="15">
      <c r="A173" s="69" t="s">
        <v>1968</v>
      </c>
      <c r="B173" s="69">
        <v>48</v>
      </c>
      <c r="C173" s="93">
        <v>0</v>
      </c>
      <c r="D173" s="69" t="s">
        <v>220</v>
      </c>
      <c r="E173" s="69" t="b">
        <v>0</v>
      </c>
      <c r="F173" s="69" t="b">
        <v>0</v>
      </c>
      <c r="G173" s="69" t="b">
        <v>0</v>
      </c>
    </row>
    <row r="174" spans="1:7" ht="15">
      <c r="A174" s="69" t="s">
        <v>1976</v>
      </c>
      <c r="B174" s="69">
        <v>48</v>
      </c>
      <c r="C174" s="93">
        <v>0</v>
      </c>
      <c r="D174" s="69" t="s">
        <v>220</v>
      </c>
      <c r="E174" s="69" t="b">
        <v>0</v>
      </c>
      <c r="F174" s="69" t="b">
        <v>0</v>
      </c>
      <c r="G174" s="69" t="b">
        <v>0</v>
      </c>
    </row>
    <row r="175" spans="1:7" ht="15">
      <c r="A175" s="69" t="s">
        <v>1977</v>
      </c>
      <c r="B175" s="69">
        <v>48</v>
      </c>
      <c r="C175" s="93">
        <v>0</v>
      </c>
      <c r="D175" s="69" t="s">
        <v>220</v>
      </c>
      <c r="E175" s="69" t="b">
        <v>0</v>
      </c>
      <c r="F175" s="69" t="b">
        <v>0</v>
      </c>
      <c r="G175" s="69" t="b">
        <v>0</v>
      </c>
    </row>
    <row r="176" spans="1:7" ht="15">
      <c r="A176" s="69" t="s">
        <v>1978</v>
      </c>
      <c r="B176" s="69">
        <v>48</v>
      </c>
      <c r="C176" s="93">
        <v>0</v>
      </c>
      <c r="D176" s="69" t="s">
        <v>220</v>
      </c>
      <c r="E176" s="69" t="b">
        <v>0</v>
      </c>
      <c r="F176" s="69" t="b">
        <v>0</v>
      </c>
      <c r="G176" s="69" t="b">
        <v>0</v>
      </c>
    </row>
    <row r="177" spans="1:7" ht="15">
      <c r="A177" s="69" t="s">
        <v>1979</v>
      </c>
      <c r="B177" s="69">
        <v>48</v>
      </c>
      <c r="C177" s="93">
        <v>0</v>
      </c>
      <c r="D177" s="69" t="s">
        <v>220</v>
      </c>
      <c r="E177" s="69" t="b">
        <v>0</v>
      </c>
      <c r="F177" s="69" t="b">
        <v>0</v>
      </c>
      <c r="G177" s="69" t="b">
        <v>0</v>
      </c>
    </row>
    <row r="178" spans="1:7" ht="15">
      <c r="A178" s="69" t="s">
        <v>1991</v>
      </c>
      <c r="B178" s="69">
        <v>48</v>
      </c>
      <c r="C178" s="93">
        <v>0</v>
      </c>
      <c r="D178" s="69" t="s">
        <v>220</v>
      </c>
      <c r="E178" s="69" t="b">
        <v>0</v>
      </c>
      <c r="F178" s="69" t="b">
        <v>0</v>
      </c>
      <c r="G178" s="69" t="b">
        <v>0</v>
      </c>
    </row>
    <row r="179" spans="1:7" ht="15">
      <c r="A179" s="69" t="s">
        <v>1983</v>
      </c>
      <c r="B179" s="69">
        <v>48</v>
      </c>
      <c r="C179" s="93">
        <v>0</v>
      </c>
      <c r="D179" s="69" t="s">
        <v>220</v>
      </c>
      <c r="E179" s="69" t="b">
        <v>0</v>
      </c>
      <c r="F179" s="69" t="b">
        <v>0</v>
      </c>
      <c r="G179" s="69" t="b">
        <v>0</v>
      </c>
    </row>
    <row r="180" spans="1:7" ht="15">
      <c r="A180" s="69" t="s">
        <v>1998</v>
      </c>
      <c r="B180" s="69">
        <v>44</v>
      </c>
      <c r="C180" s="93">
        <v>0.0021649696342885276</v>
      </c>
      <c r="D180" s="69" t="s">
        <v>220</v>
      </c>
      <c r="E180" s="69" t="b">
        <v>0</v>
      </c>
      <c r="F180" s="69" t="b">
        <v>0</v>
      </c>
      <c r="G180" s="69" t="b">
        <v>0</v>
      </c>
    </row>
    <row r="181" spans="1:7" ht="15">
      <c r="A181" s="69" t="s">
        <v>466</v>
      </c>
      <c r="B181" s="69">
        <v>44</v>
      </c>
      <c r="C181" s="93">
        <v>0.0021649696342885276</v>
      </c>
      <c r="D181" s="69" t="s">
        <v>220</v>
      </c>
      <c r="E181" s="69" t="b">
        <v>0</v>
      </c>
      <c r="F181" s="69" t="b">
        <v>0</v>
      </c>
      <c r="G181" s="69" t="b">
        <v>0</v>
      </c>
    </row>
    <row r="182" spans="1:7" ht="15">
      <c r="A182" s="69" t="s">
        <v>2222</v>
      </c>
      <c r="B182" s="69">
        <v>4</v>
      </c>
      <c r="C182" s="93">
        <v>0.005620735656498046</v>
      </c>
      <c r="D182" s="69" t="s">
        <v>220</v>
      </c>
      <c r="E182" s="69" t="b">
        <v>0</v>
      </c>
      <c r="F182" s="69" t="b">
        <v>0</v>
      </c>
      <c r="G182" s="69" t="b">
        <v>0</v>
      </c>
    </row>
    <row r="183" spans="1:7" ht="15">
      <c r="A183" s="69" t="s">
        <v>1984</v>
      </c>
      <c r="B183" s="69">
        <v>4</v>
      </c>
      <c r="C183" s="93">
        <v>0.005620735656498046</v>
      </c>
      <c r="D183" s="69" t="s">
        <v>220</v>
      </c>
      <c r="E183" s="69" t="b">
        <v>0</v>
      </c>
      <c r="F183" s="69" t="b">
        <v>0</v>
      </c>
      <c r="G183" s="69" t="b">
        <v>0</v>
      </c>
    </row>
    <row r="184" spans="1:7" ht="15">
      <c r="A184" s="69" t="s">
        <v>1970</v>
      </c>
      <c r="B184" s="69">
        <v>93</v>
      </c>
      <c r="C184" s="93">
        <v>0.004509374975150211</v>
      </c>
      <c r="D184" s="69" t="s">
        <v>221</v>
      </c>
      <c r="E184" s="69" t="b">
        <v>0</v>
      </c>
      <c r="F184" s="69" t="b">
        <v>0</v>
      </c>
      <c r="G184" s="69" t="b">
        <v>0</v>
      </c>
    </row>
    <row r="185" spans="1:7" ht="15">
      <c r="A185" s="69" t="s">
        <v>1980</v>
      </c>
      <c r="B185" s="69">
        <v>62</v>
      </c>
      <c r="C185" s="93">
        <v>0.003006249983433474</v>
      </c>
      <c r="D185" s="69" t="s">
        <v>221</v>
      </c>
      <c r="E185" s="69" t="b">
        <v>0</v>
      </c>
      <c r="F185" s="69" t="b">
        <v>0</v>
      </c>
      <c r="G185" s="69" t="b">
        <v>0</v>
      </c>
    </row>
    <row r="186" spans="1:7" ht="15">
      <c r="A186" s="69" t="s">
        <v>1981</v>
      </c>
      <c r="B186" s="69">
        <v>62</v>
      </c>
      <c r="C186" s="93">
        <v>0.003006249983433474</v>
      </c>
      <c r="D186" s="69" t="s">
        <v>221</v>
      </c>
      <c r="E186" s="69" t="b">
        <v>0</v>
      </c>
      <c r="F186" s="69" t="b">
        <v>0</v>
      </c>
      <c r="G186" s="69" t="b">
        <v>0</v>
      </c>
    </row>
    <row r="187" spans="1:7" ht="15">
      <c r="A187" s="69" t="s">
        <v>1982</v>
      </c>
      <c r="B187" s="69">
        <v>62</v>
      </c>
      <c r="C187" s="93">
        <v>0.003006249983433474</v>
      </c>
      <c r="D187" s="69" t="s">
        <v>221</v>
      </c>
      <c r="E187" s="69" t="b">
        <v>0</v>
      </c>
      <c r="F187" s="69" t="b">
        <v>0</v>
      </c>
      <c r="G187" s="69" t="b">
        <v>0</v>
      </c>
    </row>
    <row r="188" spans="1:7" ht="15">
      <c r="A188" s="69" t="s">
        <v>1973</v>
      </c>
      <c r="B188" s="69">
        <v>35</v>
      </c>
      <c r="C188" s="93">
        <v>0</v>
      </c>
      <c r="D188" s="69" t="s">
        <v>221</v>
      </c>
      <c r="E188" s="69" t="b">
        <v>0</v>
      </c>
      <c r="F188" s="69" t="b">
        <v>0</v>
      </c>
      <c r="G188" s="69" t="b">
        <v>0</v>
      </c>
    </row>
    <row r="189" spans="1:7" ht="15">
      <c r="A189" s="69" t="s">
        <v>1972</v>
      </c>
      <c r="B189" s="69">
        <v>35</v>
      </c>
      <c r="C189" s="93">
        <v>0</v>
      </c>
      <c r="D189" s="69" t="s">
        <v>221</v>
      </c>
      <c r="E189" s="69" t="b">
        <v>0</v>
      </c>
      <c r="F189" s="69" t="b">
        <v>0</v>
      </c>
      <c r="G189" s="69" t="b">
        <v>0</v>
      </c>
    </row>
    <row r="190" spans="1:7" ht="15">
      <c r="A190" s="69" t="s">
        <v>1968</v>
      </c>
      <c r="B190" s="69">
        <v>35</v>
      </c>
      <c r="C190" s="93">
        <v>0</v>
      </c>
      <c r="D190" s="69" t="s">
        <v>221</v>
      </c>
      <c r="E190" s="69" t="b">
        <v>0</v>
      </c>
      <c r="F190" s="69" t="b">
        <v>0</v>
      </c>
      <c r="G190" s="69" t="b">
        <v>0</v>
      </c>
    </row>
    <row r="191" spans="1:7" ht="15">
      <c r="A191" s="69" t="s">
        <v>1983</v>
      </c>
      <c r="B191" s="69">
        <v>35</v>
      </c>
      <c r="C191" s="93">
        <v>0</v>
      </c>
      <c r="D191" s="69" t="s">
        <v>221</v>
      </c>
      <c r="E191" s="69" t="b">
        <v>0</v>
      </c>
      <c r="F191" s="69" t="b">
        <v>0</v>
      </c>
      <c r="G191" s="69" t="b">
        <v>0</v>
      </c>
    </row>
    <row r="192" spans="1:7" ht="15">
      <c r="A192" s="69" t="s">
        <v>1984</v>
      </c>
      <c r="B192" s="69">
        <v>32</v>
      </c>
      <c r="C192" s="93">
        <v>0.0011457020358526487</v>
      </c>
      <c r="D192" s="69" t="s">
        <v>221</v>
      </c>
      <c r="E192" s="69" t="b">
        <v>0</v>
      </c>
      <c r="F192" s="69" t="b">
        <v>0</v>
      </c>
      <c r="G192" s="69" t="b">
        <v>0</v>
      </c>
    </row>
    <row r="193" spans="1:7" ht="15">
      <c r="A193" s="69" t="s">
        <v>1985</v>
      </c>
      <c r="B193" s="69">
        <v>31</v>
      </c>
      <c r="C193" s="93">
        <v>0.001503124991716737</v>
      </c>
      <c r="D193" s="69" t="s">
        <v>221</v>
      </c>
      <c r="E193" s="69" t="b">
        <v>0</v>
      </c>
      <c r="F193" s="69" t="b">
        <v>0</v>
      </c>
      <c r="G193" s="69" t="b">
        <v>0</v>
      </c>
    </row>
    <row r="194" spans="1:7" ht="15">
      <c r="A194" s="69" t="s">
        <v>1986</v>
      </c>
      <c r="B194" s="69">
        <v>31</v>
      </c>
      <c r="C194" s="93">
        <v>0.001503124991716737</v>
      </c>
      <c r="D194" s="69" t="s">
        <v>221</v>
      </c>
      <c r="E194" s="69" t="b">
        <v>0</v>
      </c>
      <c r="F194" s="69" t="b">
        <v>0</v>
      </c>
      <c r="G194" s="69" t="b">
        <v>0</v>
      </c>
    </row>
    <row r="195" spans="1:7" ht="15">
      <c r="A195" s="69" t="s">
        <v>1971</v>
      </c>
      <c r="B195" s="69">
        <v>31</v>
      </c>
      <c r="C195" s="93">
        <v>0.001503124991716737</v>
      </c>
      <c r="D195" s="69" t="s">
        <v>221</v>
      </c>
      <c r="E195" s="69" t="b">
        <v>0</v>
      </c>
      <c r="F195" s="69" t="b">
        <v>0</v>
      </c>
      <c r="G195" s="69" t="b">
        <v>0</v>
      </c>
    </row>
    <row r="196" spans="1:7" ht="15">
      <c r="A196" s="69" t="s">
        <v>1967</v>
      </c>
      <c r="B196" s="69">
        <v>31</v>
      </c>
      <c r="C196" s="93">
        <v>0.001503124991716737</v>
      </c>
      <c r="D196" s="69" t="s">
        <v>221</v>
      </c>
      <c r="E196" s="69" t="b">
        <v>0</v>
      </c>
      <c r="F196" s="69" t="b">
        <v>0</v>
      </c>
      <c r="G196" s="69" t="b">
        <v>0</v>
      </c>
    </row>
    <row r="197" spans="1:7" ht="15">
      <c r="A197" s="69" t="s">
        <v>2201</v>
      </c>
      <c r="B197" s="69">
        <v>31</v>
      </c>
      <c r="C197" s="93">
        <v>0.001503124991716737</v>
      </c>
      <c r="D197" s="69" t="s">
        <v>221</v>
      </c>
      <c r="E197" s="69" t="b">
        <v>0</v>
      </c>
      <c r="F197" s="69" t="b">
        <v>0</v>
      </c>
      <c r="G197" s="69" t="b">
        <v>0</v>
      </c>
    </row>
    <row r="198" spans="1:7" ht="15">
      <c r="A198" s="69" t="s">
        <v>2202</v>
      </c>
      <c r="B198" s="69">
        <v>31</v>
      </c>
      <c r="C198" s="93">
        <v>0.001503124991716737</v>
      </c>
      <c r="D198" s="69" t="s">
        <v>221</v>
      </c>
      <c r="E198" s="69" t="b">
        <v>0</v>
      </c>
      <c r="F198" s="69" t="b">
        <v>0</v>
      </c>
      <c r="G198" s="69" t="b">
        <v>0</v>
      </c>
    </row>
    <row r="199" spans="1:7" ht="15">
      <c r="A199" s="69" t="s">
        <v>2203</v>
      </c>
      <c r="B199" s="69">
        <v>31</v>
      </c>
      <c r="C199" s="93">
        <v>0.001503124991716737</v>
      </c>
      <c r="D199" s="69" t="s">
        <v>221</v>
      </c>
      <c r="E199" s="69" t="b">
        <v>0</v>
      </c>
      <c r="F199" s="69" t="b">
        <v>0</v>
      </c>
      <c r="G199" s="69" t="b">
        <v>0</v>
      </c>
    </row>
    <row r="200" spans="1:7" ht="15">
      <c r="A200" s="69" t="s">
        <v>1990</v>
      </c>
      <c r="B200" s="69">
        <v>31</v>
      </c>
      <c r="C200" s="93">
        <v>0.001503124991716737</v>
      </c>
      <c r="D200" s="69" t="s">
        <v>221</v>
      </c>
      <c r="E200" s="69" t="b">
        <v>0</v>
      </c>
      <c r="F200" s="69" t="b">
        <v>0</v>
      </c>
      <c r="G200" s="69" t="b">
        <v>0</v>
      </c>
    </row>
    <row r="201" spans="1:7" ht="15">
      <c r="A201" s="69" t="s">
        <v>2199</v>
      </c>
      <c r="B201" s="69">
        <v>31</v>
      </c>
      <c r="C201" s="93">
        <v>0.001503124991716737</v>
      </c>
      <c r="D201" s="69" t="s">
        <v>221</v>
      </c>
      <c r="E201" s="69" t="b">
        <v>0</v>
      </c>
      <c r="F201" s="69" t="b">
        <v>0</v>
      </c>
      <c r="G201" s="69" t="b">
        <v>0</v>
      </c>
    </row>
    <row r="202" spans="1:7" ht="15">
      <c r="A202" s="69" t="s">
        <v>2204</v>
      </c>
      <c r="B202" s="69">
        <v>31</v>
      </c>
      <c r="C202" s="93">
        <v>0.001503124991716737</v>
      </c>
      <c r="D202" s="69" t="s">
        <v>221</v>
      </c>
      <c r="E202" s="69" t="b">
        <v>0</v>
      </c>
      <c r="F202" s="69" t="b">
        <v>0</v>
      </c>
      <c r="G202" s="69" t="b">
        <v>0</v>
      </c>
    </row>
    <row r="203" spans="1:7" ht="15">
      <c r="A203" s="69" t="s">
        <v>1995</v>
      </c>
      <c r="B203" s="69">
        <v>31</v>
      </c>
      <c r="C203" s="93">
        <v>0.001503124991716737</v>
      </c>
      <c r="D203" s="69" t="s">
        <v>221</v>
      </c>
      <c r="E203" s="69" t="b">
        <v>0</v>
      </c>
      <c r="F203" s="69" t="b">
        <v>0</v>
      </c>
      <c r="G203" s="69" t="b">
        <v>0</v>
      </c>
    </row>
    <row r="204" spans="1:7" ht="15">
      <c r="A204" s="69" t="s">
        <v>2196</v>
      </c>
      <c r="B204" s="69">
        <v>31</v>
      </c>
      <c r="C204" s="93">
        <v>0.001503124991716737</v>
      </c>
      <c r="D204" s="69" t="s">
        <v>221</v>
      </c>
      <c r="E204" s="69" t="b">
        <v>0</v>
      </c>
      <c r="F204" s="69" t="b">
        <v>0</v>
      </c>
      <c r="G204" s="69" t="b">
        <v>0</v>
      </c>
    </row>
    <row r="205" spans="1:7" ht="15">
      <c r="A205" s="69" t="s">
        <v>2200</v>
      </c>
      <c r="B205" s="69">
        <v>31</v>
      </c>
      <c r="C205" s="93">
        <v>0.001503124991716737</v>
      </c>
      <c r="D205" s="69" t="s">
        <v>221</v>
      </c>
      <c r="E205" s="69" t="b">
        <v>0</v>
      </c>
      <c r="F205" s="69" t="b">
        <v>0</v>
      </c>
      <c r="G205" s="69" t="b">
        <v>0</v>
      </c>
    </row>
    <row r="206" spans="1:7" ht="15">
      <c r="A206" s="69" t="s">
        <v>2197</v>
      </c>
      <c r="B206" s="69">
        <v>31</v>
      </c>
      <c r="C206" s="93">
        <v>0.001503124991716737</v>
      </c>
      <c r="D206" s="69" t="s">
        <v>221</v>
      </c>
      <c r="E206" s="69" t="b">
        <v>0</v>
      </c>
      <c r="F206" s="69" t="b">
        <v>0</v>
      </c>
      <c r="G206" s="69" t="b">
        <v>0</v>
      </c>
    </row>
    <row r="207" spans="1:7" ht="15">
      <c r="A207" s="69" t="s">
        <v>2194</v>
      </c>
      <c r="B207" s="69">
        <v>31</v>
      </c>
      <c r="C207" s="93">
        <v>0.001503124991716737</v>
      </c>
      <c r="D207" s="69" t="s">
        <v>221</v>
      </c>
      <c r="E207" s="69" t="b">
        <v>0</v>
      </c>
      <c r="F207" s="69" t="b">
        <v>0</v>
      </c>
      <c r="G207" s="69" t="b">
        <v>0</v>
      </c>
    </row>
    <row r="208" spans="1:7" ht="15">
      <c r="A208" s="69" t="s">
        <v>2195</v>
      </c>
      <c r="B208" s="69">
        <v>31</v>
      </c>
      <c r="C208" s="93">
        <v>0.001503124991716737</v>
      </c>
      <c r="D208" s="69" t="s">
        <v>221</v>
      </c>
      <c r="E208" s="69" t="b">
        <v>0</v>
      </c>
      <c r="F208" s="69" t="b">
        <v>0</v>
      </c>
      <c r="G208" s="69" t="b">
        <v>0</v>
      </c>
    </row>
    <row r="209" spans="1:7" ht="15">
      <c r="A209" s="69" t="s">
        <v>2198</v>
      </c>
      <c r="B209" s="69">
        <v>31</v>
      </c>
      <c r="C209" s="93">
        <v>0.001503124991716737</v>
      </c>
      <c r="D209" s="69" t="s">
        <v>221</v>
      </c>
      <c r="E209" s="69" t="b">
        <v>0</v>
      </c>
      <c r="F209" s="69" t="b">
        <v>0</v>
      </c>
      <c r="G209" s="69" t="b">
        <v>0</v>
      </c>
    </row>
    <row r="210" spans="1:7" ht="15">
      <c r="A210" s="69" t="s">
        <v>1996</v>
      </c>
      <c r="B210" s="69">
        <v>31</v>
      </c>
      <c r="C210" s="93">
        <v>0.001503124991716737</v>
      </c>
      <c r="D210" s="69" t="s">
        <v>221</v>
      </c>
      <c r="E210" s="69" t="b">
        <v>0</v>
      </c>
      <c r="F210" s="69" t="b">
        <v>0</v>
      </c>
      <c r="G210" s="69" t="b">
        <v>0</v>
      </c>
    </row>
    <row r="211" spans="1:7" ht="15">
      <c r="A211" s="69" t="s">
        <v>392</v>
      </c>
      <c r="B211" s="69">
        <v>31</v>
      </c>
      <c r="C211" s="93">
        <v>0.001503124991716737</v>
      </c>
      <c r="D211" s="69" t="s">
        <v>221</v>
      </c>
      <c r="E211" s="69" t="b">
        <v>0</v>
      </c>
      <c r="F211" s="69" t="b">
        <v>0</v>
      </c>
      <c r="G211" s="69" t="b">
        <v>0</v>
      </c>
    </row>
    <row r="212" spans="1:7" ht="15">
      <c r="A212" s="69" t="s">
        <v>1969</v>
      </c>
      <c r="B212" s="69">
        <v>12</v>
      </c>
      <c r="C212" s="93">
        <v>0.010399352931249089</v>
      </c>
      <c r="D212" s="69" t="s">
        <v>221</v>
      </c>
      <c r="E212" s="69" t="b">
        <v>0</v>
      </c>
      <c r="F212" s="69" t="b">
        <v>0</v>
      </c>
      <c r="G212" s="69" t="b">
        <v>0</v>
      </c>
    </row>
    <row r="213" spans="1:7" ht="15">
      <c r="A213" s="69" t="s">
        <v>1974</v>
      </c>
      <c r="B213" s="69">
        <v>4</v>
      </c>
      <c r="C213" s="93">
        <v>0.0034664509770830293</v>
      </c>
      <c r="D213" s="69" t="s">
        <v>221</v>
      </c>
      <c r="E213" s="69" t="b">
        <v>0</v>
      </c>
      <c r="F213" s="69" t="b">
        <v>0</v>
      </c>
      <c r="G213" s="69" t="b">
        <v>0</v>
      </c>
    </row>
    <row r="214" spans="1:7" ht="15">
      <c r="A214" s="69" t="s">
        <v>1975</v>
      </c>
      <c r="B214" s="69">
        <v>4</v>
      </c>
      <c r="C214" s="93">
        <v>0.0034664509770830293</v>
      </c>
      <c r="D214" s="69" t="s">
        <v>221</v>
      </c>
      <c r="E214" s="69" t="b">
        <v>0</v>
      </c>
      <c r="F214" s="69" t="b">
        <v>0</v>
      </c>
      <c r="G214" s="69" t="b">
        <v>0</v>
      </c>
    </row>
    <row r="215" spans="1:7" ht="15">
      <c r="A215" s="69" t="s">
        <v>1976</v>
      </c>
      <c r="B215" s="69">
        <v>4</v>
      </c>
      <c r="C215" s="93">
        <v>0.0034664509770830293</v>
      </c>
      <c r="D215" s="69" t="s">
        <v>221</v>
      </c>
      <c r="E215" s="69" t="b">
        <v>0</v>
      </c>
      <c r="F215" s="69" t="b">
        <v>0</v>
      </c>
      <c r="G215" s="69" t="b">
        <v>0</v>
      </c>
    </row>
    <row r="216" spans="1:7" ht="15">
      <c r="A216" s="69" t="s">
        <v>1977</v>
      </c>
      <c r="B216" s="69">
        <v>4</v>
      </c>
      <c r="C216" s="93">
        <v>0.0034664509770830293</v>
      </c>
      <c r="D216" s="69" t="s">
        <v>221</v>
      </c>
      <c r="E216" s="69" t="b">
        <v>0</v>
      </c>
      <c r="F216" s="69" t="b">
        <v>0</v>
      </c>
      <c r="G216" s="69" t="b">
        <v>0</v>
      </c>
    </row>
    <row r="217" spans="1:7" ht="15">
      <c r="A217" s="69" t="s">
        <v>1978</v>
      </c>
      <c r="B217" s="69">
        <v>4</v>
      </c>
      <c r="C217" s="93">
        <v>0.0034664509770830293</v>
      </c>
      <c r="D217" s="69" t="s">
        <v>221</v>
      </c>
      <c r="E217" s="69" t="b">
        <v>0</v>
      </c>
      <c r="F217" s="69" t="b">
        <v>0</v>
      </c>
      <c r="G217" s="69" t="b">
        <v>0</v>
      </c>
    </row>
    <row r="218" spans="1:7" ht="15">
      <c r="A218" s="69" t="s">
        <v>1979</v>
      </c>
      <c r="B218" s="69">
        <v>4</v>
      </c>
      <c r="C218" s="93">
        <v>0.0034664509770830293</v>
      </c>
      <c r="D218" s="69" t="s">
        <v>221</v>
      </c>
      <c r="E218" s="69" t="b">
        <v>0</v>
      </c>
      <c r="F218" s="69" t="b">
        <v>0</v>
      </c>
      <c r="G218" s="69" t="b">
        <v>0</v>
      </c>
    </row>
    <row r="219" spans="1:7" ht="15">
      <c r="A219" s="69" t="s">
        <v>1991</v>
      </c>
      <c r="B219" s="69">
        <v>4</v>
      </c>
      <c r="C219" s="93">
        <v>0.0034664509770830293</v>
      </c>
      <c r="D219" s="69" t="s">
        <v>221</v>
      </c>
      <c r="E219" s="69" t="b">
        <v>0</v>
      </c>
      <c r="F219" s="69" t="b">
        <v>0</v>
      </c>
      <c r="G219" s="69" t="b">
        <v>0</v>
      </c>
    </row>
    <row r="220" spans="1:7" ht="15">
      <c r="A220" s="69" t="s">
        <v>1998</v>
      </c>
      <c r="B220" s="69">
        <v>3</v>
      </c>
      <c r="C220" s="93">
        <v>0.0029446553531663655</v>
      </c>
      <c r="D220" s="69" t="s">
        <v>221</v>
      </c>
      <c r="E220" s="69" t="b">
        <v>0</v>
      </c>
      <c r="F220" s="69" t="b">
        <v>0</v>
      </c>
      <c r="G220" s="69" t="b">
        <v>0</v>
      </c>
    </row>
    <row r="221" spans="1:7" ht="15">
      <c r="A221" s="69" t="s">
        <v>466</v>
      </c>
      <c r="B221" s="69">
        <v>3</v>
      </c>
      <c r="C221" s="93">
        <v>0.0029446553531663655</v>
      </c>
      <c r="D221" s="69" t="s">
        <v>221</v>
      </c>
      <c r="E221" s="69" t="b">
        <v>0</v>
      </c>
      <c r="F221" s="69" t="b">
        <v>0</v>
      </c>
      <c r="G221" s="69" t="b">
        <v>0</v>
      </c>
    </row>
    <row r="222" spans="1:7" ht="15">
      <c r="A222" s="69" t="s">
        <v>1971</v>
      </c>
      <c r="B222" s="69">
        <v>48</v>
      </c>
      <c r="C222" s="93">
        <v>0.004262710203948441</v>
      </c>
      <c r="D222" s="69" t="s">
        <v>360</v>
      </c>
      <c r="E222" s="69" t="b">
        <v>0</v>
      </c>
      <c r="F222" s="69" t="b">
        <v>0</v>
      </c>
      <c r="G222" s="69" t="b">
        <v>0</v>
      </c>
    </row>
    <row r="223" spans="1:7" ht="15">
      <c r="A223" s="69" t="s">
        <v>1970</v>
      </c>
      <c r="B223" s="69">
        <v>32</v>
      </c>
      <c r="C223" s="93">
        <v>0.0028418068026322936</v>
      </c>
      <c r="D223" s="69" t="s">
        <v>360</v>
      </c>
      <c r="E223" s="69" t="b">
        <v>0</v>
      </c>
      <c r="F223" s="69" t="b">
        <v>0</v>
      </c>
      <c r="G223" s="69" t="b">
        <v>0</v>
      </c>
    </row>
    <row r="224" spans="1:7" ht="15">
      <c r="A224" s="69" t="s">
        <v>1980</v>
      </c>
      <c r="B224" s="69">
        <v>32</v>
      </c>
      <c r="C224" s="93">
        <v>0.0028418068026322936</v>
      </c>
      <c r="D224" s="69" t="s">
        <v>360</v>
      </c>
      <c r="E224" s="69" t="b">
        <v>0</v>
      </c>
      <c r="F224" s="69" t="b">
        <v>0</v>
      </c>
      <c r="G224" s="69" t="b">
        <v>0</v>
      </c>
    </row>
    <row r="225" spans="1:7" ht="15">
      <c r="A225" s="69" t="s">
        <v>1973</v>
      </c>
      <c r="B225" s="69">
        <v>18</v>
      </c>
      <c r="C225" s="93">
        <v>0</v>
      </c>
      <c r="D225" s="69" t="s">
        <v>360</v>
      </c>
      <c r="E225" s="69" t="b">
        <v>0</v>
      </c>
      <c r="F225" s="69" t="b">
        <v>0</v>
      </c>
      <c r="G225" s="69" t="b">
        <v>0</v>
      </c>
    </row>
    <row r="226" spans="1:7" ht="15">
      <c r="A226" s="69" t="s">
        <v>1972</v>
      </c>
      <c r="B226" s="69">
        <v>18</v>
      </c>
      <c r="C226" s="93">
        <v>0</v>
      </c>
      <c r="D226" s="69" t="s">
        <v>360</v>
      </c>
      <c r="E226" s="69" t="b">
        <v>0</v>
      </c>
      <c r="F226" s="69" t="b">
        <v>0</v>
      </c>
      <c r="G226" s="69" t="b">
        <v>0</v>
      </c>
    </row>
    <row r="227" spans="1:7" ht="15">
      <c r="A227" s="69" t="s">
        <v>1968</v>
      </c>
      <c r="B227" s="69">
        <v>18</v>
      </c>
      <c r="C227" s="93">
        <v>0</v>
      </c>
      <c r="D227" s="69" t="s">
        <v>360</v>
      </c>
      <c r="E227" s="69" t="b">
        <v>0</v>
      </c>
      <c r="F227" s="69" t="b">
        <v>0</v>
      </c>
      <c r="G227" s="69" t="b">
        <v>0</v>
      </c>
    </row>
    <row r="228" spans="1:7" ht="15">
      <c r="A228" s="69" t="s">
        <v>1984</v>
      </c>
      <c r="B228" s="69">
        <v>17</v>
      </c>
      <c r="C228" s="93">
        <v>0.0007326404918846293</v>
      </c>
      <c r="D228" s="69" t="s">
        <v>360</v>
      </c>
      <c r="E228" s="69" t="b">
        <v>0</v>
      </c>
      <c r="F228" s="69" t="b">
        <v>0</v>
      </c>
      <c r="G228" s="69" t="b">
        <v>0</v>
      </c>
    </row>
    <row r="229" spans="1:7" ht="15">
      <c r="A229" s="69" t="s">
        <v>1985</v>
      </c>
      <c r="B229" s="69">
        <v>16</v>
      </c>
      <c r="C229" s="93">
        <v>0.0014209034013161468</v>
      </c>
      <c r="D229" s="69" t="s">
        <v>360</v>
      </c>
      <c r="E229" s="69" t="b">
        <v>0</v>
      </c>
      <c r="F229" s="69" t="b">
        <v>0</v>
      </c>
      <c r="G229" s="69" t="b">
        <v>0</v>
      </c>
    </row>
    <row r="230" spans="1:7" ht="15">
      <c r="A230" s="69" t="s">
        <v>1986</v>
      </c>
      <c r="B230" s="69">
        <v>16</v>
      </c>
      <c r="C230" s="93">
        <v>0.0014209034013161468</v>
      </c>
      <c r="D230" s="69" t="s">
        <v>360</v>
      </c>
      <c r="E230" s="69" t="b">
        <v>0</v>
      </c>
      <c r="F230" s="69" t="b">
        <v>0</v>
      </c>
      <c r="G230" s="69" t="b">
        <v>0</v>
      </c>
    </row>
    <row r="231" spans="1:7" ht="15">
      <c r="A231" s="69" t="s">
        <v>1987</v>
      </c>
      <c r="B231" s="69">
        <v>16</v>
      </c>
      <c r="C231" s="93">
        <v>0.0014209034013161468</v>
      </c>
      <c r="D231" s="69" t="s">
        <v>360</v>
      </c>
      <c r="E231" s="69" t="b">
        <v>0</v>
      </c>
      <c r="F231" s="69" t="b">
        <v>0</v>
      </c>
      <c r="G231" s="69" t="b">
        <v>0</v>
      </c>
    </row>
    <row r="232" spans="1:7" ht="15">
      <c r="A232" s="69" t="s">
        <v>2211</v>
      </c>
      <c r="B232" s="69">
        <v>16</v>
      </c>
      <c r="C232" s="93">
        <v>0.0014209034013161468</v>
      </c>
      <c r="D232" s="69" t="s">
        <v>360</v>
      </c>
      <c r="E232" s="69" t="b">
        <v>0</v>
      </c>
      <c r="F232" s="69" t="b">
        <v>0</v>
      </c>
      <c r="G232" s="69" t="b">
        <v>0</v>
      </c>
    </row>
    <row r="233" spans="1:7" ht="15">
      <c r="A233" s="69" t="s">
        <v>2209</v>
      </c>
      <c r="B233" s="69">
        <v>16</v>
      </c>
      <c r="C233" s="93">
        <v>0.0014209034013161468</v>
      </c>
      <c r="D233" s="69" t="s">
        <v>360</v>
      </c>
      <c r="E233" s="69" t="b">
        <v>0</v>
      </c>
      <c r="F233" s="69" t="b">
        <v>0</v>
      </c>
      <c r="G233" s="69" t="b">
        <v>0</v>
      </c>
    </row>
    <row r="234" spans="1:7" ht="15">
      <c r="A234" s="69" t="s">
        <v>1995</v>
      </c>
      <c r="B234" s="69">
        <v>16</v>
      </c>
      <c r="C234" s="93">
        <v>0.0014209034013161468</v>
      </c>
      <c r="D234" s="69" t="s">
        <v>360</v>
      </c>
      <c r="E234" s="69" t="b">
        <v>0</v>
      </c>
      <c r="F234" s="69" t="b">
        <v>0</v>
      </c>
      <c r="G234" s="69" t="b">
        <v>0</v>
      </c>
    </row>
    <row r="235" spans="1:7" ht="15">
      <c r="A235" s="69" t="s">
        <v>2196</v>
      </c>
      <c r="B235" s="69">
        <v>16</v>
      </c>
      <c r="C235" s="93">
        <v>0.0014209034013161468</v>
      </c>
      <c r="D235" s="69" t="s">
        <v>360</v>
      </c>
      <c r="E235" s="69" t="b">
        <v>0</v>
      </c>
      <c r="F235" s="69" t="b">
        <v>0</v>
      </c>
      <c r="G235" s="69" t="b">
        <v>0</v>
      </c>
    </row>
    <row r="236" spans="1:7" ht="15">
      <c r="A236" s="69" t="s">
        <v>2212</v>
      </c>
      <c r="B236" s="69">
        <v>16</v>
      </c>
      <c r="C236" s="93">
        <v>0.0014209034013161468</v>
      </c>
      <c r="D236" s="69" t="s">
        <v>360</v>
      </c>
      <c r="E236" s="69" t="b">
        <v>0</v>
      </c>
      <c r="F236" s="69" t="b">
        <v>0</v>
      </c>
      <c r="G236" s="69" t="b">
        <v>0</v>
      </c>
    </row>
    <row r="237" spans="1:7" ht="15">
      <c r="A237" s="69" t="s">
        <v>2213</v>
      </c>
      <c r="B237" s="69">
        <v>16</v>
      </c>
      <c r="C237" s="93">
        <v>0.0014209034013161468</v>
      </c>
      <c r="D237" s="69" t="s">
        <v>360</v>
      </c>
      <c r="E237" s="69" t="b">
        <v>0</v>
      </c>
      <c r="F237" s="69" t="b">
        <v>0</v>
      </c>
      <c r="G237" s="69" t="b">
        <v>0</v>
      </c>
    </row>
    <row r="238" spans="1:7" ht="15">
      <c r="A238" s="69" t="s">
        <v>1982</v>
      </c>
      <c r="B238" s="69">
        <v>16</v>
      </c>
      <c r="C238" s="93">
        <v>0.0014209034013161468</v>
      </c>
      <c r="D238" s="69" t="s">
        <v>360</v>
      </c>
      <c r="E238" s="69" t="b">
        <v>0</v>
      </c>
      <c r="F238" s="69" t="b">
        <v>0</v>
      </c>
      <c r="G238" s="69" t="b">
        <v>0</v>
      </c>
    </row>
    <row r="239" spans="1:7" ht="15">
      <c r="A239" s="69" t="s">
        <v>2197</v>
      </c>
      <c r="B239" s="69">
        <v>16</v>
      </c>
      <c r="C239" s="93">
        <v>0.0014209034013161468</v>
      </c>
      <c r="D239" s="69" t="s">
        <v>360</v>
      </c>
      <c r="E239" s="69" t="b">
        <v>0</v>
      </c>
      <c r="F239" s="69" t="b">
        <v>0</v>
      </c>
      <c r="G239" s="69" t="b">
        <v>0</v>
      </c>
    </row>
    <row r="240" spans="1:7" ht="15">
      <c r="A240" s="69" t="s">
        <v>2194</v>
      </c>
      <c r="B240" s="69">
        <v>16</v>
      </c>
      <c r="C240" s="93">
        <v>0.0014209034013161468</v>
      </c>
      <c r="D240" s="69" t="s">
        <v>360</v>
      </c>
      <c r="E240" s="69" t="b">
        <v>0</v>
      </c>
      <c r="F240" s="69" t="b">
        <v>0</v>
      </c>
      <c r="G240" s="69" t="b">
        <v>0</v>
      </c>
    </row>
    <row r="241" spans="1:7" ht="15">
      <c r="A241" s="69" t="s">
        <v>2195</v>
      </c>
      <c r="B241" s="69">
        <v>16</v>
      </c>
      <c r="C241" s="93">
        <v>0.0014209034013161468</v>
      </c>
      <c r="D241" s="69" t="s">
        <v>360</v>
      </c>
      <c r="E241" s="69" t="b">
        <v>0</v>
      </c>
      <c r="F241" s="69" t="b">
        <v>0</v>
      </c>
      <c r="G241" s="69" t="b">
        <v>0</v>
      </c>
    </row>
    <row r="242" spans="1:7" ht="15">
      <c r="A242" s="69" t="s">
        <v>2198</v>
      </c>
      <c r="B242" s="69">
        <v>16</v>
      </c>
      <c r="C242" s="93">
        <v>0.0014209034013161468</v>
      </c>
      <c r="D242" s="69" t="s">
        <v>360</v>
      </c>
      <c r="E242" s="69" t="b">
        <v>0</v>
      </c>
      <c r="F242" s="69" t="b">
        <v>0</v>
      </c>
      <c r="G242" s="69" t="b">
        <v>0</v>
      </c>
    </row>
    <row r="243" spans="1:7" ht="15">
      <c r="A243" s="69" t="s">
        <v>2214</v>
      </c>
      <c r="B243" s="69">
        <v>16</v>
      </c>
      <c r="C243" s="93">
        <v>0.0014209034013161468</v>
      </c>
      <c r="D243" s="69" t="s">
        <v>360</v>
      </c>
      <c r="E243" s="69" t="b">
        <v>0</v>
      </c>
      <c r="F243" s="69" t="b">
        <v>0</v>
      </c>
      <c r="G243" s="69" t="b">
        <v>0</v>
      </c>
    </row>
    <row r="244" spans="1:7" ht="15">
      <c r="A244" s="69" t="s">
        <v>2215</v>
      </c>
      <c r="B244" s="69">
        <v>16</v>
      </c>
      <c r="C244" s="93">
        <v>0.0014209034013161468</v>
      </c>
      <c r="D244" s="69" t="s">
        <v>360</v>
      </c>
      <c r="E244" s="69" t="b">
        <v>0</v>
      </c>
      <c r="F244" s="69" t="b">
        <v>0</v>
      </c>
      <c r="G244" s="69" t="b">
        <v>0</v>
      </c>
    </row>
    <row r="245" spans="1:7" ht="15">
      <c r="A245" s="69" t="s">
        <v>2216</v>
      </c>
      <c r="B245" s="69">
        <v>16</v>
      </c>
      <c r="C245" s="93">
        <v>0.0014209034013161468</v>
      </c>
      <c r="D245" s="69" t="s">
        <v>360</v>
      </c>
      <c r="E245" s="69" t="b">
        <v>0</v>
      </c>
      <c r="F245" s="69" t="b">
        <v>0</v>
      </c>
      <c r="G245" s="69" t="b">
        <v>0</v>
      </c>
    </row>
    <row r="246" spans="1:7" ht="15">
      <c r="A246" s="69" t="s">
        <v>2205</v>
      </c>
      <c r="B246" s="69">
        <v>16</v>
      </c>
      <c r="C246" s="93">
        <v>0.0014209034013161468</v>
      </c>
      <c r="D246" s="69" t="s">
        <v>360</v>
      </c>
      <c r="E246" s="69" t="b">
        <v>0</v>
      </c>
      <c r="F246" s="69" t="b">
        <v>0</v>
      </c>
      <c r="G246" s="69" t="b">
        <v>0</v>
      </c>
    </row>
    <row r="247" spans="1:7" ht="15">
      <c r="A247" s="69" t="s">
        <v>2206</v>
      </c>
      <c r="B247" s="69">
        <v>16</v>
      </c>
      <c r="C247" s="93">
        <v>0.0014209034013161468</v>
      </c>
      <c r="D247" s="69" t="s">
        <v>360</v>
      </c>
      <c r="E247" s="69" t="b">
        <v>0</v>
      </c>
      <c r="F247" s="69" t="b">
        <v>0</v>
      </c>
      <c r="G247" s="69" t="b">
        <v>0</v>
      </c>
    </row>
    <row r="248" spans="1:7" ht="15">
      <c r="A248" s="69" t="s">
        <v>2217</v>
      </c>
      <c r="B248" s="69">
        <v>16</v>
      </c>
      <c r="C248" s="93">
        <v>0.0014209034013161468</v>
      </c>
      <c r="D248" s="69" t="s">
        <v>360</v>
      </c>
      <c r="E248" s="69" t="b">
        <v>0</v>
      </c>
      <c r="F248" s="69" t="b">
        <v>0</v>
      </c>
      <c r="G248" s="69" t="b">
        <v>0</v>
      </c>
    </row>
    <row r="249" spans="1:7" ht="15">
      <c r="A249" s="69" t="s">
        <v>2207</v>
      </c>
      <c r="B249" s="69">
        <v>16</v>
      </c>
      <c r="C249" s="93">
        <v>0.0014209034013161468</v>
      </c>
      <c r="D249" s="69" t="s">
        <v>360</v>
      </c>
      <c r="E249" s="69" t="b">
        <v>0</v>
      </c>
      <c r="F249" s="69" t="b">
        <v>0</v>
      </c>
      <c r="G249" s="69" t="b">
        <v>0</v>
      </c>
    </row>
    <row r="250" spans="1:7" ht="15">
      <c r="A250" s="69" t="s">
        <v>2208</v>
      </c>
      <c r="B250" s="69">
        <v>16</v>
      </c>
      <c r="C250" s="93">
        <v>0.0014209034013161468</v>
      </c>
      <c r="D250" s="69" t="s">
        <v>360</v>
      </c>
      <c r="E250" s="69" t="b">
        <v>0</v>
      </c>
      <c r="F250" s="69" t="b">
        <v>0</v>
      </c>
      <c r="G250" s="69" t="b">
        <v>0</v>
      </c>
    </row>
    <row r="251" spans="1:7" ht="15">
      <c r="A251" s="69" t="s">
        <v>392</v>
      </c>
      <c r="B251" s="69">
        <v>16</v>
      </c>
      <c r="C251" s="93">
        <v>0.0014209034013161468</v>
      </c>
      <c r="D251" s="69" t="s">
        <v>360</v>
      </c>
      <c r="E251" s="69" t="b">
        <v>0</v>
      </c>
      <c r="F251" s="69" t="b">
        <v>0</v>
      </c>
      <c r="G251" s="69" t="b">
        <v>0</v>
      </c>
    </row>
    <row r="252" spans="1:7" ht="15">
      <c r="A252" s="69" t="s">
        <v>1969</v>
      </c>
      <c r="B252" s="69">
        <v>6</v>
      </c>
      <c r="C252" s="93">
        <v>0.009940026139992966</v>
      </c>
      <c r="D252" s="69" t="s">
        <v>360</v>
      </c>
      <c r="E252" s="69" t="b">
        <v>0</v>
      </c>
      <c r="F252" s="69" t="b">
        <v>0</v>
      </c>
      <c r="G252" s="69" t="b">
        <v>0</v>
      </c>
    </row>
    <row r="253" spans="1:7" ht="15">
      <c r="A253" s="69" t="s">
        <v>1974</v>
      </c>
      <c r="B253" s="69">
        <v>2</v>
      </c>
      <c r="C253" s="93">
        <v>0.003313342046664322</v>
      </c>
      <c r="D253" s="69" t="s">
        <v>360</v>
      </c>
      <c r="E253" s="69" t="b">
        <v>0</v>
      </c>
      <c r="F253" s="69" t="b">
        <v>0</v>
      </c>
      <c r="G253" s="69" t="b">
        <v>0</v>
      </c>
    </row>
    <row r="254" spans="1:7" ht="15">
      <c r="A254" s="69" t="s">
        <v>1975</v>
      </c>
      <c r="B254" s="69">
        <v>2</v>
      </c>
      <c r="C254" s="93">
        <v>0.003313342046664322</v>
      </c>
      <c r="D254" s="69" t="s">
        <v>360</v>
      </c>
      <c r="E254" s="69" t="b">
        <v>0</v>
      </c>
      <c r="F254" s="69" t="b">
        <v>0</v>
      </c>
      <c r="G254" s="69" t="b">
        <v>0</v>
      </c>
    </row>
    <row r="255" spans="1:7" ht="15">
      <c r="A255" s="69" t="s">
        <v>1976</v>
      </c>
      <c r="B255" s="69">
        <v>2</v>
      </c>
      <c r="C255" s="93">
        <v>0.003313342046664322</v>
      </c>
      <c r="D255" s="69" t="s">
        <v>360</v>
      </c>
      <c r="E255" s="69" t="b">
        <v>0</v>
      </c>
      <c r="F255" s="69" t="b">
        <v>0</v>
      </c>
      <c r="G255" s="69" t="b">
        <v>0</v>
      </c>
    </row>
    <row r="256" spans="1:7" ht="15">
      <c r="A256" s="69" t="s">
        <v>1977</v>
      </c>
      <c r="B256" s="69">
        <v>2</v>
      </c>
      <c r="C256" s="93">
        <v>0.003313342046664322</v>
      </c>
      <c r="D256" s="69" t="s">
        <v>360</v>
      </c>
      <c r="E256" s="69" t="b">
        <v>0</v>
      </c>
      <c r="F256" s="69" t="b">
        <v>0</v>
      </c>
      <c r="G256" s="69" t="b">
        <v>0</v>
      </c>
    </row>
    <row r="257" spans="1:7" ht="15">
      <c r="A257" s="69" t="s">
        <v>1978</v>
      </c>
      <c r="B257" s="69">
        <v>2</v>
      </c>
      <c r="C257" s="93">
        <v>0.003313342046664322</v>
      </c>
      <c r="D257" s="69" t="s">
        <v>360</v>
      </c>
      <c r="E257" s="69" t="b">
        <v>0</v>
      </c>
      <c r="F257" s="69" t="b">
        <v>0</v>
      </c>
      <c r="G257" s="69" t="b">
        <v>0</v>
      </c>
    </row>
    <row r="258" spans="1:7" ht="15">
      <c r="A258" s="69" t="s">
        <v>1979</v>
      </c>
      <c r="B258" s="69">
        <v>2</v>
      </c>
      <c r="C258" s="93">
        <v>0.003313342046664322</v>
      </c>
      <c r="D258" s="69" t="s">
        <v>360</v>
      </c>
      <c r="E258" s="69" t="b">
        <v>0</v>
      </c>
      <c r="F258" s="69" t="b">
        <v>0</v>
      </c>
      <c r="G258" s="69" t="b">
        <v>0</v>
      </c>
    </row>
    <row r="259" spans="1:7" ht="15">
      <c r="A259" s="69" t="s">
        <v>1991</v>
      </c>
      <c r="B259" s="69">
        <v>2</v>
      </c>
      <c r="C259" s="93">
        <v>0.003313342046664322</v>
      </c>
      <c r="D259" s="69" t="s">
        <v>360</v>
      </c>
      <c r="E259" s="69" t="b">
        <v>0</v>
      </c>
      <c r="F259" s="69" t="b">
        <v>0</v>
      </c>
      <c r="G259" s="69" t="b">
        <v>0</v>
      </c>
    </row>
    <row r="260" spans="1:7" ht="15">
      <c r="A260" s="69" t="s">
        <v>1983</v>
      </c>
      <c r="B260" s="69">
        <v>2</v>
      </c>
      <c r="C260" s="93">
        <v>0.003313342046664322</v>
      </c>
      <c r="D260" s="69" t="s">
        <v>360</v>
      </c>
      <c r="E260" s="69" t="b">
        <v>0</v>
      </c>
      <c r="F260" s="69" t="b">
        <v>0</v>
      </c>
      <c r="G260" s="69" t="b">
        <v>0</v>
      </c>
    </row>
    <row r="261" spans="1:7" ht="15">
      <c r="A261" s="69" t="s">
        <v>1971</v>
      </c>
      <c r="B261" s="69">
        <v>52</v>
      </c>
      <c r="C261" s="93">
        <v>0.004560227616656306</v>
      </c>
      <c r="D261" s="69" t="s">
        <v>361</v>
      </c>
      <c r="E261" s="69" t="b">
        <v>0</v>
      </c>
      <c r="F261" s="69" t="b">
        <v>0</v>
      </c>
      <c r="G261" s="69" t="b">
        <v>0</v>
      </c>
    </row>
    <row r="262" spans="1:7" ht="15">
      <c r="A262" s="69" t="s">
        <v>1973</v>
      </c>
      <c r="B262" s="69">
        <v>14</v>
      </c>
      <c r="C262" s="93">
        <v>0</v>
      </c>
      <c r="D262" s="69" t="s">
        <v>361</v>
      </c>
      <c r="E262" s="69" t="b">
        <v>0</v>
      </c>
      <c r="F262" s="69" t="b">
        <v>0</v>
      </c>
      <c r="G262" s="69" t="b">
        <v>0</v>
      </c>
    </row>
    <row r="263" spans="1:7" ht="15">
      <c r="A263" s="69" t="s">
        <v>1972</v>
      </c>
      <c r="B263" s="69">
        <v>14</v>
      </c>
      <c r="C263" s="93">
        <v>0</v>
      </c>
      <c r="D263" s="69" t="s">
        <v>361</v>
      </c>
      <c r="E263" s="69" t="b">
        <v>0</v>
      </c>
      <c r="F263" s="69" t="b">
        <v>0</v>
      </c>
      <c r="G263" s="69" t="b">
        <v>0</v>
      </c>
    </row>
    <row r="264" spans="1:7" ht="15">
      <c r="A264" s="69" t="s">
        <v>1968</v>
      </c>
      <c r="B264" s="69">
        <v>14</v>
      </c>
      <c r="C264" s="93">
        <v>0</v>
      </c>
      <c r="D264" s="69" t="s">
        <v>361</v>
      </c>
      <c r="E264" s="69" t="b">
        <v>0</v>
      </c>
      <c r="F264" s="69" t="b">
        <v>0</v>
      </c>
      <c r="G264" s="69" t="b">
        <v>0</v>
      </c>
    </row>
    <row r="265" spans="1:7" ht="15">
      <c r="A265" s="69" t="s">
        <v>1985</v>
      </c>
      <c r="B265" s="69">
        <v>13</v>
      </c>
      <c r="C265" s="93">
        <v>0.0011400569041640765</v>
      </c>
      <c r="D265" s="69" t="s">
        <v>361</v>
      </c>
      <c r="E265" s="69" t="b">
        <v>0</v>
      </c>
      <c r="F265" s="69" t="b">
        <v>0</v>
      </c>
      <c r="G265" s="69" t="b">
        <v>0</v>
      </c>
    </row>
    <row r="266" spans="1:7" ht="15">
      <c r="A266" s="69" t="s">
        <v>1988</v>
      </c>
      <c r="B266" s="69">
        <v>13</v>
      </c>
      <c r="C266" s="93">
        <v>0.0011400569041640765</v>
      </c>
      <c r="D266" s="69" t="s">
        <v>361</v>
      </c>
      <c r="E266" s="69" t="b">
        <v>0</v>
      </c>
      <c r="F266" s="69" t="b">
        <v>0</v>
      </c>
      <c r="G266" s="69" t="b">
        <v>0</v>
      </c>
    </row>
    <row r="267" spans="1:7" ht="15">
      <c r="A267" s="69" t="s">
        <v>1970</v>
      </c>
      <c r="B267" s="69">
        <v>13</v>
      </c>
      <c r="C267" s="93">
        <v>0.0011400569041640765</v>
      </c>
      <c r="D267" s="69" t="s">
        <v>361</v>
      </c>
      <c r="E267" s="69" t="b">
        <v>0</v>
      </c>
      <c r="F267" s="69" t="b">
        <v>0</v>
      </c>
      <c r="G267" s="69" t="b">
        <v>0</v>
      </c>
    </row>
    <row r="268" spans="1:7" ht="15">
      <c r="A268" s="69" t="s">
        <v>1989</v>
      </c>
      <c r="B268" s="69">
        <v>13</v>
      </c>
      <c r="C268" s="93">
        <v>0.0011400569041640765</v>
      </c>
      <c r="D268" s="69" t="s">
        <v>361</v>
      </c>
      <c r="E268" s="69" t="b">
        <v>0</v>
      </c>
      <c r="F268" s="69" t="b">
        <v>0</v>
      </c>
      <c r="G268" s="69" t="b">
        <v>0</v>
      </c>
    </row>
    <row r="269" spans="1:7" ht="15">
      <c r="A269" s="69" t="s">
        <v>1967</v>
      </c>
      <c r="B269" s="69">
        <v>13</v>
      </c>
      <c r="C269" s="93">
        <v>0.0011400569041640765</v>
      </c>
      <c r="D269" s="69" t="s">
        <v>361</v>
      </c>
      <c r="E269" s="69" t="b">
        <v>0</v>
      </c>
      <c r="F269" s="69" t="b">
        <v>0</v>
      </c>
      <c r="G269" s="69" t="b">
        <v>0</v>
      </c>
    </row>
    <row r="270" spans="1:7" ht="15">
      <c r="A270" s="69" t="s">
        <v>1990</v>
      </c>
      <c r="B270" s="69">
        <v>13</v>
      </c>
      <c r="C270" s="93">
        <v>0.0011400569041640765</v>
      </c>
      <c r="D270" s="69" t="s">
        <v>361</v>
      </c>
      <c r="E270" s="69" t="b">
        <v>0</v>
      </c>
      <c r="F270" s="69" t="b">
        <v>0</v>
      </c>
      <c r="G270" s="69" t="b">
        <v>0</v>
      </c>
    </row>
    <row r="271" spans="1:7" ht="15">
      <c r="A271" s="69" t="s">
        <v>1994</v>
      </c>
      <c r="B271" s="69">
        <v>13</v>
      </c>
      <c r="C271" s="93">
        <v>0.0011400569041640765</v>
      </c>
      <c r="D271" s="69" t="s">
        <v>361</v>
      </c>
      <c r="E271" s="69" t="b">
        <v>0</v>
      </c>
      <c r="F271" s="69" t="b">
        <v>0</v>
      </c>
      <c r="G271" s="69" t="b">
        <v>0</v>
      </c>
    </row>
    <row r="272" spans="1:7" ht="15">
      <c r="A272" s="69" t="s">
        <v>2199</v>
      </c>
      <c r="B272" s="69">
        <v>13</v>
      </c>
      <c r="C272" s="93">
        <v>0.0011400569041640765</v>
      </c>
      <c r="D272" s="69" t="s">
        <v>361</v>
      </c>
      <c r="E272" s="69" t="b">
        <v>0</v>
      </c>
      <c r="F272" s="69" t="b">
        <v>0</v>
      </c>
      <c r="G272" s="69" t="b">
        <v>0</v>
      </c>
    </row>
    <row r="273" spans="1:7" ht="15">
      <c r="A273" s="69" t="s">
        <v>1981</v>
      </c>
      <c r="B273" s="69">
        <v>13</v>
      </c>
      <c r="C273" s="93">
        <v>0.0011400569041640765</v>
      </c>
      <c r="D273" s="69" t="s">
        <v>361</v>
      </c>
      <c r="E273" s="69" t="b">
        <v>0</v>
      </c>
      <c r="F273" s="69" t="b">
        <v>0</v>
      </c>
      <c r="G273" s="69" t="b">
        <v>0</v>
      </c>
    </row>
    <row r="274" spans="1:7" ht="15">
      <c r="A274" s="69" t="s">
        <v>2218</v>
      </c>
      <c r="B274" s="69">
        <v>13</v>
      </c>
      <c r="C274" s="93">
        <v>0.0011400569041640765</v>
      </c>
      <c r="D274" s="69" t="s">
        <v>361</v>
      </c>
      <c r="E274" s="69" t="b">
        <v>0</v>
      </c>
      <c r="F274" s="69" t="b">
        <v>0</v>
      </c>
      <c r="G274" s="69" t="b">
        <v>0</v>
      </c>
    </row>
    <row r="275" spans="1:7" ht="15">
      <c r="A275" s="69" t="s">
        <v>2219</v>
      </c>
      <c r="B275" s="69">
        <v>13</v>
      </c>
      <c r="C275" s="93">
        <v>0.0011400569041640765</v>
      </c>
      <c r="D275" s="69" t="s">
        <v>361</v>
      </c>
      <c r="E275" s="69" t="b">
        <v>0</v>
      </c>
      <c r="F275" s="69" t="b">
        <v>0</v>
      </c>
      <c r="G275" s="69" t="b">
        <v>0</v>
      </c>
    </row>
    <row r="276" spans="1:7" ht="15">
      <c r="A276" s="69" t="s">
        <v>1984</v>
      </c>
      <c r="B276" s="69">
        <v>13</v>
      </c>
      <c r="C276" s="93">
        <v>0.0011400569041640765</v>
      </c>
      <c r="D276" s="69" t="s">
        <v>361</v>
      </c>
      <c r="E276" s="69" t="b">
        <v>0</v>
      </c>
      <c r="F276" s="69" t="b">
        <v>0</v>
      </c>
      <c r="G276" s="69" t="b">
        <v>0</v>
      </c>
    </row>
    <row r="277" spans="1:7" ht="15">
      <c r="A277" s="69" t="s">
        <v>2195</v>
      </c>
      <c r="B277" s="69">
        <v>13</v>
      </c>
      <c r="C277" s="93">
        <v>0.0011400569041640765</v>
      </c>
      <c r="D277" s="69" t="s">
        <v>361</v>
      </c>
      <c r="E277" s="69" t="b">
        <v>0</v>
      </c>
      <c r="F277" s="69" t="b">
        <v>0</v>
      </c>
      <c r="G277" s="69" t="b">
        <v>0</v>
      </c>
    </row>
    <row r="278" spans="1:7" ht="15">
      <c r="A278" s="69" t="s">
        <v>2220</v>
      </c>
      <c r="B278" s="69">
        <v>13</v>
      </c>
      <c r="C278" s="93">
        <v>0.0011400569041640765</v>
      </c>
      <c r="D278" s="69" t="s">
        <v>361</v>
      </c>
      <c r="E278" s="69" t="b">
        <v>0</v>
      </c>
      <c r="F278" s="69" t="b">
        <v>0</v>
      </c>
      <c r="G278" s="69" t="b">
        <v>0</v>
      </c>
    </row>
    <row r="279" spans="1:7" ht="15">
      <c r="A279" s="69" t="s">
        <v>2194</v>
      </c>
      <c r="B279" s="69">
        <v>13</v>
      </c>
      <c r="C279" s="93">
        <v>0.0011400569041640765</v>
      </c>
      <c r="D279" s="69" t="s">
        <v>361</v>
      </c>
      <c r="E279" s="69" t="b">
        <v>0</v>
      </c>
      <c r="F279" s="69" t="b">
        <v>0</v>
      </c>
      <c r="G279" s="69" t="b">
        <v>0</v>
      </c>
    </row>
    <row r="280" spans="1:7" ht="15">
      <c r="A280" s="69" t="s">
        <v>1980</v>
      </c>
      <c r="B280" s="69">
        <v>13</v>
      </c>
      <c r="C280" s="93">
        <v>0.0011400569041640765</v>
      </c>
      <c r="D280" s="69" t="s">
        <v>361</v>
      </c>
      <c r="E280" s="69" t="b">
        <v>0</v>
      </c>
      <c r="F280" s="69" t="b">
        <v>0</v>
      </c>
      <c r="G280" s="69" t="b">
        <v>0</v>
      </c>
    </row>
    <row r="281" spans="1:7" ht="15">
      <c r="A281" s="69" t="s">
        <v>2205</v>
      </c>
      <c r="B281" s="69">
        <v>13</v>
      </c>
      <c r="C281" s="93">
        <v>0.0011400569041640765</v>
      </c>
      <c r="D281" s="69" t="s">
        <v>361</v>
      </c>
      <c r="E281" s="69" t="b">
        <v>0</v>
      </c>
      <c r="F281" s="69" t="b">
        <v>0</v>
      </c>
      <c r="G281" s="69" t="b">
        <v>0</v>
      </c>
    </row>
    <row r="282" spans="1:7" ht="15">
      <c r="A282" s="69" t="s">
        <v>2210</v>
      </c>
      <c r="B282" s="69">
        <v>13</v>
      </c>
      <c r="C282" s="93">
        <v>0.0011400569041640765</v>
      </c>
      <c r="D282" s="69" t="s">
        <v>361</v>
      </c>
      <c r="E282" s="69" t="b">
        <v>0</v>
      </c>
      <c r="F282" s="69" t="b">
        <v>0</v>
      </c>
      <c r="G282" s="69" t="b">
        <v>0</v>
      </c>
    </row>
    <row r="283" spans="1:7" ht="15">
      <c r="A283" s="69" t="s">
        <v>2206</v>
      </c>
      <c r="B283" s="69">
        <v>13</v>
      </c>
      <c r="C283" s="93">
        <v>0.0011400569041640765</v>
      </c>
      <c r="D283" s="69" t="s">
        <v>361</v>
      </c>
      <c r="E283" s="69" t="b">
        <v>0</v>
      </c>
      <c r="F283" s="69" t="b">
        <v>0</v>
      </c>
      <c r="G283" s="69" t="b">
        <v>0</v>
      </c>
    </row>
    <row r="284" spans="1:7" ht="15">
      <c r="A284" s="69" t="s">
        <v>1996</v>
      </c>
      <c r="B284" s="69">
        <v>13</v>
      </c>
      <c r="C284" s="93">
        <v>0.0011400569041640765</v>
      </c>
      <c r="D284" s="69" t="s">
        <v>361</v>
      </c>
      <c r="E284" s="69" t="b">
        <v>0</v>
      </c>
      <c r="F284" s="69" t="b">
        <v>0</v>
      </c>
      <c r="G284" s="69" t="b">
        <v>0</v>
      </c>
    </row>
    <row r="285" spans="1:7" ht="15">
      <c r="A285" s="69" t="s">
        <v>1969</v>
      </c>
      <c r="B285" s="69">
        <v>3</v>
      </c>
      <c r="C285" s="93">
        <v>0.009368894024617748</v>
      </c>
      <c r="D285" s="69" t="s">
        <v>361</v>
      </c>
      <c r="E285" s="69" t="b">
        <v>0</v>
      </c>
      <c r="F285" s="69" t="b">
        <v>0</v>
      </c>
      <c r="G285" s="69" t="b">
        <v>0</v>
      </c>
    </row>
    <row r="286" spans="1:7" ht="15">
      <c r="A286" s="69" t="s">
        <v>1968</v>
      </c>
      <c r="B286" s="69">
        <v>15</v>
      </c>
      <c r="C286" s="93">
        <v>0</v>
      </c>
      <c r="D286" s="69" t="s">
        <v>397</v>
      </c>
      <c r="E286" s="69" t="b">
        <v>0</v>
      </c>
      <c r="F286" s="69" t="b">
        <v>0</v>
      </c>
      <c r="G286" s="69" t="b">
        <v>0</v>
      </c>
    </row>
    <row r="287" spans="1:7" ht="15">
      <c r="A287" s="69" t="s">
        <v>1972</v>
      </c>
      <c r="B287" s="69">
        <v>15</v>
      </c>
      <c r="C287" s="93">
        <v>0</v>
      </c>
      <c r="D287" s="69" t="s">
        <v>397</v>
      </c>
      <c r="E287" s="69" t="b">
        <v>0</v>
      </c>
      <c r="F287" s="69" t="b">
        <v>0</v>
      </c>
      <c r="G287" s="69" t="b">
        <v>0</v>
      </c>
    </row>
    <row r="288" spans="1:7" ht="15">
      <c r="A288" s="69" t="s">
        <v>1983</v>
      </c>
      <c r="B288" s="69">
        <v>10</v>
      </c>
      <c r="C288" s="93">
        <v>0.012980126236918604</v>
      </c>
      <c r="D288" s="69" t="s">
        <v>397</v>
      </c>
      <c r="E288" s="69" t="b">
        <v>0</v>
      </c>
      <c r="F288" s="69" t="b">
        <v>0</v>
      </c>
      <c r="G288" s="69" t="b">
        <v>0</v>
      </c>
    </row>
    <row r="289" spans="1:7" ht="15">
      <c r="A289" s="69" t="s">
        <v>1969</v>
      </c>
      <c r="B289" s="69">
        <v>9</v>
      </c>
      <c r="C289" s="93">
        <v>0.016839573695988087</v>
      </c>
      <c r="D289" s="69" t="s">
        <v>397</v>
      </c>
      <c r="E289" s="69" t="b">
        <v>0</v>
      </c>
      <c r="F289" s="69" t="b">
        <v>0</v>
      </c>
      <c r="G289" s="69" t="b">
        <v>0</v>
      </c>
    </row>
    <row r="290" spans="1:7" ht="15">
      <c r="A290" s="69" t="s">
        <v>1991</v>
      </c>
      <c r="B290" s="69">
        <v>7</v>
      </c>
      <c r="C290" s="93">
        <v>0.010923843375310835</v>
      </c>
      <c r="D290" s="69" t="s">
        <v>397</v>
      </c>
      <c r="E290" s="69" t="b">
        <v>0</v>
      </c>
      <c r="F290" s="69" t="b">
        <v>0</v>
      </c>
      <c r="G290" s="69" t="b">
        <v>0</v>
      </c>
    </row>
    <row r="291" spans="1:7" ht="15">
      <c r="A291" s="69" t="s">
        <v>1978</v>
      </c>
      <c r="B291" s="69">
        <v>7</v>
      </c>
      <c r="C291" s="93">
        <v>0.009086088365843023</v>
      </c>
      <c r="D291" s="69" t="s">
        <v>397</v>
      </c>
      <c r="E291" s="69" t="b">
        <v>0</v>
      </c>
      <c r="F291" s="69" t="b">
        <v>0</v>
      </c>
      <c r="G291" s="69" t="b">
        <v>0</v>
      </c>
    </row>
    <row r="292" spans="1:7" ht="15">
      <c r="A292" s="69" t="s">
        <v>1992</v>
      </c>
      <c r="B292" s="69">
        <v>6</v>
      </c>
      <c r="C292" s="93">
        <v>0.016446353043200444</v>
      </c>
      <c r="D292" s="69" t="s">
        <v>397</v>
      </c>
      <c r="E292" s="69" t="b">
        <v>0</v>
      </c>
      <c r="F292" s="69" t="b">
        <v>0</v>
      </c>
      <c r="G292" s="69" t="b">
        <v>0</v>
      </c>
    </row>
    <row r="293" spans="1:7" ht="15">
      <c r="A293" s="69" t="s">
        <v>1974</v>
      </c>
      <c r="B293" s="69">
        <v>5</v>
      </c>
      <c r="C293" s="93">
        <v>0.00935531871999338</v>
      </c>
      <c r="D293" s="69" t="s">
        <v>397</v>
      </c>
      <c r="E293" s="69" t="b">
        <v>0</v>
      </c>
      <c r="F293" s="69" t="b">
        <v>0</v>
      </c>
      <c r="G293" s="69" t="b">
        <v>0</v>
      </c>
    </row>
    <row r="294" spans="1:7" ht="15">
      <c r="A294" s="69" t="s">
        <v>1993</v>
      </c>
      <c r="B294" s="69">
        <v>5</v>
      </c>
      <c r="C294" s="93">
        <v>0.00935531871999338</v>
      </c>
      <c r="D294" s="69" t="s">
        <v>397</v>
      </c>
      <c r="E294" s="69" t="b">
        <v>0</v>
      </c>
      <c r="F294" s="69" t="b">
        <v>0</v>
      </c>
      <c r="G294" s="69" t="b">
        <v>0</v>
      </c>
    </row>
    <row r="295" spans="1:7" ht="15">
      <c r="A295" s="69" t="s">
        <v>1970</v>
      </c>
      <c r="B295" s="69">
        <v>5</v>
      </c>
      <c r="C295" s="93">
        <v>0.011255515053484683</v>
      </c>
      <c r="D295" s="69" t="s">
        <v>397</v>
      </c>
      <c r="E295" s="69" t="b">
        <v>0</v>
      </c>
      <c r="F295" s="69" t="b">
        <v>0</v>
      </c>
      <c r="G295" s="69" t="b">
        <v>0</v>
      </c>
    </row>
    <row r="296" spans="1:7" ht="15">
      <c r="A296" s="69" t="s">
        <v>1973</v>
      </c>
      <c r="B296" s="69">
        <v>5</v>
      </c>
      <c r="C296" s="93">
        <v>0.00935531871999338</v>
      </c>
      <c r="D296" s="69" t="s">
        <v>397</v>
      </c>
      <c r="E296" s="69" t="b">
        <v>0</v>
      </c>
      <c r="F296" s="69" t="b">
        <v>0</v>
      </c>
      <c r="G296" s="69" t="b">
        <v>0</v>
      </c>
    </row>
    <row r="297" spans="1:7" ht="15">
      <c r="A297" s="69" t="s">
        <v>1979</v>
      </c>
      <c r="B297" s="69">
        <v>5</v>
      </c>
      <c r="C297" s="93">
        <v>0.00935531871999338</v>
      </c>
      <c r="D297" s="69" t="s">
        <v>397</v>
      </c>
      <c r="E297" s="69" t="b">
        <v>0</v>
      </c>
      <c r="F297" s="69" t="b">
        <v>0</v>
      </c>
      <c r="G297" s="69" t="b">
        <v>0</v>
      </c>
    </row>
    <row r="298" spans="1:7" ht="15">
      <c r="A298" s="69" t="s">
        <v>2239</v>
      </c>
      <c r="B298" s="69">
        <v>4</v>
      </c>
      <c r="C298" s="93">
        <v>0.009004412042787747</v>
      </c>
      <c r="D298" s="69" t="s">
        <v>397</v>
      </c>
      <c r="E298" s="69" t="b">
        <v>0</v>
      </c>
      <c r="F298" s="69" t="b">
        <v>0</v>
      </c>
      <c r="G298" s="69" t="b">
        <v>0</v>
      </c>
    </row>
    <row r="299" spans="1:7" ht="15">
      <c r="A299" s="69" t="s">
        <v>2240</v>
      </c>
      <c r="B299" s="69">
        <v>4</v>
      </c>
      <c r="C299" s="93">
        <v>0.009004412042787747</v>
      </c>
      <c r="D299" s="69" t="s">
        <v>397</v>
      </c>
      <c r="E299" s="69" t="b">
        <v>0</v>
      </c>
      <c r="F299" s="69" t="b">
        <v>0</v>
      </c>
      <c r="G299" s="69" t="b">
        <v>0</v>
      </c>
    </row>
    <row r="300" spans="1:7" ht="15">
      <c r="A300" s="69" t="s">
        <v>1971</v>
      </c>
      <c r="B300" s="69">
        <v>4</v>
      </c>
      <c r="C300" s="93">
        <v>0.009004412042787747</v>
      </c>
      <c r="D300" s="69" t="s">
        <v>397</v>
      </c>
      <c r="E300" s="69" t="b">
        <v>0</v>
      </c>
      <c r="F300" s="69" t="b">
        <v>0</v>
      </c>
      <c r="G300" s="69" t="b">
        <v>0</v>
      </c>
    </row>
    <row r="301" spans="1:7" ht="15">
      <c r="A301" s="69" t="s">
        <v>466</v>
      </c>
      <c r="B301" s="69">
        <v>4</v>
      </c>
      <c r="C301" s="93">
        <v>0.009004412042787747</v>
      </c>
      <c r="D301" s="69" t="s">
        <v>397</v>
      </c>
      <c r="E301" s="69" t="b">
        <v>0</v>
      </c>
      <c r="F301" s="69" t="b">
        <v>0</v>
      </c>
      <c r="G301" s="69" t="b">
        <v>0</v>
      </c>
    </row>
    <row r="302" spans="1:7" ht="15">
      <c r="A302" s="69" t="s">
        <v>2246</v>
      </c>
      <c r="B302" s="69">
        <v>3</v>
      </c>
      <c r="C302" s="93">
        <v>0.008223176521600222</v>
      </c>
      <c r="D302" s="69" t="s">
        <v>397</v>
      </c>
      <c r="E302" s="69" t="b">
        <v>0</v>
      </c>
      <c r="F302" s="69" t="b">
        <v>0</v>
      </c>
      <c r="G302" s="69" t="b">
        <v>0</v>
      </c>
    </row>
    <row r="303" spans="1:7" ht="15">
      <c r="A303" s="69" t="s">
        <v>2247</v>
      </c>
      <c r="B303" s="69">
        <v>3</v>
      </c>
      <c r="C303" s="93">
        <v>0.008223176521600222</v>
      </c>
      <c r="D303" s="69" t="s">
        <v>397</v>
      </c>
      <c r="E303" s="69" t="b">
        <v>0</v>
      </c>
      <c r="F303" s="69" t="b">
        <v>0</v>
      </c>
      <c r="G303" s="69" t="b">
        <v>0</v>
      </c>
    </row>
    <row r="304" spans="1:7" ht="15">
      <c r="A304" s="69" t="s">
        <v>2248</v>
      </c>
      <c r="B304" s="69">
        <v>3</v>
      </c>
      <c r="C304" s="93">
        <v>0.008223176521600222</v>
      </c>
      <c r="D304" s="69" t="s">
        <v>397</v>
      </c>
      <c r="E304" s="69" t="b">
        <v>0</v>
      </c>
      <c r="F304" s="69" t="b">
        <v>0</v>
      </c>
      <c r="G304" s="69" t="b">
        <v>0</v>
      </c>
    </row>
    <row r="305" spans="1:7" ht="15">
      <c r="A305" s="69" t="s">
        <v>2249</v>
      </c>
      <c r="B305" s="69">
        <v>3</v>
      </c>
      <c r="C305" s="93">
        <v>0.008223176521600222</v>
      </c>
      <c r="D305" s="69" t="s">
        <v>397</v>
      </c>
      <c r="E305" s="69" t="b">
        <v>0</v>
      </c>
      <c r="F305" s="69" t="b">
        <v>0</v>
      </c>
      <c r="G305" s="69" t="b">
        <v>0</v>
      </c>
    </row>
    <row r="306" spans="1:7" ht="15">
      <c r="A306" s="69" t="s">
        <v>2251</v>
      </c>
      <c r="B306" s="69">
        <v>3</v>
      </c>
      <c r="C306" s="93">
        <v>0.008223176521600222</v>
      </c>
      <c r="D306" s="69" t="s">
        <v>397</v>
      </c>
      <c r="E306" s="69" t="b">
        <v>0</v>
      </c>
      <c r="F306" s="69" t="b">
        <v>0</v>
      </c>
      <c r="G306" s="69" t="b">
        <v>0</v>
      </c>
    </row>
    <row r="307" spans="1:7" ht="15">
      <c r="A307" s="69" t="s">
        <v>2252</v>
      </c>
      <c r="B307" s="69">
        <v>3</v>
      </c>
      <c r="C307" s="93">
        <v>0.008223176521600222</v>
      </c>
      <c r="D307" s="69" t="s">
        <v>397</v>
      </c>
      <c r="E307" s="69" t="b">
        <v>0</v>
      </c>
      <c r="F307" s="69" t="b">
        <v>0</v>
      </c>
      <c r="G307" s="69" t="b">
        <v>0</v>
      </c>
    </row>
    <row r="308" spans="1:7" ht="15">
      <c r="A308" s="69" t="s">
        <v>2254</v>
      </c>
      <c r="B308" s="69">
        <v>3</v>
      </c>
      <c r="C308" s="93">
        <v>0.008223176521600222</v>
      </c>
      <c r="D308" s="69" t="s">
        <v>397</v>
      </c>
      <c r="E308" s="69" t="b">
        <v>0</v>
      </c>
      <c r="F308" s="69" t="b">
        <v>0</v>
      </c>
      <c r="G308" s="69" t="b">
        <v>0</v>
      </c>
    </row>
    <row r="309" spans="1:7" ht="15">
      <c r="A309" s="69" t="s">
        <v>2253</v>
      </c>
      <c r="B309" s="69">
        <v>3</v>
      </c>
      <c r="C309" s="93">
        <v>0.008223176521600222</v>
      </c>
      <c r="D309" s="69" t="s">
        <v>397</v>
      </c>
      <c r="E309" s="69" t="b">
        <v>0</v>
      </c>
      <c r="F309" s="69" t="b">
        <v>0</v>
      </c>
      <c r="G309" s="69" t="b">
        <v>0</v>
      </c>
    </row>
    <row r="310" spans="1:7" ht="15">
      <c r="A310" s="69" t="s">
        <v>2245</v>
      </c>
      <c r="B310" s="69">
        <v>3</v>
      </c>
      <c r="C310" s="93">
        <v>0.008223176521600222</v>
      </c>
      <c r="D310" s="69" t="s">
        <v>397</v>
      </c>
      <c r="E310" s="69" t="b">
        <v>0</v>
      </c>
      <c r="F310" s="69" t="b">
        <v>0</v>
      </c>
      <c r="G310" s="69" t="b">
        <v>0</v>
      </c>
    </row>
    <row r="311" spans="1:7" ht="15">
      <c r="A311" s="69" t="s">
        <v>2250</v>
      </c>
      <c r="B311" s="69">
        <v>3</v>
      </c>
      <c r="C311" s="93">
        <v>0.008223176521600222</v>
      </c>
      <c r="D311" s="69" t="s">
        <v>397</v>
      </c>
      <c r="E311" s="69" t="b">
        <v>0</v>
      </c>
      <c r="F311" s="69" t="b">
        <v>0</v>
      </c>
      <c r="G311" s="69" t="b">
        <v>0</v>
      </c>
    </row>
    <row r="312" spans="1:7" ht="15">
      <c r="A312" s="69" t="s">
        <v>2244</v>
      </c>
      <c r="B312" s="69">
        <v>3</v>
      </c>
      <c r="C312" s="93">
        <v>0.008223176521600222</v>
      </c>
      <c r="D312" s="69" t="s">
        <v>397</v>
      </c>
      <c r="E312" s="69" t="b">
        <v>0</v>
      </c>
      <c r="F312" s="69" t="b">
        <v>0</v>
      </c>
      <c r="G312" s="69" t="b">
        <v>0</v>
      </c>
    </row>
    <row r="313" spans="1:7" ht="15">
      <c r="A313" s="69" t="s">
        <v>2241</v>
      </c>
      <c r="B313" s="69">
        <v>3</v>
      </c>
      <c r="C313" s="93">
        <v>0.008223176521600222</v>
      </c>
      <c r="D313" s="69" t="s">
        <v>397</v>
      </c>
      <c r="E313" s="69" t="b">
        <v>0</v>
      </c>
      <c r="F313" s="69" t="b">
        <v>0</v>
      </c>
      <c r="G313" s="69" t="b">
        <v>0</v>
      </c>
    </row>
    <row r="314" spans="1:7" ht="15">
      <c r="A314" s="69" t="s">
        <v>1980</v>
      </c>
      <c r="B314" s="69">
        <v>3</v>
      </c>
      <c r="C314" s="93">
        <v>0.008223176521600222</v>
      </c>
      <c r="D314" s="69" t="s">
        <v>397</v>
      </c>
      <c r="E314" s="69" t="b">
        <v>0</v>
      </c>
      <c r="F314" s="69" t="b">
        <v>0</v>
      </c>
      <c r="G314" s="69" t="b">
        <v>0</v>
      </c>
    </row>
    <row r="315" spans="1:7" ht="15">
      <c r="A315" s="69" t="s">
        <v>1985</v>
      </c>
      <c r="B315" s="69">
        <v>3</v>
      </c>
      <c r="C315" s="93">
        <v>0.008223176521600222</v>
      </c>
      <c r="D315" s="69" t="s">
        <v>397</v>
      </c>
      <c r="E315" s="69" t="b">
        <v>0</v>
      </c>
      <c r="F315" s="69" t="b">
        <v>0</v>
      </c>
      <c r="G315" s="69" t="b">
        <v>0</v>
      </c>
    </row>
    <row r="316" spans="1:7" ht="15">
      <c r="A316" s="69" t="s">
        <v>1967</v>
      </c>
      <c r="B316" s="69">
        <v>3</v>
      </c>
      <c r="C316" s="93">
        <v>0.008223176521600222</v>
      </c>
      <c r="D316" s="69" t="s">
        <v>397</v>
      </c>
      <c r="E316" s="69" t="b">
        <v>0</v>
      </c>
      <c r="F316" s="69" t="b">
        <v>0</v>
      </c>
      <c r="G316" s="69" t="b">
        <v>0</v>
      </c>
    </row>
    <row r="317" spans="1:7" ht="15">
      <c r="A317" s="69" t="s">
        <v>2288</v>
      </c>
      <c r="B317" s="69">
        <v>2</v>
      </c>
      <c r="C317" s="93">
        <v>0.00686322559522902</v>
      </c>
      <c r="D317" s="69" t="s">
        <v>397</v>
      </c>
      <c r="E317" s="69" t="b">
        <v>0</v>
      </c>
      <c r="F317" s="69" t="b">
        <v>0</v>
      </c>
      <c r="G317" s="69" t="b">
        <v>0</v>
      </c>
    </row>
    <row r="318" spans="1:7" ht="15">
      <c r="A318" s="69" t="s">
        <v>2289</v>
      </c>
      <c r="B318" s="69">
        <v>2</v>
      </c>
      <c r="C318" s="93">
        <v>0.00686322559522902</v>
      </c>
      <c r="D318" s="69" t="s">
        <v>397</v>
      </c>
      <c r="E318" s="69" t="b">
        <v>0</v>
      </c>
      <c r="F318" s="69" t="b">
        <v>0</v>
      </c>
      <c r="G318" s="69" t="b">
        <v>0</v>
      </c>
    </row>
    <row r="319" spans="1:7" ht="15">
      <c r="A319" s="69" t="s">
        <v>2290</v>
      </c>
      <c r="B319" s="69">
        <v>2</v>
      </c>
      <c r="C319" s="93">
        <v>0.00686322559522902</v>
      </c>
      <c r="D319" s="69" t="s">
        <v>397</v>
      </c>
      <c r="E319" s="69" t="b">
        <v>0</v>
      </c>
      <c r="F319" s="69" t="b">
        <v>0</v>
      </c>
      <c r="G319" s="69" t="b">
        <v>0</v>
      </c>
    </row>
    <row r="320" spans="1:7" ht="15">
      <c r="A320" s="69" t="s">
        <v>2238</v>
      </c>
      <c r="B320" s="69">
        <v>2</v>
      </c>
      <c r="C320" s="93">
        <v>0.00686322559522902</v>
      </c>
      <c r="D320" s="69" t="s">
        <v>397</v>
      </c>
      <c r="E320" s="69" t="b">
        <v>0</v>
      </c>
      <c r="F320" s="69" t="b">
        <v>0</v>
      </c>
      <c r="G320" s="69" t="b">
        <v>0</v>
      </c>
    </row>
    <row r="321" spans="1:7" ht="15">
      <c r="A321" s="69" t="s">
        <v>2291</v>
      </c>
      <c r="B321" s="69">
        <v>2</v>
      </c>
      <c r="C321" s="93">
        <v>0.00686322559522902</v>
      </c>
      <c r="D321" s="69" t="s">
        <v>397</v>
      </c>
      <c r="E321" s="69" t="b">
        <v>0</v>
      </c>
      <c r="F321" s="69" t="b">
        <v>0</v>
      </c>
      <c r="G321" s="69" t="b">
        <v>0</v>
      </c>
    </row>
    <row r="322" spans="1:7" ht="15">
      <c r="A322" s="69" t="s">
        <v>2292</v>
      </c>
      <c r="B322" s="69">
        <v>2</v>
      </c>
      <c r="C322" s="93">
        <v>0.00686322559522902</v>
      </c>
      <c r="D322" s="69" t="s">
        <v>397</v>
      </c>
      <c r="E322" s="69" t="b">
        <v>0</v>
      </c>
      <c r="F322" s="69" t="b">
        <v>0</v>
      </c>
      <c r="G322" s="69" t="b">
        <v>0</v>
      </c>
    </row>
    <row r="323" spans="1:7" ht="15">
      <c r="A323" s="69" t="s">
        <v>2237</v>
      </c>
      <c r="B323" s="69">
        <v>2</v>
      </c>
      <c r="C323" s="93">
        <v>0.00686322559522902</v>
      </c>
      <c r="D323" s="69" t="s">
        <v>397</v>
      </c>
      <c r="E323" s="69" t="b">
        <v>0</v>
      </c>
      <c r="F323" s="69" t="b">
        <v>0</v>
      </c>
      <c r="G323" s="69" t="b">
        <v>0</v>
      </c>
    </row>
    <row r="324" spans="1:7" ht="15">
      <c r="A324" s="69" t="s">
        <v>2298</v>
      </c>
      <c r="B324" s="69">
        <v>2</v>
      </c>
      <c r="C324" s="93">
        <v>0.00686322559522902</v>
      </c>
      <c r="D324" s="69" t="s">
        <v>397</v>
      </c>
      <c r="E324" s="69" t="b">
        <v>0</v>
      </c>
      <c r="F324" s="69" t="b">
        <v>0</v>
      </c>
      <c r="G324" s="69" t="b">
        <v>0</v>
      </c>
    </row>
    <row r="325" spans="1:7" ht="15">
      <c r="A325" s="69" t="s">
        <v>2299</v>
      </c>
      <c r="B325" s="69">
        <v>2</v>
      </c>
      <c r="C325" s="93">
        <v>0.00686322559522902</v>
      </c>
      <c r="D325" s="69" t="s">
        <v>397</v>
      </c>
      <c r="E325" s="69" t="b">
        <v>0</v>
      </c>
      <c r="F325" s="69" t="b">
        <v>0</v>
      </c>
      <c r="G325" s="69" t="b">
        <v>0</v>
      </c>
    </row>
    <row r="326" spans="1:7" ht="15">
      <c r="A326" s="69" t="s">
        <v>2223</v>
      </c>
      <c r="B326" s="69">
        <v>2</v>
      </c>
      <c r="C326" s="93">
        <v>0.00686322559522902</v>
      </c>
      <c r="D326" s="69" t="s">
        <v>397</v>
      </c>
      <c r="E326" s="69" t="b">
        <v>0</v>
      </c>
      <c r="F326" s="69" t="b">
        <v>0</v>
      </c>
      <c r="G326" s="69" t="b">
        <v>0</v>
      </c>
    </row>
    <row r="327" spans="1:7" ht="15">
      <c r="A327" s="69" t="s">
        <v>2293</v>
      </c>
      <c r="B327" s="69">
        <v>2</v>
      </c>
      <c r="C327" s="93">
        <v>0.00686322559522902</v>
      </c>
      <c r="D327" s="69" t="s">
        <v>397</v>
      </c>
      <c r="E327" s="69" t="b">
        <v>0</v>
      </c>
      <c r="F327" s="69" t="b">
        <v>0</v>
      </c>
      <c r="G327" s="69" t="b">
        <v>0</v>
      </c>
    </row>
    <row r="328" spans="1:7" ht="15">
      <c r="A328" s="69" t="s">
        <v>2294</v>
      </c>
      <c r="B328" s="69">
        <v>2</v>
      </c>
      <c r="C328" s="93">
        <v>0.00686322559522902</v>
      </c>
      <c r="D328" s="69" t="s">
        <v>397</v>
      </c>
      <c r="E328" s="69" t="b">
        <v>0</v>
      </c>
      <c r="F328" s="69" t="b">
        <v>0</v>
      </c>
      <c r="G328" s="69" t="b">
        <v>0</v>
      </c>
    </row>
    <row r="329" spans="1:7" ht="15">
      <c r="A329" s="69" t="s">
        <v>2295</v>
      </c>
      <c r="B329" s="69">
        <v>2</v>
      </c>
      <c r="C329" s="93">
        <v>0.00686322559522902</v>
      </c>
      <c r="D329" s="69" t="s">
        <v>397</v>
      </c>
      <c r="E329" s="69" t="b">
        <v>0</v>
      </c>
      <c r="F329" s="69" t="b">
        <v>0</v>
      </c>
      <c r="G329" s="69" t="b">
        <v>0</v>
      </c>
    </row>
    <row r="330" spans="1:7" ht="15">
      <c r="A330" s="69" t="s">
        <v>2296</v>
      </c>
      <c r="B330" s="69">
        <v>2</v>
      </c>
      <c r="C330" s="93">
        <v>0.00686322559522902</v>
      </c>
      <c r="D330" s="69" t="s">
        <v>397</v>
      </c>
      <c r="E330" s="69" t="b">
        <v>0</v>
      </c>
      <c r="F330" s="69" t="b">
        <v>0</v>
      </c>
      <c r="G330" s="69" t="b">
        <v>0</v>
      </c>
    </row>
    <row r="331" spans="1:7" ht="15">
      <c r="A331" s="69" t="s">
        <v>2297</v>
      </c>
      <c r="B331" s="69">
        <v>2</v>
      </c>
      <c r="C331" s="93">
        <v>0.00686322559522902</v>
      </c>
      <c r="D331" s="69" t="s">
        <v>397</v>
      </c>
      <c r="E331" s="69" t="b">
        <v>0</v>
      </c>
      <c r="F331" s="69" t="b">
        <v>0</v>
      </c>
      <c r="G331" s="69" t="b">
        <v>0</v>
      </c>
    </row>
    <row r="332" spans="1:7" ht="15">
      <c r="A332" s="69" t="s">
        <v>665</v>
      </c>
      <c r="B332" s="69">
        <v>2</v>
      </c>
      <c r="C332" s="93">
        <v>0.00686322559522902</v>
      </c>
      <c r="D332" s="69" t="s">
        <v>397</v>
      </c>
      <c r="E332" s="69" t="b">
        <v>0</v>
      </c>
      <c r="F332" s="69" t="b">
        <v>0</v>
      </c>
      <c r="G332" s="69" t="b">
        <v>0</v>
      </c>
    </row>
    <row r="333" spans="1:7" ht="15">
      <c r="A333" s="69" t="s">
        <v>2287</v>
      </c>
      <c r="B333" s="69">
        <v>2</v>
      </c>
      <c r="C333" s="93">
        <v>0.009224245169064168</v>
      </c>
      <c r="D333" s="69" t="s">
        <v>397</v>
      </c>
      <c r="E333" s="69" t="b">
        <v>0</v>
      </c>
      <c r="F333" s="69" t="b">
        <v>0</v>
      </c>
      <c r="G333" s="69" t="b">
        <v>0</v>
      </c>
    </row>
    <row r="334" spans="1:7" ht="15">
      <c r="A334" s="69" t="s">
        <v>1994</v>
      </c>
      <c r="B334" s="69">
        <v>2</v>
      </c>
      <c r="C334" s="93">
        <v>0.009224245169064168</v>
      </c>
      <c r="D334" s="69" t="s">
        <v>397</v>
      </c>
      <c r="E334" s="69" t="b">
        <v>0</v>
      </c>
      <c r="F334" s="69" t="b">
        <v>0</v>
      </c>
      <c r="G334" s="69" t="b">
        <v>0</v>
      </c>
    </row>
    <row r="335" spans="1:7" ht="15">
      <c r="A335" s="69" t="s">
        <v>1975</v>
      </c>
      <c r="B335" s="69">
        <v>2</v>
      </c>
      <c r="C335" s="93">
        <v>0.00686322559522902</v>
      </c>
      <c r="D335" s="69" t="s">
        <v>397</v>
      </c>
      <c r="E335" s="69" t="b">
        <v>0</v>
      </c>
      <c r="F335" s="69" t="b">
        <v>0</v>
      </c>
      <c r="G335" s="69" t="b">
        <v>0</v>
      </c>
    </row>
    <row r="336" spans="1:7" ht="15">
      <c r="A336" s="69" t="s">
        <v>1976</v>
      </c>
      <c r="B336" s="69">
        <v>2</v>
      </c>
      <c r="C336" s="93">
        <v>0.00686322559522902</v>
      </c>
      <c r="D336" s="69" t="s">
        <v>397</v>
      </c>
      <c r="E336" s="69" t="b">
        <v>0</v>
      </c>
      <c r="F336" s="69" t="b">
        <v>0</v>
      </c>
      <c r="G336" s="69" t="b">
        <v>0</v>
      </c>
    </row>
    <row r="337" spans="1:7" ht="15">
      <c r="A337" s="69" t="s">
        <v>1977</v>
      </c>
      <c r="B337" s="69">
        <v>2</v>
      </c>
      <c r="C337" s="93">
        <v>0.00686322559522902</v>
      </c>
      <c r="D337" s="69" t="s">
        <v>397</v>
      </c>
      <c r="E337" s="69" t="b">
        <v>0</v>
      </c>
      <c r="F337" s="69" t="b">
        <v>0</v>
      </c>
      <c r="G337" s="69" t="b">
        <v>0</v>
      </c>
    </row>
    <row r="338" spans="1:7" ht="15">
      <c r="A338" s="69" t="s">
        <v>1984</v>
      </c>
      <c r="B338" s="69">
        <v>2</v>
      </c>
      <c r="C338" s="93">
        <v>0.00686322559522902</v>
      </c>
      <c r="D338" s="69" t="s">
        <v>397</v>
      </c>
      <c r="E338" s="69" t="b">
        <v>0</v>
      </c>
      <c r="F338" s="69" t="b">
        <v>0</v>
      </c>
      <c r="G338" s="69" t="b">
        <v>0</v>
      </c>
    </row>
    <row r="339" spans="1:7" ht="15">
      <c r="A339" s="69" t="s">
        <v>1968</v>
      </c>
      <c r="B339" s="69">
        <v>8</v>
      </c>
      <c r="C339" s="93">
        <v>0</v>
      </c>
      <c r="D339" s="69" t="s">
        <v>398</v>
      </c>
      <c r="E339" s="69" t="b">
        <v>0</v>
      </c>
      <c r="F339" s="69" t="b">
        <v>0</v>
      </c>
      <c r="G339" s="69" t="b">
        <v>0</v>
      </c>
    </row>
    <row r="340" spans="1:7" ht="15">
      <c r="A340" s="69" t="s">
        <v>1994</v>
      </c>
      <c r="B340" s="69">
        <v>8</v>
      </c>
      <c r="C340" s="93">
        <v>0</v>
      </c>
      <c r="D340" s="69" t="s">
        <v>398</v>
      </c>
      <c r="E340" s="69" t="b">
        <v>0</v>
      </c>
      <c r="F340" s="69" t="b">
        <v>0</v>
      </c>
      <c r="G340" s="69" t="b">
        <v>0</v>
      </c>
    </row>
    <row r="341" spans="1:7" ht="15">
      <c r="A341" s="69" t="s">
        <v>1980</v>
      </c>
      <c r="B341" s="69">
        <v>8</v>
      </c>
      <c r="C341" s="93">
        <v>0.016494794282957873</v>
      </c>
      <c r="D341" s="69" t="s">
        <v>398</v>
      </c>
      <c r="E341" s="69" t="b">
        <v>0</v>
      </c>
      <c r="F341" s="69" t="b">
        <v>0</v>
      </c>
      <c r="G341" s="69" t="b">
        <v>0</v>
      </c>
    </row>
    <row r="342" spans="1:7" ht="15">
      <c r="A342" s="69" t="s">
        <v>1971</v>
      </c>
      <c r="B342" s="69">
        <v>8</v>
      </c>
      <c r="C342" s="93">
        <v>0.016494794282957873</v>
      </c>
      <c r="D342" s="69" t="s">
        <v>398</v>
      </c>
      <c r="E342" s="69" t="b">
        <v>0</v>
      </c>
      <c r="F342" s="69" t="b">
        <v>0</v>
      </c>
      <c r="G342" s="69" t="b">
        <v>0</v>
      </c>
    </row>
    <row r="343" spans="1:7" ht="15">
      <c r="A343" s="69" t="s">
        <v>1973</v>
      </c>
      <c r="B343" s="69">
        <v>4</v>
      </c>
      <c r="C343" s="93">
        <v>0.008247397141478936</v>
      </c>
      <c r="D343" s="69" t="s">
        <v>398</v>
      </c>
      <c r="E343" s="69" t="b">
        <v>0</v>
      </c>
      <c r="F343" s="69" t="b">
        <v>0</v>
      </c>
      <c r="G343" s="69" t="b">
        <v>0</v>
      </c>
    </row>
    <row r="344" spans="1:7" ht="15">
      <c r="A344" s="69" t="s">
        <v>1972</v>
      </c>
      <c r="B344" s="69">
        <v>4</v>
      </c>
      <c r="C344" s="93">
        <v>0.008247397141478936</v>
      </c>
      <c r="D344" s="69" t="s">
        <v>398</v>
      </c>
      <c r="E344" s="69" t="b">
        <v>0</v>
      </c>
      <c r="F344" s="69" t="b">
        <v>0</v>
      </c>
      <c r="G344" s="69" t="b">
        <v>0</v>
      </c>
    </row>
    <row r="345" spans="1:7" ht="15">
      <c r="A345" s="69" t="s">
        <v>1985</v>
      </c>
      <c r="B345" s="69">
        <v>4</v>
      </c>
      <c r="C345" s="93">
        <v>0.008247397141478936</v>
      </c>
      <c r="D345" s="69" t="s">
        <v>398</v>
      </c>
      <c r="E345" s="69" t="b">
        <v>0</v>
      </c>
      <c r="F345" s="69" t="b">
        <v>0</v>
      </c>
      <c r="G345" s="69" t="b">
        <v>0</v>
      </c>
    </row>
    <row r="346" spans="1:7" ht="15">
      <c r="A346" s="69" t="s">
        <v>1970</v>
      </c>
      <c r="B346" s="69">
        <v>4</v>
      </c>
      <c r="C346" s="93">
        <v>0.008247397141478936</v>
      </c>
      <c r="D346" s="69" t="s">
        <v>398</v>
      </c>
      <c r="E346" s="69" t="b">
        <v>0</v>
      </c>
      <c r="F346" s="69" t="b">
        <v>0</v>
      </c>
      <c r="G346" s="69" t="b">
        <v>0</v>
      </c>
    </row>
    <row r="347" spans="1:7" ht="15">
      <c r="A347" s="69" t="s">
        <v>1967</v>
      </c>
      <c r="B347" s="69">
        <v>4</v>
      </c>
      <c r="C347" s="93">
        <v>0.008247397141478936</v>
      </c>
      <c r="D347" s="69" t="s">
        <v>398</v>
      </c>
      <c r="E347" s="69" t="b">
        <v>0</v>
      </c>
      <c r="F347" s="69" t="b">
        <v>0</v>
      </c>
      <c r="G347" s="69" t="b">
        <v>0</v>
      </c>
    </row>
    <row r="348" spans="1:7" ht="15">
      <c r="A348" s="69" t="s">
        <v>1995</v>
      </c>
      <c r="B348" s="69">
        <v>4</v>
      </c>
      <c r="C348" s="93">
        <v>0.008247397141478936</v>
      </c>
      <c r="D348" s="69" t="s">
        <v>398</v>
      </c>
      <c r="E348" s="69" t="b">
        <v>0</v>
      </c>
      <c r="F348" s="69" t="b">
        <v>0</v>
      </c>
      <c r="G348" s="69" t="b">
        <v>0</v>
      </c>
    </row>
    <row r="349" spans="1:7" ht="15">
      <c r="A349" s="69" t="s">
        <v>2196</v>
      </c>
      <c r="B349" s="69">
        <v>4</v>
      </c>
      <c r="C349" s="93">
        <v>0.008247397141478936</v>
      </c>
      <c r="D349" s="69" t="s">
        <v>398</v>
      </c>
      <c r="E349" s="69" t="b">
        <v>0</v>
      </c>
      <c r="F349" s="69" t="b">
        <v>0</v>
      </c>
      <c r="G349" s="69" t="b">
        <v>0</v>
      </c>
    </row>
    <row r="350" spans="1:7" ht="15">
      <c r="A350" s="69" t="s">
        <v>2221</v>
      </c>
      <c r="B350" s="69">
        <v>4</v>
      </c>
      <c r="C350" s="93">
        <v>0.008247397141478936</v>
      </c>
      <c r="D350" s="69" t="s">
        <v>398</v>
      </c>
      <c r="E350" s="69" t="b">
        <v>0</v>
      </c>
      <c r="F350" s="69" t="b">
        <v>0</v>
      </c>
      <c r="G350" s="69" t="b">
        <v>0</v>
      </c>
    </row>
    <row r="351" spans="1:7" ht="15">
      <c r="A351" s="69" t="s">
        <v>2232</v>
      </c>
      <c r="B351" s="69">
        <v>4</v>
      </c>
      <c r="C351" s="93">
        <v>0.008247397141478936</v>
      </c>
      <c r="D351" s="69" t="s">
        <v>398</v>
      </c>
      <c r="E351" s="69" t="b">
        <v>0</v>
      </c>
      <c r="F351" s="69" t="b">
        <v>0</v>
      </c>
      <c r="G351" s="69" t="b">
        <v>0</v>
      </c>
    </row>
    <row r="352" spans="1:7" ht="15">
      <c r="A352" s="69" t="s">
        <v>1984</v>
      </c>
      <c r="B352" s="69">
        <v>4</v>
      </c>
      <c r="C352" s="93">
        <v>0.008247397141478936</v>
      </c>
      <c r="D352" s="69" t="s">
        <v>398</v>
      </c>
      <c r="E352" s="69" t="b">
        <v>0</v>
      </c>
      <c r="F352" s="69" t="b">
        <v>0</v>
      </c>
      <c r="G352" s="69" t="b">
        <v>0</v>
      </c>
    </row>
    <row r="353" spans="1:7" ht="15">
      <c r="A353" s="69" t="s">
        <v>2233</v>
      </c>
      <c r="B353" s="69">
        <v>4</v>
      </c>
      <c r="C353" s="93">
        <v>0.008247397141478936</v>
      </c>
      <c r="D353" s="69" t="s">
        <v>398</v>
      </c>
      <c r="E353" s="69" t="b">
        <v>0</v>
      </c>
      <c r="F353" s="69" t="b">
        <v>0</v>
      </c>
      <c r="G353" s="69" t="b">
        <v>0</v>
      </c>
    </row>
    <row r="354" spans="1:7" ht="15">
      <c r="A354" s="69" t="s">
        <v>1990</v>
      </c>
      <c r="B354" s="69">
        <v>4</v>
      </c>
      <c r="C354" s="93">
        <v>0.008247397141478936</v>
      </c>
      <c r="D354" s="69" t="s">
        <v>398</v>
      </c>
      <c r="E354" s="69" t="b">
        <v>0</v>
      </c>
      <c r="F354" s="69" t="b">
        <v>0</v>
      </c>
      <c r="G354" s="69" t="b">
        <v>0</v>
      </c>
    </row>
    <row r="355" spans="1:7" ht="15">
      <c r="A355" s="69" t="s">
        <v>2234</v>
      </c>
      <c r="B355" s="69">
        <v>4</v>
      </c>
      <c r="C355" s="93">
        <v>0.008247397141478936</v>
      </c>
      <c r="D355" s="69" t="s">
        <v>398</v>
      </c>
      <c r="E355" s="69" t="b">
        <v>0</v>
      </c>
      <c r="F355" s="69" t="b">
        <v>0</v>
      </c>
      <c r="G355" s="69" t="b">
        <v>0</v>
      </c>
    </row>
    <row r="356" spans="1:7" ht="15">
      <c r="A356" s="69" t="s">
        <v>2235</v>
      </c>
      <c r="B356" s="69">
        <v>4</v>
      </c>
      <c r="C356" s="93">
        <v>0.008247397141478936</v>
      </c>
      <c r="D356" s="69" t="s">
        <v>398</v>
      </c>
      <c r="E356" s="69" t="b">
        <v>0</v>
      </c>
      <c r="F356" s="69" t="b">
        <v>0</v>
      </c>
      <c r="G356" s="69" t="b">
        <v>0</v>
      </c>
    </row>
    <row r="357" spans="1:7" ht="15">
      <c r="A357" s="69" t="s">
        <v>2236</v>
      </c>
      <c r="B357" s="69">
        <v>4</v>
      </c>
      <c r="C357" s="93">
        <v>0.008247397141478936</v>
      </c>
      <c r="D357" s="69" t="s">
        <v>398</v>
      </c>
      <c r="E357" s="69" t="b">
        <v>0</v>
      </c>
      <c r="F357" s="69" t="b">
        <v>0</v>
      </c>
      <c r="G357" s="69" t="b">
        <v>0</v>
      </c>
    </row>
    <row r="358" spans="1:7" ht="15">
      <c r="A358" s="69" t="s">
        <v>1996</v>
      </c>
      <c r="B358" s="69">
        <v>4</v>
      </c>
      <c r="C358" s="93">
        <v>0.008247397141478936</v>
      </c>
      <c r="D358" s="69" t="s">
        <v>398</v>
      </c>
      <c r="E358" s="69" t="b">
        <v>0</v>
      </c>
      <c r="F358" s="69" t="b">
        <v>0</v>
      </c>
      <c r="G358" s="69" t="b">
        <v>0</v>
      </c>
    </row>
    <row r="359" spans="1:7" ht="15">
      <c r="A359" s="69" t="s">
        <v>2207</v>
      </c>
      <c r="B359" s="69">
        <v>4</v>
      </c>
      <c r="C359" s="93">
        <v>0.008247397141478936</v>
      </c>
      <c r="D359" s="69" t="s">
        <v>398</v>
      </c>
      <c r="E359" s="69" t="b">
        <v>0</v>
      </c>
      <c r="F359" s="69" t="b">
        <v>0</v>
      </c>
      <c r="G359" s="69" t="b">
        <v>0</v>
      </c>
    </row>
    <row r="360" spans="1:7" ht="15">
      <c r="A360" s="69" t="s">
        <v>2208</v>
      </c>
      <c r="B360" s="69">
        <v>4</v>
      </c>
      <c r="C360" s="93">
        <v>0.008247397141478936</v>
      </c>
      <c r="D360" s="69" t="s">
        <v>398</v>
      </c>
      <c r="E360" s="69" t="b">
        <v>0</v>
      </c>
      <c r="F360" s="69" t="b">
        <v>0</v>
      </c>
      <c r="G360" s="69" t="b">
        <v>0</v>
      </c>
    </row>
    <row r="361" spans="1:7" ht="15">
      <c r="A361" s="69" t="s">
        <v>600</v>
      </c>
      <c r="B361" s="69">
        <v>4</v>
      </c>
      <c r="C361" s="93">
        <v>0.008247397141478936</v>
      </c>
      <c r="D361" s="69" t="s">
        <v>398</v>
      </c>
      <c r="E361" s="69" t="b">
        <v>0</v>
      </c>
      <c r="F361" s="69" t="b">
        <v>0</v>
      </c>
      <c r="G361" s="69" t="b">
        <v>0</v>
      </c>
    </row>
    <row r="362" spans="1:7" ht="15">
      <c r="A362" s="69" t="s">
        <v>468</v>
      </c>
      <c r="B362" s="69">
        <v>2</v>
      </c>
      <c r="C362" s="93">
        <v>0.008247397141478936</v>
      </c>
      <c r="D362" s="69" t="s">
        <v>398</v>
      </c>
      <c r="E362" s="69" t="b">
        <v>0</v>
      </c>
      <c r="F362" s="69" t="b">
        <v>0</v>
      </c>
      <c r="G362" s="69" t="b">
        <v>0</v>
      </c>
    </row>
    <row r="363" spans="1:7" ht="15">
      <c r="A363" s="69" t="s">
        <v>2255</v>
      </c>
      <c r="B363" s="69">
        <v>2</v>
      </c>
      <c r="C363" s="93">
        <v>0.008247397141478936</v>
      </c>
      <c r="D363" s="69" t="s">
        <v>398</v>
      </c>
      <c r="E363" s="69" t="b">
        <v>0</v>
      </c>
      <c r="F363" s="69" t="b">
        <v>0</v>
      </c>
      <c r="G363" s="69" t="b">
        <v>0</v>
      </c>
    </row>
    <row r="364" spans="1:7" ht="15">
      <c r="A364" s="69" t="s">
        <v>1976</v>
      </c>
      <c r="B364" s="69">
        <v>2</v>
      </c>
      <c r="C364" s="93">
        <v>0.008247397141478936</v>
      </c>
      <c r="D364" s="69" t="s">
        <v>398</v>
      </c>
      <c r="E364" s="69" t="b">
        <v>0</v>
      </c>
      <c r="F364" s="69" t="b">
        <v>0</v>
      </c>
      <c r="G364" s="69" t="b">
        <v>0</v>
      </c>
    </row>
    <row r="365" spans="1:7" ht="15">
      <c r="A365" s="69" t="s">
        <v>2256</v>
      </c>
      <c r="B365" s="69">
        <v>2</v>
      </c>
      <c r="C365" s="93">
        <v>0.008247397141478936</v>
      </c>
      <c r="D365" s="69" t="s">
        <v>398</v>
      </c>
      <c r="E365" s="69" t="b">
        <v>0</v>
      </c>
      <c r="F365" s="69" t="b">
        <v>0</v>
      </c>
      <c r="G365" s="69" t="b">
        <v>0</v>
      </c>
    </row>
    <row r="366" spans="1:7" ht="15">
      <c r="A366" s="69" t="s">
        <v>2242</v>
      </c>
      <c r="B366" s="69">
        <v>2</v>
      </c>
      <c r="C366" s="93">
        <v>0.008247397141478936</v>
      </c>
      <c r="D366" s="69" t="s">
        <v>398</v>
      </c>
      <c r="E366" s="69" t="b">
        <v>0</v>
      </c>
      <c r="F366" s="69" t="b">
        <v>0</v>
      </c>
      <c r="G366" s="69" t="b">
        <v>0</v>
      </c>
    </row>
    <row r="367" spans="1:7" ht="15">
      <c r="A367" s="69" t="s">
        <v>393</v>
      </c>
      <c r="B367" s="69">
        <v>2</v>
      </c>
      <c r="C367" s="93">
        <v>0.008247397141478936</v>
      </c>
      <c r="D367" s="69" t="s">
        <v>398</v>
      </c>
      <c r="E367" s="69" t="b">
        <v>0</v>
      </c>
      <c r="F367" s="69" t="b">
        <v>0</v>
      </c>
      <c r="G367" s="69" t="b">
        <v>0</v>
      </c>
    </row>
    <row r="368" spans="1:7" ht="15">
      <c r="A368" s="69" t="s">
        <v>615</v>
      </c>
      <c r="B368" s="69">
        <v>2</v>
      </c>
      <c r="C368" s="93">
        <v>0.008247397141478936</v>
      </c>
      <c r="D368" s="69" t="s">
        <v>398</v>
      </c>
      <c r="E368" s="69" t="b">
        <v>0</v>
      </c>
      <c r="F368" s="69" t="b">
        <v>0</v>
      </c>
      <c r="G368" s="69" t="b">
        <v>0</v>
      </c>
    </row>
    <row r="369" spans="1:7" ht="15">
      <c r="A369" s="69" t="s">
        <v>391</v>
      </c>
      <c r="B369" s="69">
        <v>2</v>
      </c>
      <c r="C369" s="93">
        <v>0.008247397141478936</v>
      </c>
      <c r="D369" s="69" t="s">
        <v>398</v>
      </c>
      <c r="E369" s="69" t="b">
        <v>0</v>
      </c>
      <c r="F369" s="69" t="b">
        <v>0</v>
      </c>
      <c r="G369" s="69" t="b">
        <v>0</v>
      </c>
    </row>
    <row r="370" spans="1:7" ht="15">
      <c r="A370" s="69" t="s">
        <v>2231</v>
      </c>
      <c r="B370" s="69">
        <v>2</v>
      </c>
      <c r="C370" s="93">
        <v>0.008247397141478936</v>
      </c>
      <c r="D370" s="69" t="s">
        <v>398</v>
      </c>
      <c r="E370" s="69" t="b">
        <v>0</v>
      </c>
      <c r="F370" s="69" t="b">
        <v>0</v>
      </c>
      <c r="G370" s="69" t="b">
        <v>0</v>
      </c>
    </row>
    <row r="371" spans="1:7" ht="15">
      <c r="A371" s="69" t="s">
        <v>2257</v>
      </c>
      <c r="B371" s="69">
        <v>2</v>
      </c>
      <c r="C371" s="93">
        <v>0.008247397141478936</v>
      </c>
      <c r="D371" s="69" t="s">
        <v>398</v>
      </c>
      <c r="E371" s="69" t="b">
        <v>0</v>
      </c>
      <c r="F371" s="69" t="b">
        <v>0</v>
      </c>
      <c r="G371" s="69" t="b">
        <v>0</v>
      </c>
    </row>
    <row r="372" spans="1:7" ht="15">
      <c r="A372" s="69" t="s">
        <v>390</v>
      </c>
      <c r="B372" s="69">
        <v>2</v>
      </c>
      <c r="C372" s="93">
        <v>0.008247397141478936</v>
      </c>
      <c r="D372" s="69" t="s">
        <v>398</v>
      </c>
      <c r="E372" s="69" t="b">
        <v>0</v>
      </c>
      <c r="F372" s="69" t="b">
        <v>0</v>
      </c>
      <c r="G372" s="69" t="b">
        <v>0</v>
      </c>
    </row>
    <row r="373" spans="1:7" ht="15">
      <c r="A373" s="69" t="s">
        <v>2262</v>
      </c>
      <c r="B373" s="69">
        <v>2</v>
      </c>
      <c r="C373" s="93">
        <v>0.008247397141478936</v>
      </c>
      <c r="D373" s="69" t="s">
        <v>398</v>
      </c>
      <c r="E373" s="69" t="b">
        <v>0</v>
      </c>
      <c r="F373" s="69" t="b">
        <v>0</v>
      </c>
      <c r="G373" s="69" t="b">
        <v>0</v>
      </c>
    </row>
    <row r="374" spans="1:7" ht="15">
      <c r="A374" s="69" t="s">
        <v>2263</v>
      </c>
      <c r="B374" s="69">
        <v>2</v>
      </c>
      <c r="C374" s="93">
        <v>0.008247397141478936</v>
      </c>
      <c r="D374" s="69" t="s">
        <v>398</v>
      </c>
      <c r="E374" s="69" t="b">
        <v>0</v>
      </c>
      <c r="F374" s="69" t="b">
        <v>0</v>
      </c>
      <c r="G374" s="69" t="b">
        <v>0</v>
      </c>
    </row>
    <row r="375" spans="1:7" ht="15">
      <c r="A375" s="69" t="s">
        <v>2264</v>
      </c>
      <c r="B375" s="69">
        <v>2</v>
      </c>
      <c r="C375" s="93">
        <v>0.008247397141478936</v>
      </c>
      <c r="D375" s="69" t="s">
        <v>398</v>
      </c>
      <c r="E375" s="69" t="b">
        <v>0</v>
      </c>
      <c r="F375" s="69" t="b">
        <v>0</v>
      </c>
      <c r="G375" s="69" t="b">
        <v>0</v>
      </c>
    </row>
    <row r="376" spans="1:7" ht="15">
      <c r="A376" s="69" t="s">
        <v>2265</v>
      </c>
      <c r="B376" s="69">
        <v>2</v>
      </c>
      <c r="C376" s="93">
        <v>0.008247397141478936</v>
      </c>
      <c r="D376" s="69" t="s">
        <v>398</v>
      </c>
      <c r="E376" s="69" t="b">
        <v>0</v>
      </c>
      <c r="F376" s="69" t="b">
        <v>0</v>
      </c>
      <c r="G376" s="69" t="b">
        <v>0</v>
      </c>
    </row>
    <row r="377" spans="1:7" ht="15">
      <c r="A377" s="69" t="s">
        <v>2205</v>
      </c>
      <c r="B377" s="69">
        <v>2</v>
      </c>
      <c r="C377" s="93">
        <v>0.008247397141478936</v>
      </c>
      <c r="D377" s="69" t="s">
        <v>398</v>
      </c>
      <c r="E377" s="69" t="b">
        <v>0</v>
      </c>
      <c r="F377" s="69" t="b">
        <v>0</v>
      </c>
      <c r="G377" s="69" t="b">
        <v>0</v>
      </c>
    </row>
    <row r="378" spans="1:7" ht="15">
      <c r="A378" s="69" t="s">
        <v>2266</v>
      </c>
      <c r="B378" s="69">
        <v>2</v>
      </c>
      <c r="C378" s="93">
        <v>0.008247397141478936</v>
      </c>
      <c r="D378" s="69" t="s">
        <v>398</v>
      </c>
      <c r="E378" s="69" t="b">
        <v>0</v>
      </c>
      <c r="F378" s="69" t="b">
        <v>0</v>
      </c>
      <c r="G378" s="69" t="b">
        <v>0</v>
      </c>
    </row>
    <row r="379" spans="1:7" ht="15">
      <c r="A379" s="69" t="s">
        <v>2267</v>
      </c>
      <c r="B379" s="69">
        <v>2</v>
      </c>
      <c r="C379" s="93">
        <v>0.008247397141478936</v>
      </c>
      <c r="D379" s="69" t="s">
        <v>398</v>
      </c>
      <c r="E379" s="69" t="b">
        <v>0</v>
      </c>
      <c r="F379" s="69" t="b">
        <v>0</v>
      </c>
      <c r="G379" s="69" t="b">
        <v>0</v>
      </c>
    </row>
    <row r="380" spans="1:7" ht="15">
      <c r="A380" s="69" t="s">
        <v>2268</v>
      </c>
      <c r="B380" s="69">
        <v>2</v>
      </c>
      <c r="C380" s="93">
        <v>0.008247397141478936</v>
      </c>
      <c r="D380" s="69" t="s">
        <v>398</v>
      </c>
      <c r="E380" s="69" t="b">
        <v>0</v>
      </c>
      <c r="F380" s="69" t="b">
        <v>0</v>
      </c>
      <c r="G380" s="69" t="b">
        <v>0</v>
      </c>
    </row>
    <row r="381" spans="1:7" ht="15">
      <c r="A381" s="69" t="s">
        <v>1980</v>
      </c>
      <c r="B381" s="69">
        <v>17</v>
      </c>
      <c r="C381" s="93">
        <v>0.015025612523816966</v>
      </c>
      <c r="D381" s="69" t="s">
        <v>399</v>
      </c>
      <c r="E381" s="69" t="b">
        <v>0</v>
      </c>
      <c r="F381" s="69" t="b">
        <v>0</v>
      </c>
      <c r="G381" s="69" t="b">
        <v>0</v>
      </c>
    </row>
    <row r="382" spans="1:7" ht="15">
      <c r="A382" s="69" t="s">
        <v>1970</v>
      </c>
      <c r="B382" s="69">
        <v>13</v>
      </c>
      <c r="C382" s="93">
        <v>0.011490174282918857</v>
      </c>
      <c r="D382" s="69" t="s">
        <v>399</v>
      </c>
      <c r="E382" s="69" t="b">
        <v>0</v>
      </c>
      <c r="F382" s="69" t="b">
        <v>0</v>
      </c>
      <c r="G382" s="69" t="b">
        <v>0</v>
      </c>
    </row>
    <row r="383" spans="1:7" ht="15">
      <c r="A383" s="69" t="s">
        <v>1982</v>
      </c>
      <c r="B383" s="69">
        <v>12</v>
      </c>
      <c r="C383" s="93">
        <v>0.01060631472269433</v>
      </c>
      <c r="D383" s="69" t="s">
        <v>399</v>
      </c>
      <c r="E383" s="69" t="b">
        <v>0</v>
      </c>
      <c r="F383" s="69" t="b">
        <v>0</v>
      </c>
      <c r="G383" s="69" t="b">
        <v>0</v>
      </c>
    </row>
    <row r="384" spans="1:7" ht="15">
      <c r="A384" s="69" t="s">
        <v>1971</v>
      </c>
      <c r="B384" s="69">
        <v>11</v>
      </c>
      <c r="C384" s="93">
        <v>0.009722455162469803</v>
      </c>
      <c r="D384" s="69" t="s">
        <v>399</v>
      </c>
      <c r="E384" s="69" t="b">
        <v>0</v>
      </c>
      <c r="F384" s="69" t="b">
        <v>0</v>
      </c>
      <c r="G384" s="69" t="b">
        <v>0</v>
      </c>
    </row>
    <row r="385" spans="1:7" ht="15">
      <c r="A385" s="69" t="s">
        <v>1973</v>
      </c>
      <c r="B385" s="69">
        <v>10</v>
      </c>
      <c r="C385" s="93">
        <v>0</v>
      </c>
      <c r="D385" s="69" t="s">
        <v>399</v>
      </c>
      <c r="E385" s="69" t="b">
        <v>0</v>
      </c>
      <c r="F385" s="69" t="b">
        <v>0</v>
      </c>
      <c r="G385" s="69" t="b">
        <v>0</v>
      </c>
    </row>
    <row r="386" spans="1:7" ht="15">
      <c r="A386" s="69" t="s">
        <v>1972</v>
      </c>
      <c r="B386" s="69">
        <v>10</v>
      </c>
      <c r="C386" s="93">
        <v>0</v>
      </c>
      <c r="D386" s="69" t="s">
        <v>399</v>
      </c>
      <c r="E386" s="69" t="b">
        <v>0</v>
      </c>
      <c r="F386" s="69" t="b">
        <v>0</v>
      </c>
      <c r="G386" s="69" t="b">
        <v>0</v>
      </c>
    </row>
    <row r="387" spans="1:7" ht="15">
      <c r="A387" s="69" t="s">
        <v>1968</v>
      </c>
      <c r="B387" s="69">
        <v>10</v>
      </c>
      <c r="C387" s="93">
        <v>0</v>
      </c>
      <c r="D387" s="69" t="s">
        <v>399</v>
      </c>
      <c r="E387" s="69" t="b">
        <v>0</v>
      </c>
      <c r="F387" s="69" t="b">
        <v>0</v>
      </c>
      <c r="G387" s="69" t="b">
        <v>0</v>
      </c>
    </row>
    <row r="388" spans="1:7" ht="15">
      <c r="A388" s="69" t="s">
        <v>1996</v>
      </c>
      <c r="B388" s="69">
        <v>8</v>
      </c>
      <c r="C388" s="93">
        <v>0.0030887653548384514</v>
      </c>
      <c r="D388" s="69" t="s">
        <v>399</v>
      </c>
      <c r="E388" s="69" t="b">
        <v>0</v>
      </c>
      <c r="F388" s="69" t="b">
        <v>0</v>
      </c>
      <c r="G388" s="69" t="b">
        <v>0</v>
      </c>
    </row>
    <row r="389" spans="1:7" ht="15">
      <c r="A389" s="69" t="s">
        <v>1969</v>
      </c>
      <c r="B389" s="69">
        <v>8</v>
      </c>
      <c r="C389" s="93">
        <v>0.012683346889945421</v>
      </c>
      <c r="D389" s="69" t="s">
        <v>399</v>
      </c>
      <c r="E389" s="69" t="b">
        <v>0</v>
      </c>
      <c r="F389" s="69" t="b">
        <v>0</v>
      </c>
      <c r="G389" s="69" t="b">
        <v>0</v>
      </c>
    </row>
    <row r="390" spans="1:7" ht="15">
      <c r="A390" s="69" t="s">
        <v>1984</v>
      </c>
      <c r="B390" s="69">
        <v>7</v>
      </c>
      <c r="C390" s="93">
        <v>0.004319974979682081</v>
      </c>
      <c r="D390" s="69" t="s">
        <v>399</v>
      </c>
      <c r="E390" s="69" t="b">
        <v>0</v>
      </c>
      <c r="F390" s="69" t="b">
        <v>0</v>
      </c>
      <c r="G390" s="69" t="b">
        <v>0</v>
      </c>
    </row>
    <row r="391" spans="1:7" ht="15">
      <c r="A391" s="69" t="s">
        <v>1985</v>
      </c>
      <c r="B391" s="69">
        <v>6</v>
      </c>
      <c r="C391" s="93">
        <v>0.005303157361347165</v>
      </c>
      <c r="D391" s="69" t="s">
        <v>399</v>
      </c>
      <c r="E391" s="69" t="b">
        <v>0</v>
      </c>
      <c r="F391" s="69" t="b">
        <v>0</v>
      </c>
      <c r="G391" s="69" t="b">
        <v>0</v>
      </c>
    </row>
    <row r="392" spans="1:7" ht="15">
      <c r="A392" s="69" t="s">
        <v>1967</v>
      </c>
      <c r="B392" s="69">
        <v>6</v>
      </c>
      <c r="C392" s="93">
        <v>0.005303157361347165</v>
      </c>
      <c r="D392" s="69" t="s">
        <v>399</v>
      </c>
      <c r="E392" s="69" t="b">
        <v>0</v>
      </c>
      <c r="F392" s="69" t="b">
        <v>0</v>
      </c>
      <c r="G392" s="69" t="b">
        <v>0</v>
      </c>
    </row>
    <row r="393" spans="1:7" ht="15">
      <c r="A393" s="69" t="s">
        <v>1990</v>
      </c>
      <c r="B393" s="69">
        <v>6</v>
      </c>
      <c r="C393" s="93">
        <v>0.005303157361347165</v>
      </c>
      <c r="D393" s="69" t="s">
        <v>399</v>
      </c>
      <c r="E393" s="69" t="b">
        <v>0</v>
      </c>
      <c r="F393" s="69" t="b">
        <v>0</v>
      </c>
      <c r="G393" s="69" t="b">
        <v>0</v>
      </c>
    </row>
    <row r="394" spans="1:7" ht="15">
      <c r="A394" s="69" t="s">
        <v>1995</v>
      </c>
      <c r="B394" s="69">
        <v>6</v>
      </c>
      <c r="C394" s="93">
        <v>0.005303157361347165</v>
      </c>
      <c r="D394" s="69" t="s">
        <v>399</v>
      </c>
      <c r="E394" s="69" t="b">
        <v>0</v>
      </c>
      <c r="F394" s="69" t="b">
        <v>0</v>
      </c>
      <c r="G394" s="69" t="b">
        <v>0</v>
      </c>
    </row>
    <row r="395" spans="1:7" ht="15">
      <c r="A395" s="69" t="s">
        <v>2196</v>
      </c>
      <c r="B395" s="69">
        <v>6</v>
      </c>
      <c r="C395" s="93">
        <v>0.005303157361347165</v>
      </c>
      <c r="D395" s="69" t="s">
        <v>399</v>
      </c>
      <c r="E395" s="69" t="b">
        <v>0</v>
      </c>
      <c r="F395" s="69" t="b">
        <v>0</v>
      </c>
      <c r="G395" s="69" t="b">
        <v>0</v>
      </c>
    </row>
    <row r="396" spans="1:7" ht="15">
      <c r="A396" s="69" t="s">
        <v>2197</v>
      </c>
      <c r="B396" s="69">
        <v>6</v>
      </c>
      <c r="C396" s="93">
        <v>0.005303157361347165</v>
      </c>
      <c r="D396" s="69" t="s">
        <v>399</v>
      </c>
      <c r="E396" s="69" t="b">
        <v>0</v>
      </c>
      <c r="F396" s="69" t="b">
        <v>0</v>
      </c>
      <c r="G396" s="69" t="b">
        <v>0</v>
      </c>
    </row>
    <row r="397" spans="1:7" ht="15">
      <c r="A397" s="69" t="s">
        <v>2194</v>
      </c>
      <c r="B397" s="69">
        <v>6</v>
      </c>
      <c r="C397" s="93">
        <v>0.005303157361347165</v>
      </c>
      <c r="D397" s="69" t="s">
        <v>399</v>
      </c>
      <c r="E397" s="69" t="b">
        <v>0</v>
      </c>
      <c r="F397" s="69" t="b">
        <v>0</v>
      </c>
      <c r="G397" s="69" t="b">
        <v>0</v>
      </c>
    </row>
    <row r="398" spans="1:7" ht="15">
      <c r="A398" s="69" t="s">
        <v>2195</v>
      </c>
      <c r="B398" s="69">
        <v>6</v>
      </c>
      <c r="C398" s="93">
        <v>0.005303157361347165</v>
      </c>
      <c r="D398" s="69" t="s">
        <v>399</v>
      </c>
      <c r="E398" s="69" t="b">
        <v>0</v>
      </c>
      <c r="F398" s="69" t="b">
        <v>0</v>
      </c>
      <c r="G398" s="69" t="b">
        <v>0</v>
      </c>
    </row>
    <row r="399" spans="1:7" ht="15">
      <c r="A399" s="69" t="s">
        <v>2198</v>
      </c>
      <c r="B399" s="69">
        <v>6</v>
      </c>
      <c r="C399" s="93">
        <v>0.005303157361347165</v>
      </c>
      <c r="D399" s="69" t="s">
        <v>399</v>
      </c>
      <c r="E399" s="69" t="b">
        <v>0</v>
      </c>
      <c r="F399" s="69" t="b">
        <v>0</v>
      </c>
      <c r="G399" s="69" t="b">
        <v>0</v>
      </c>
    </row>
    <row r="400" spans="1:7" ht="15">
      <c r="A400" s="69" t="s">
        <v>392</v>
      </c>
      <c r="B400" s="69">
        <v>6</v>
      </c>
      <c r="C400" s="93">
        <v>0.005303157361347165</v>
      </c>
      <c r="D400" s="69" t="s">
        <v>399</v>
      </c>
      <c r="E400" s="69" t="b">
        <v>0</v>
      </c>
      <c r="F400" s="69" t="b">
        <v>0</v>
      </c>
      <c r="G400" s="69" t="b">
        <v>0</v>
      </c>
    </row>
    <row r="401" spans="1:7" ht="15">
      <c r="A401" s="69" t="s">
        <v>2224</v>
      </c>
      <c r="B401" s="69">
        <v>5</v>
      </c>
      <c r="C401" s="93">
        <v>0.0059966134594418566</v>
      </c>
      <c r="D401" s="69" t="s">
        <v>399</v>
      </c>
      <c r="E401" s="69" t="b">
        <v>0</v>
      </c>
      <c r="F401" s="69" t="b">
        <v>0</v>
      </c>
      <c r="G401" s="69" t="b">
        <v>0</v>
      </c>
    </row>
    <row r="402" spans="1:7" ht="15">
      <c r="A402" s="69" t="s">
        <v>2221</v>
      </c>
      <c r="B402" s="69">
        <v>5</v>
      </c>
      <c r="C402" s="93">
        <v>0.0059966134594418566</v>
      </c>
      <c r="D402" s="69" t="s">
        <v>399</v>
      </c>
      <c r="E402" s="69" t="b">
        <v>0</v>
      </c>
      <c r="F402" s="69" t="b">
        <v>0</v>
      </c>
      <c r="G402" s="69" t="b">
        <v>0</v>
      </c>
    </row>
    <row r="403" spans="1:7" ht="15">
      <c r="A403" s="69" t="s">
        <v>2225</v>
      </c>
      <c r="B403" s="69">
        <v>5</v>
      </c>
      <c r="C403" s="93">
        <v>0.0059966134594418566</v>
      </c>
      <c r="D403" s="69" t="s">
        <v>399</v>
      </c>
      <c r="E403" s="69" t="b">
        <v>0</v>
      </c>
      <c r="F403" s="69" t="b">
        <v>0</v>
      </c>
      <c r="G403" s="69" t="b">
        <v>0</v>
      </c>
    </row>
    <row r="404" spans="1:7" ht="15">
      <c r="A404" s="69" t="s">
        <v>2226</v>
      </c>
      <c r="B404" s="69">
        <v>5</v>
      </c>
      <c r="C404" s="93">
        <v>0.0059966134594418566</v>
      </c>
      <c r="D404" s="69" t="s">
        <v>399</v>
      </c>
      <c r="E404" s="69" t="b">
        <v>0</v>
      </c>
      <c r="F404" s="69" t="b">
        <v>0</v>
      </c>
      <c r="G404" s="69" t="b">
        <v>0</v>
      </c>
    </row>
    <row r="405" spans="1:7" ht="15">
      <c r="A405" s="69" t="s">
        <v>667</v>
      </c>
      <c r="B405" s="69">
        <v>5</v>
      </c>
      <c r="C405" s="93">
        <v>0.0059966134594418566</v>
      </c>
      <c r="D405" s="69" t="s">
        <v>399</v>
      </c>
      <c r="E405" s="69" t="b">
        <v>0</v>
      </c>
      <c r="F405" s="69" t="b">
        <v>0</v>
      </c>
      <c r="G405" s="69" t="b">
        <v>0</v>
      </c>
    </row>
    <row r="406" spans="1:7" ht="15">
      <c r="A406" s="69" t="s">
        <v>610</v>
      </c>
      <c r="B406" s="69">
        <v>5</v>
      </c>
      <c r="C406" s="93">
        <v>0.0059966134594418566</v>
      </c>
      <c r="D406" s="69" t="s">
        <v>399</v>
      </c>
      <c r="E406" s="69" t="b">
        <v>0</v>
      </c>
      <c r="F406" s="69" t="b">
        <v>0</v>
      </c>
      <c r="G406" s="69" t="b">
        <v>0</v>
      </c>
    </row>
    <row r="407" spans="1:7" ht="15">
      <c r="A407" s="69" t="s">
        <v>1974</v>
      </c>
      <c r="B407" s="69">
        <v>4</v>
      </c>
      <c r="C407" s="93">
        <v>0.0063416734449727105</v>
      </c>
      <c r="D407" s="69" t="s">
        <v>399</v>
      </c>
      <c r="E407" s="69" t="b">
        <v>0</v>
      </c>
      <c r="F407" s="69" t="b">
        <v>0</v>
      </c>
      <c r="G407" s="69" t="b">
        <v>0</v>
      </c>
    </row>
    <row r="408" spans="1:7" ht="15">
      <c r="A408" s="69" t="s">
        <v>1975</v>
      </c>
      <c r="B408" s="69">
        <v>4</v>
      </c>
      <c r="C408" s="93">
        <v>0.0063416734449727105</v>
      </c>
      <c r="D408" s="69" t="s">
        <v>399</v>
      </c>
      <c r="E408" s="69" t="b">
        <v>0</v>
      </c>
      <c r="F408" s="69" t="b">
        <v>0</v>
      </c>
      <c r="G408" s="69" t="b">
        <v>0</v>
      </c>
    </row>
    <row r="409" spans="1:7" ht="15">
      <c r="A409" s="69" t="s">
        <v>1976</v>
      </c>
      <c r="B409" s="69">
        <v>4</v>
      </c>
      <c r="C409" s="93">
        <v>0.0063416734449727105</v>
      </c>
      <c r="D409" s="69" t="s">
        <v>399</v>
      </c>
      <c r="E409" s="69" t="b">
        <v>0</v>
      </c>
      <c r="F409" s="69" t="b">
        <v>0</v>
      </c>
      <c r="G409" s="69" t="b">
        <v>0</v>
      </c>
    </row>
    <row r="410" spans="1:7" ht="15">
      <c r="A410" s="69" t="s">
        <v>1977</v>
      </c>
      <c r="B410" s="69">
        <v>4</v>
      </c>
      <c r="C410" s="93">
        <v>0.0063416734449727105</v>
      </c>
      <c r="D410" s="69" t="s">
        <v>399</v>
      </c>
      <c r="E410" s="69" t="b">
        <v>0</v>
      </c>
      <c r="F410" s="69" t="b">
        <v>0</v>
      </c>
      <c r="G410" s="69" t="b">
        <v>0</v>
      </c>
    </row>
    <row r="411" spans="1:7" ht="15">
      <c r="A411" s="69" t="s">
        <v>1978</v>
      </c>
      <c r="B411" s="69">
        <v>4</v>
      </c>
      <c r="C411" s="93">
        <v>0.0063416734449727105</v>
      </c>
      <c r="D411" s="69" t="s">
        <v>399</v>
      </c>
      <c r="E411" s="69" t="b">
        <v>0</v>
      </c>
      <c r="F411" s="69" t="b">
        <v>0</v>
      </c>
      <c r="G411" s="69" t="b">
        <v>0</v>
      </c>
    </row>
    <row r="412" spans="1:7" ht="15">
      <c r="A412" s="69" t="s">
        <v>1979</v>
      </c>
      <c r="B412" s="69">
        <v>4</v>
      </c>
      <c r="C412" s="93">
        <v>0.0063416734449727105</v>
      </c>
      <c r="D412" s="69" t="s">
        <v>399</v>
      </c>
      <c r="E412" s="69" t="b">
        <v>0</v>
      </c>
      <c r="F412" s="69" t="b">
        <v>0</v>
      </c>
      <c r="G412" s="69" t="b">
        <v>0</v>
      </c>
    </row>
    <row r="413" spans="1:7" ht="15">
      <c r="A413" s="69" t="s">
        <v>1991</v>
      </c>
      <c r="B413" s="69">
        <v>4</v>
      </c>
      <c r="C413" s="93">
        <v>0.0063416734449727105</v>
      </c>
      <c r="D413" s="69" t="s">
        <v>399</v>
      </c>
      <c r="E413" s="69" t="b">
        <v>0</v>
      </c>
      <c r="F413" s="69" t="b">
        <v>0</v>
      </c>
      <c r="G413" s="69" t="b">
        <v>0</v>
      </c>
    </row>
    <row r="414" spans="1:7" ht="15">
      <c r="A414" s="69" t="s">
        <v>1983</v>
      </c>
      <c r="B414" s="69">
        <v>3</v>
      </c>
      <c r="C414" s="93">
        <v>0.0062495467563386965</v>
      </c>
      <c r="D414" s="69" t="s">
        <v>399</v>
      </c>
      <c r="E414" s="69" t="b">
        <v>0</v>
      </c>
      <c r="F414" s="69" t="b">
        <v>0</v>
      </c>
      <c r="G414" s="69" t="b">
        <v>0</v>
      </c>
    </row>
    <row r="415" spans="1:7" ht="15">
      <c r="A415" s="69" t="s">
        <v>466</v>
      </c>
      <c r="B415" s="69">
        <v>3</v>
      </c>
      <c r="C415" s="93">
        <v>0.0062495467563386965</v>
      </c>
      <c r="D415" s="69" t="s">
        <v>399</v>
      </c>
      <c r="E415" s="69" t="b">
        <v>0</v>
      </c>
      <c r="F415" s="69" t="b">
        <v>0</v>
      </c>
      <c r="G415" s="69" t="b">
        <v>0</v>
      </c>
    </row>
    <row r="416" spans="1:7" ht="15">
      <c r="A416" s="69" t="s">
        <v>2269</v>
      </c>
      <c r="B416" s="69">
        <v>2</v>
      </c>
      <c r="C416" s="93">
        <v>0.005569482106263099</v>
      </c>
      <c r="D416" s="69" t="s">
        <v>399</v>
      </c>
      <c r="E416" s="69" t="b">
        <v>0</v>
      </c>
      <c r="F416" s="69" t="b">
        <v>0</v>
      </c>
      <c r="G416" s="69" t="b">
        <v>0</v>
      </c>
    </row>
    <row r="417" spans="1:7" ht="15">
      <c r="A417" s="69" t="s">
        <v>2270</v>
      </c>
      <c r="B417" s="69">
        <v>2</v>
      </c>
      <c r="C417" s="93">
        <v>0.005569482106263099</v>
      </c>
      <c r="D417" s="69" t="s">
        <v>399</v>
      </c>
      <c r="E417" s="69" t="b">
        <v>0</v>
      </c>
      <c r="F417" s="69" t="b">
        <v>0</v>
      </c>
      <c r="G417" s="69" t="b">
        <v>0</v>
      </c>
    </row>
    <row r="418" spans="1:7" ht="15">
      <c r="A418" s="69" t="s">
        <v>2243</v>
      </c>
      <c r="B418" s="69">
        <v>2</v>
      </c>
      <c r="C418" s="93">
        <v>0.005569482106263099</v>
      </c>
      <c r="D418" s="69" t="s">
        <v>399</v>
      </c>
      <c r="E418" s="69" t="b">
        <v>0</v>
      </c>
      <c r="F418" s="69" t="b">
        <v>0</v>
      </c>
      <c r="G418" s="69" t="b">
        <v>0</v>
      </c>
    </row>
    <row r="419" spans="1:7" ht="15">
      <c r="A419" s="69" t="s">
        <v>2271</v>
      </c>
      <c r="B419" s="69">
        <v>2</v>
      </c>
      <c r="C419" s="93">
        <v>0.005569482106263099</v>
      </c>
      <c r="D419" s="69" t="s">
        <v>399</v>
      </c>
      <c r="E419" s="69" t="b">
        <v>0</v>
      </c>
      <c r="F419" s="69" t="b">
        <v>0</v>
      </c>
      <c r="G419" s="69" t="b">
        <v>0</v>
      </c>
    </row>
    <row r="420" spans="1:7" ht="15">
      <c r="A420" s="69" t="s">
        <v>2272</v>
      </c>
      <c r="B420" s="69">
        <v>2</v>
      </c>
      <c r="C420" s="93">
        <v>0.005569482106263099</v>
      </c>
      <c r="D420" s="69" t="s">
        <v>399</v>
      </c>
      <c r="E420" s="69" t="b">
        <v>0</v>
      </c>
      <c r="F420" s="69" t="b">
        <v>0</v>
      </c>
      <c r="G420" s="69" t="b">
        <v>0</v>
      </c>
    </row>
    <row r="421" spans="1:7" ht="15">
      <c r="A421" s="69" t="s">
        <v>1981</v>
      </c>
      <c r="B421" s="69">
        <v>2</v>
      </c>
      <c r="C421" s="93">
        <v>0.00796812749003984</v>
      </c>
      <c r="D421" s="69" t="s">
        <v>399</v>
      </c>
      <c r="E421" s="69" t="b">
        <v>0</v>
      </c>
      <c r="F421" s="69" t="b">
        <v>0</v>
      </c>
      <c r="G421" s="69" t="b">
        <v>0</v>
      </c>
    </row>
    <row r="422" spans="1:7" ht="15">
      <c r="A422" s="69" t="s">
        <v>1997</v>
      </c>
      <c r="B422" s="69">
        <v>10</v>
      </c>
      <c r="C422" s="93">
        <v>0.006044369927299604</v>
      </c>
      <c r="D422" s="69" t="s">
        <v>428</v>
      </c>
      <c r="E422" s="69" t="b">
        <v>0</v>
      </c>
      <c r="F422" s="69" t="b">
        <v>0</v>
      </c>
      <c r="G422" s="69" t="b">
        <v>0</v>
      </c>
    </row>
    <row r="423" spans="1:7" ht="15">
      <c r="A423" s="69" t="s">
        <v>1973</v>
      </c>
      <c r="B423" s="69">
        <v>6</v>
      </c>
      <c r="C423" s="93">
        <v>0</v>
      </c>
      <c r="D423" s="69" t="s">
        <v>428</v>
      </c>
      <c r="E423" s="69" t="b">
        <v>0</v>
      </c>
      <c r="F423" s="69" t="b">
        <v>0</v>
      </c>
      <c r="G423" s="69" t="b">
        <v>0</v>
      </c>
    </row>
    <row r="424" spans="1:7" ht="15">
      <c r="A424" s="69" t="s">
        <v>1972</v>
      </c>
      <c r="B424" s="69">
        <v>6</v>
      </c>
      <c r="C424" s="93">
        <v>0</v>
      </c>
      <c r="D424" s="69" t="s">
        <v>428</v>
      </c>
      <c r="E424" s="69" t="b">
        <v>0</v>
      </c>
      <c r="F424" s="69" t="b">
        <v>0</v>
      </c>
      <c r="G424" s="69" t="b">
        <v>0</v>
      </c>
    </row>
    <row r="425" spans="1:7" ht="15">
      <c r="A425" s="69" t="s">
        <v>1998</v>
      </c>
      <c r="B425" s="69">
        <v>6</v>
      </c>
      <c r="C425" s="93">
        <v>0</v>
      </c>
      <c r="D425" s="69" t="s">
        <v>428</v>
      </c>
      <c r="E425" s="69" t="b">
        <v>0</v>
      </c>
      <c r="F425" s="69" t="b">
        <v>0</v>
      </c>
      <c r="G425" s="69" t="b">
        <v>0</v>
      </c>
    </row>
    <row r="426" spans="1:7" ht="15">
      <c r="A426" s="69" t="s">
        <v>1968</v>
      </c>
      <c r="B426" s="69">
        <v>6</v>
      </c>
      <c r="C426" s="93">
        <v>0</v>
      </c>
      <c r="D426" s="69" t="s">
        <v>428</v>
      </c>
      <c r="E426" s="69" t="b">
        <v>0</v>
      </c>
      <c r="F426" s="69" t="b">
        <v>0</v>
      </c>
      <c r="G426" s="69" t="b">
        <v>0</v>
      </c>
    </row>
    <row r="427" spans="1:7" ht="15">
      <c r="A427" s="69" t="s">
        <v>1999</v>
      </c>
      <c r="B427" s="69">
        <v>5</v>
      </c>
      <c r="C427" s="93">
        <v>0.003022184963649802</v>
      </c>
      <c r="D427" s="69" t="s">
        <v>428</v>
      </c>
      <c r="E427" s="69" t="b">
        <v>0</v>
      </c>
      <c r="F427" s="69" t="b">
        <v>0</v>
      </c>
      <c r="G427" s="69" t="b">
        <v>0</v>
      </c>
    </row>
    <row r="428" spans="1:7" ht="15">
      <c r="A428" s="69" t="s">
        <v>467</v>
      </c>
      <c r="B428" s="69">
        <v>5</v>
      </c>
      <c r="C428" s="93">
        <v>0.003022184963649802</v>
      </c>
      <c r="D428" s="69" t="s">
        <v>428</v>
      </c>
      <c r="E428" s="69" t="b">
        <v>0</v>
      </c>
      <c r="F428" s="69" t="b">
        <v>0</v>
      </c>
      <c r="G428" s="69" t="b">
        <v>0</v>
      </c>
    </row>
    <row r="429" spans="1:7" ht="15">
      <c r="A429" s="69" t="s">
        <v>2000</v>
      </c>
      <c r="B429" s="69">
        <v>5</v>
      </c>
      <c r="C429" s="93">
        <v>0.003022184963649802</v>
      </c>
      <c r="D429" s="69" t="s">
        <v>428</v>
      </c>
      <c r="E429" s="69" t="b">
        <v>0</v>
      </c>
      <c r="F429" s="69" t="b">
        <v>0</v>
      </c>
      <c r="G429" s="69" t="b">
        <v>0</v>
      </c>
    </row>
    <row r="430" spans="1:7" ht="15">
      <c r="A430" s="69" t="s">
        <v>2001</v>
      </c>
      <c r="B430" s="69">
        <v>5</v>
      </c>
      <c r="C430" s="93">
        <v>0.003022184963649802</v>
      </c>
      <c r="D430" s="69" t="s">
        <v>428</v>
      </c>
      <c r="E430" s="69" t="b">
        <v>0</v>
      </c>
      <c r="F430" s="69" t="b">
        <v>0</v>
      </c>
      <c r="G430" s="69" t="b">
        <v>0</v>
      </c>
    </row>
    <row r="431" spans="1:7" ht="15">
      <c r="A431" s="69" t="s">
        <v>1988</v>
      </c>
      <c r="B431" s="69">
        <v>5</v>
      </c>
      <c r="C431" s="93">
        <v>0.003022184963649802</v>
      </c>
      <c r="D431" s="69" t="s">
        <v>428</v>
      </c>
      <c r="E431" s="69" t="b">
        <v>0</v>
      </c>
      <c r="F431" s="69" t="b">
        <v>0</v>
      </c>
      <c r="G431" s="69" t="b">
        <v>0</v>
      </c>
    </row>
    <row r="432" spans="1:7" ht="15">
      <c r="A432" s="69" t="s">
        <v>1985</v>
      </c>
      <c r="B432" s="69">
        <v>5</v>
      </c>
      <c r="C432" s="93">
        <v>0.003022184963649802</v>
      </c>
      <c r="D432" s="69" t="s">
        <v>428</v>
      </c>
      <c r="E432" s="69" t="b">
        <v>0</v>
      </c>
      <c r="F432" s="69" t="b">
        <v>0</v>
      </c>
      <c r="G432" s="69" t="b">
        <v>0</v>
      </c>
    </row>
    <row r="433" spans="1:7" ht="15">
      <c r="A433" s="69" t="s">
        <v>2227</v>
      </c>
      <c r="B433" s="69">
        <v>5</v>
      </c>
      <c r="C433" s="93">
        <v>0.003022184963649802</v>
      </c>
      <c r="D433" s="69" t="s">
        <v>428</v>
      </c>
      <c r="E433" s="69" t="b">
        <v>0</v>
      </c>
      <c r="F433" s="69" t="b">
        <v>0</v>
      </c>
      <c r="G433" s="69" t="b">
        <v>0</v>
      </c>
    </row>
    <row r="434" spans="1:7" ht="15">
      <c r="A434" s="69" t="s">
        <v>2004</v>
      </c>
      <c r="B434" s="69">
        <v>5</v>
      </c>
      <c r="C434" s="93">
        <v>0.003022184963649802</v>
      </c>
      <c r="D434" s="69" t="s">
        <v>428</v>
      </c>
      <c r="E434" s="69" t="b">
        <v>0</v>
      </c>
      <c r="F434" s="69" t="b">
        <v>0</v>
      </c>
      <c r="G434" s="69" t="b">
        <v>0</v>
      </c>
    </row>
    <row r="435" spans="1:7" ht="15">
      <c r="A435" s="69" t="s">
        <v>2005</v>
      </c>
      <c r="B435" s="69">
        <v>5</v>
      </c>
      <c r="C435" s="93">
        <v>0.003022184963649802</v>
      </c>
      <c r="D435" s="69" t="s">
        <v>428</v>
      </c>
      <c r="E435" s="69" t="b">
        <v>0</v>
      </c>
      <c r="F435" s="69" t="b">
        <v>0</v>
      </c>
      <c r="G435" s="69" t="b">
        <v>0</v>
      </c>
    </row>
    <row r="436" spans="1:7" ht="15">
      <c r="A436" s="69" t="s">
        <v>2228</v>
      </c>
      <c r="B436" s="69">
        <v>5</v>
      </c>
      <c r="C436" s="93">
        <v>0.003022184963649802</v>
      </c>
      <c r="D436" s="69" t="s">
        <v>428</v>
      </c>
      <c r="E436" s="69" t="b">
        <v>0</v>
      </c>
      <c r="F436" s="69" t="b">
        <v>0</v>
      </c>
      <c r="G436" s="69" t="b">
        <v>0</v>
      </c>
    </row>
    <row r="437" spans="1:7" ht="15">
      <c r="A437" s="69" t="s">
        <v>1967</v>
      </c>
      <c r="B437" s="69">
        <v>5</v>
      </c>
      <c r="C437" s="93">
        <v>0.003022184963649802</v>
      </c>
      <c r="D437" s="69" t="s">
        <v>428</v>
      </c>
      <c r="E437" s="69" t="b">
        <v>0</v>
      </c>
      <c r="F437" s="69" t="b">
        <v>0</v>
      </c>
      <c r="G437" s="69" t="b">
        <v>0</v>
      </c>
    </row>
    <row r="438" spans="1:7" ht="15">
      <c r="A438" s="69" t="s">
        <v>2223</v>
      </c>
      <c r="B438" s="69">
        <v>5</v>
      </c>
      <c r="C438" s="93">
        <v>0.003022184963649802</v>
      </c>
      <c r="D438" s="69" t="s">
        <v>428</v>
      </c>
      <c r="E438" s="69" t="b">
        <v>0</v>
      </c>
      <c r="F438" s="69" t="b">
        <v>0</v>
      </c>
      <c r="G438" s="69" t="b">
        <v>0</v>
      </c>
    </row>
    <row r="439" spans="1:7" ht="15">
      <c r="A439" s="69" t="s">
        <v>2229</v>
      </c>
      <c r="B439" s="69">
        <v>5</v>
      </c>
      <c r="C439" s="93">
        <v>0.003022184963649802</v>
      </c>
      <c r="D439" s="69" t="s">
        <v>428</v>
      </c>
      <c r="E439" s="69" t="b">
        <v>0</v>
      </c>
      <c r="F439" s="69" t="b">
        <v>0</v>
      </c>
      <c r="G439" s="69" t="b">
        <v>0</v>
      </c>
    </row>
    <row r="440" spans="1:7" ht="15">
      <c r="A440" s="69" t="s">
        <v>465</v>
      </c>
      <c r="B440" s="69">
        <v>5</v>
      </c>
      <c r="C440" s="93">
        <v>0.003022184963649802</v>
      </c>
      <c r="D440" s="69" t="s">
        <v>428</v>
      </c>
      <c r="E440" s="69" t="b">
        <v>0</v>
      </c>
      <c r="F440" s="69" t="b">
        <v>0</v>
      </c>
      <c r="G440" s="69" t="b">
        <v>0</v>
      </c>
    </row>
    <row r="441" spans="1:7" ht="15">
      <c r="A441" s="69" t="s">
        <v>2230</v>
      </c>
      <c r="B441" s="69">
        <v>5</v>
      </c>
      <c r="C441" s="93">
        <v>0.003022184963649802</v>
      </c>
      <c r="D441" s="69" t="s">
        <v>428</v>
      </c>
      <c r="E441" s="69" t="b">
        <v>0</v>
      </c>
      <c r="F441" s="69" t="b">
        <v>0</v>
      </c>
      <c r="G441" s="69" t="b">
        <v>0</v>
      </c>
    </row>
    <row r="442" spans="1:7" ht="15">
      <c r="A442" s="69" t="s">
        <v>2207</v>
      </c>
      <c r="B442" s="69">
        <v>5</v>
      </c>
      <c r="C442" s="93">
        <v>0.003022184963649802</v>
      </c>
      <c r="D442" s="69" t="s">
        <v>428</v>
      </c>
      <c r="E442" s="69" t="b">
        <v>0</v>
      </c>
      <c r="F442" s="69" t="b">
        <v>0</v>
      </c>
      <c r="G442" s="69" t="b">
        <v>0</v>
      </c>
    </row>
    <row r="443" spans="1:7" ht="15">
      <c r="A443" s="69" t="s">
        <v>2208</v>
      </c>
      <c r="B443" s="69">
        <v>5</v>
      </c>
      <c r="C443" s="93">
        <v>0.003022184963649802</v>
      </c>
      <c r="D443" s="69" t="s">
        <v>428</v>
      </c>
      <c r="E443" s="69" t="b">
        <v>0</v>
      </c>
      <c r="F443" s="69" t="b">
        <v>0</v>
      </c>
      <c r="G443" s="69" t="b">
        <v>0</v>
      </c>
    </row>
    <row r="444" spans="1:7" ht="15">
      <c r="A444" s="69" t="s">
        <v>1969</v>
      </c>
      <c r="B444" s="69">
        <v>3</v>
      </c>
      <c r="C444" s="93">
        <v>0.017820257642373518</v>
      </c>
      <c r="D444" s="69" t="s">
        <v>428</v>
      </c>
      <c r="E444" s="69" t="b">
        <v>0</v>
      </c>
      <c r="F444" s="69" t="b">
        <v>0</v>
      </c>
      <c r="G444" s="69" t="b">
        <v>0</v>
      </c>
    </row>
    <row r="445" spans="1:7" ht="15">
      <c r="A445" s="69" t="s">
        <v>1973</v>
      </c>
      <c r="B445" s="69">
        <v>2</v>
      </c>
      <c r="C445" s="93">
        <v>0</v>
      </c>
      <c r="D445" s="69" t="s">
        <v>429</v>
      </c>
      <c r="E445" s="69" t="b">
        <v>0</v>
      </c>
      <c r="F445" s="69" t="b">
        <v>0</v>
      </c>
      <c r="G445" s="69" t="b">
        <v>0</v>
      </c>
    </row>
    <row r="446" spans="1:7" ht="15">
      <c r="A446" s="69" t="s">
        <v>1972</v>
      </c>
      <c r="B446" s="69">
        <v>2</v>
      </c>
      <c r="C446" s="93">
        <v>0</v>
      </c>
      <c r="D446" s="69" t="s">
        <v>429</v>
      </c>
      <c r="E446" s="69" t="b">
        <v>0</v>
      </c>
      <c r="F446" s="69" t="b">
        <v>0</v>
      </c>
      <c r="G446" s="69" t="b">
        <v>0</v>
      </c>
    </row>
    <row r="447" spans="1:7" ht="15">
      <c r="A447" s="69" t="s">
        <v>1985</v>
      </c>
      <c r="B447" s="69">
        <v>2</v>
      </c>
      <c r="C447" s="93">
        <v>0</v>
      </c>
      <c r="D447" s="69" t="s">
        <v>429</v>
      </c>
      <c r="E447" s="69" t="b">
        <v>0</v>
      </c>
      <c r="F447" s="69" t="b">
        <v>0</v>
      </c>
      <c r="G447" s="69" t="b">
        <v>0</v>
      </c>
    </row>
    <row r="448" spans="1:7" ht="15">
      <c r="A448" s="69" t="s">
        <v>2002</v>
      </c>
      <c r="B448" s="69">
        <v>2</v>
      </c>
      <c r="C448" s="93">
        <v>0</v>
      </c>
      <c r="D448" s="69" t="s">
        <v>429</v>
      </c>
      <c r="E448" s="69" t="b">
        <v>0</v>
      </c>
      <c r="F448" s="69" t="b">
        <v>0</v>
      </c>
      <c r="G448" s="69" t="b">
        <v>0</v>
      </c>
    </row>
    <row r="449" spans="1:7" ht="15">
      <c r="A449" s="69" t="s">
        <v>2003</v>
      </c>
      <c r="B449" s="69">
        <v>2</v>
      </c>
      <c r="C449" s="93">
        <v>0</v>
      </c>
      <c r="D449" s="69" t="s">
        <v>429</v>
      </c>
      <c r="E449" s="69" t="b">
        <v>0</v>
      </c>
      <c r="F449" s="69" t="b">
        <v>0</v>
      </c>
      <c r="G449" s="69" t="b">
        <v>0</v>
      </c>
    </row>
    <row r="450" spans="1:7" ht="15">
      <c r="A450" s="69" t="s">
        <v>1980</v>
      </c>
      <c r="B450" s="69">
        <v>2</v>
      </c>
      <c r="C450" s="93">
        <v>0</v>
      </c>
      <c r="D450" s="69" t="s">
        <v>429</v>
      </c>
      <c r="E450" s="69" t="b">
        <v>0</v>
      </c>
      <c r="F450" s="69" t="b">
        <v>0</v>
      </c>
      <c r="G450" s="69" t="b">
        <v>0</v>
      </c>
    </row>
    <row r="451" spans="1:7" ht="15">
      <c r="A451" s="69" t="s">
        <v>1970</v>
      </c>
      <c r="B451" s="69">
        <v>2</v>
      </c>
      <c r="C451" s="93">
        <v>0</v>
      </c>
      <c r="D451" s="69" t="s">
        <v>429</v>
      </c>
      <c r="E451" s="69" t="b">
        <v>0</v>
      </c>
      <c r="F451" s="69" t="b">
        <v>0</v>
      </c>
      <c r="G451" s="69" t="b">
        <v>0</v>
      </c>
    </row>
    <row r="452" spans="1:7" ht="15">
      <c r="A452" s="69" t="s">
        <v>1971</v>
      </c>
      <c r="B452" s="69">
        <v>2</v>
      </c>
      <c r="C452" s="93">
        <v>0</v>
      </c>
      <c r="D452" s="69" t="s">
        <v>429</v>
      </c>
      <c r="E452" s="69" t="b">
        <v>0</v>
      </c>
      <c r="F452" s="69" t="b">
        <v>0</v>
      </c>
      <c r="G452" s="69" t="b">
        <v>0</v>
      </c>
    </row>
    <row r="453" spans="1:7" ht="15">
      <c r="A453" s="69" t="s">
        <v>2004</v>
      </c>
      <c r="B453" s="69">
        <v>2</v>
      </c>
      <c r="C453" s="93">
        <v>0</v>
      </c>
      <c r="D453" s="69" t="s">
        <v>429</v>
      </c>
      <c r="E453" s="69" t="b">
        <v>0</v>
      </c>
      <c r="F453" s="69" t="b">
        <v>0</v>
      </c>
      <c r="G453" s="69" t="b">
        <v>0</v>
      </c>
    </row>
    <row r="454" spans="1:7" ht="15">
      <c r="A454" s="69" t="s">
        <v>2005</v>
      </c>
      <c r="B454" s="69">
        <v>2</v>
      </c>
      <c r="C454" s="93">
        <v>0</v>
      </c>
      <c r="D454" s="69" t="s">
        <v>429</v>
      </c>
      <c r="E454" s="69" t="b">
        <v>0</v>
      </c>
      <c r="F454" s="69" t="b">
        <v>0</v>
      </c>
      <c r="G454" s="69" t="b">
        <v>0</v>
      </c>
    </row>
    <row r="455" spans="1:7" ht="15">
      <c r="A455" s="69" t="s">
        <v>2258</v>
      </c>
      <c r="B455" s="69">
        <v>2</v>
      </c>
      <c r="C455" s="93">
        <v>0</v>
      </c>
      <c r="D455" s="69" t="s">
        <v>429</v>
      </c>
      <c r="E455" s="69" t="b">
        <v>0</v>
      </c>
      <c r="F455" s="69" t="b">
        <v>0</v>
      </c>
      <c r="G455" s="69" t="b">
        <v>0</v>
      </c>
    </row>
    <row r="456" spans="1:7" ht="15">
      <c r="A456" s="69" t="s">
        <v>1994</v>
      </c>
      <c r="B456" s="69">
        <v>2</v>
      </c>
      <c r="C456" s="93">
        <v>0</v>
      </c>
      <c r="D456" s="69" t="s">
        <v>429</v>
      </c>
      <c r="E456" s="69" t="b">
        <v>0</v>
      </c>
      <c r="F456" s="69" t="b">
        <v>0</v>
      </c>
      <c r="G456" s="69" t="b">
        <v>0</v>
      </c>
    </row>
    <row r="457" spans="1:7" ht="15">
      <c r="A457" s="69" t="s">
        <v>2231</v>
      </c>
      <c r="B457" s="69">
        <v>2</v>
      </c>
      <c r="C457" s="93">
        <v>0</v>
      </c>
      <c r="D457" s="69" t="s">
        <v>429</v>
      </c>
      <c r="E457" s="69" t="b">
        <v>0</v>
      </c>
      <c r="F457" s="69" t="b">
        <v>0</v>
      </c>
      <c r="G457" s="69" t="b">
        <v>0</v>
      </c>
    </row>
    <row r="458" spans="1:7" ht="15">
      <c r="A458" s="69" t="s">
        <v>2259</v>
      </c>
      <c r="B458" s="69">
        <v>2</v>
      </c>
      <c r="C458" s="93">
        <v>0</v>
      </c>
      <c r="D458" s="69" t="s">
        <v>429</v>
      </c>
      <c r="E458" s="69" t="b">
        <v>0</v>
      </c>
      <c r="F458" s="69" t="b">
        <v>0</v>
      </c>
      <c r="G458" s="69" t="b">
        <v>0</v>
      </c>
    </row>
    <row r="459" spans="1:7" ht="15">
      <c r="A459" s="69" t="s">
        <v>2260</v>
      </c>
      <c r="B459" s="69">
        <v>2</v>
      </c>
      <c r="C459" s="93">
        <v>0</v>
      </c>
      <c r="D459" s="69" t="s">
        <v>429</v>
      </c>
      <c r="E459" s="69" t="b">
        <v>0</v>
      </c>
      <c r="F459" s="69" t="b">
        <v>0</v>
      </c>
      <c r="G459" s="69" t="b">
        <v>0</v>
      </c>
    </row>
    <row r="460" spans="1:7" ht="15">
      <c r="A460" s="69" t="s">
        <v>2261</v>
      </c>
      <c r="B460" s="69">
        <v>2</v>
      </c>
      <c r="C460" s="93">
        <v>0</v>
      </c>
      <c r="D460" s="69" t="s">
        <v>429</v>
      </c>
      <c r="E460" s="69" t="b">
        <v>0</v>
      </c>
      <c r="F460" s="69" t="b">
        <v>0</v>
      </c>
      <c r="G460" s="69" t="b">
        <v>0</v>
      </c>
    </row>
    <row r="461" spans="1:7" ht="15">
      <c r="A461" s="69" t="s">
        <v>1970</v>
      </c>
      <c r="B461" s="69">
        <v>4</v>
      </c>
      <c r="C461" s="93">
        <v>0</v>
      </c>
      <c r="D461" s="69" t="s">
        <v>430</v>
      </c>
      <c r="E461" s="69" t="b">
        <v>0</v>
      </c>
      <c r="F461" s="69" t="b">
        <v>0</v>
      </c>
      <c r="G461" s="69" t="b">
        <v>0</v>
      </c>
    </row>
    <row r="462" spans="1:7" ht="15">
      <c r="A462" s="69" t="s">
        <v>1973</v>
      </c>
      <c r="B462" s="69">
        <v>2</v>
      </c>
      <c r="C462" s="93">
        <v>0</v>
      </c>
      <c r="D462" s="69" t="s">
        <v>430</v>
      </c>
      <c r="E462" s="69" t="b">
        <v>0</v>
      </c>
      <c r="F462" s="69" t="b">
        <v>0</v>
      </c>
      <c r="G462" s="69" t="b">
        <v>0</v>
      </c>
    </row>
    <row r="463" spans="1:7" ht="15">
      <c r="A463" s="69" t="s">
        <v>1972</v>
      </c>
      <c r="B463" s="69">
        <v>2</v>
      </c>
      <c r="C463" s="93">
        <v>0</v>
      </c>
      <c r="D463" s="69" t="s">
        <v>430</v>
      </c>
      <c r="E463" s="69" t="b">
        <v>0</v>
      </c>
      <c r="F463" s="69" t="b">
        <v>0</v>
      </c>
      <c r="G463" s="69" t="b">
        <v>0</v>
      </c>
    </row>
    <row r="464" spans="1:7" ht="15">
      <c r="A464" s="69" t="s">
        <v>1985</v>
      </c>
      <c r="B464" s="69">
        <v>2</v>
      </c>
      <c r="C464" s="93">
        <v>0</v>
      </c>
      <c r="D464" s="69" t="s">
        <v>430</v>
      </c>
      <c r="E464" s="69" t="b">
        <v>0</v>
      </c>
      <c r="F464" s="69" t="b">
        <v>0</v>
      </c>
      <c r="G464" s="69" t="b">
        <v>0</v>
      </c>
    </row>
    <row r="465" spans="1:7" ht="15">
      <c r="A465" s="69" t="s">
        <v>1978</v>
      </c>
      <c r="B465" s="69">
        <v>2</v>
      </c>
      <c r="C465" s="93">
        <v>0</v>
      </c>
      <c r="D465" s="69" t="s">
        <v>430</v>
      </c>
      <c r="E465" s="69" t="b">
        <v>0</v>
      </c>
      <c r="F465" s="69" t="b">
        <v>0</v>
      </c>
      <c r="G465" s="69" t="b">
        <v>0</v>
      </c>
    </row>
    <row r="466" spans="1:7" ht="15">
      <c r="A466" s="69" t="s">
        <v>466</v>
      </c>
      <c r="B466" s="69">
        <v>2</v>
      </c>
      <c r="C466" s="93">
        <v>0</v>
      </c>
      <c r="D466" s="69" t="s">
        <v>430</v>
      </c>
      <c r="E466" s="69" t="b">
        <v>0</v>
      </c>
      <c r="F466" s="69" t="b">
        <v>0</v>
      </c>
      <c r="G466" s="69" t="b">
        <v>0</v>
      </c>
    </row>
    <row r="467" spans="1:7" ht="15">
      <c r="A467" s="69" t="s">
        <v>1979</v>
      </c>
      <c r="B467" s="69">
        <v>2</v>
      </c>
      <c r="C467" s="93">
        <v>0</v>
      </c>
      <c r="D467" s="69" t="s">
        <v>430</v>
      </c>
      <c r="E467" s="69" t="b">
        <v>0</v>
      </c>
      <c r="F467" s="69" t="b">
        <v>0</v>
      </c>
      <c r="G467" s="69" t="b">
        <v>0</v>
      </c>
    </row>
    <row r="468" spans="1:7" ht="15">
      <c r="A468" s="69" t="s">
        <v>1991</v>
      </c>
      <c r="B468" s="69">
        <v>2</v>
      </c>
      <c r="C468" s="93">
        <v>0</v>
      </c>
      <c r="D468" s="69" t="s">
        <v>430</v>
      </c>
      <c r="E468" s="69" t="b">
        <v>0</v>
      </c>
      <c r="F468" s="69" t="b">
        <v>0</v>
      </c>
      <c r="G468" s="69" t="b">
        <v>0</v>
      </c>
    </row>
    <row r="469" spans="1:7" ht="15">
      <c r="A469" s="69" t="s">
        <v>1971</v>
      </c>
      <c r="B469" s="69">
        <v>2</v>
      </c>
      <c r="C469" s="93">
        <v>0</v>
      </c>
      <c r="D469" s="69" t="s">
        <v>430</v>
      </c>
      <c r="E469" s="69" t="b">
        <v>0</v>
      </c>
      <c r="F469" s="69" t="b">
        <v>0</v>
      </c>
      <c r="G469" s="69" t="b">
        <v>0</v>
      </c>
    </row>
    <row r="470" spans="1:7" ht="15">
      <c r="A470" s="69" t="s">
        <v>1967</v>
      </c>
      <c r="B470" s="69">
        <v>2</v>
      </c>
      <c r="C470" s="93">
        <v>0</v>
      </c>
      <c r="D470" s="69" t="s">
        <v>430</v>
      </c>
      <c r="E470" s="69" t="b">
        <v>0</v>
      </c>
      <c r="F470" s="69" t="b">
        <v>0</v>
      </c>
      <c r="G470" s="69" t="b">
        <v>0</v>
      </c>
    </row>
    <row r="471" spans="1:7" ht="15">
      <c r="A471" s="69" t="s">
        <v>1968</v>
      </c>
      <c r="B471" s="69">
        <v>2</v>
      </c>
      <c r="C471" s="93">
        <v>0</v>
      </c>
      <c r="D471" s="69" t="s">
        <v>430</v>
      </c>
      <c r="E471" s="69" t="b">
        <v>0</v>
      </c>
      <c r="F471" s="69" t="b">
        <v>0</v>
      </c>
      <c r="G471" s="69" t="b">
        <v>0</v>
      </c>
    </row>
    <row r="472" spans="1:7" ht="15">
      <c r="A472" s="69" t="s">
        <v>1982</v>
      </c>
      <c r="B472" s="69">
        <v>2</v>
      </c>
      <c r="C472" s="93">
        <v>0</v>
      </c>
      <c r="D472" s="69" t="s">
        <v>430</v>
      </c>
      <c r="E472" s="69" t="b">
        <v>0</v>
      </c>
      <c r="F472" s="69" t="b">
        <v>0</v>
      </c>
      <c r="G472" s="69" t="b">
        <v>0</v>
      </c>
    </row>
    <row r="473" spans="1:7" ht="15">
      <c r="A473" s="69" t="s">
        <v>1980</v>
      </c>
      <c r="B473" s="69">
        <v>2</v>
      </c>
      <c r="C473" s="93">
        <v>0</v>
      </c>
      <c r="D473" s="69" t="s">
        <v>430</v>
      </c>
      <c r="E473" s="69" t="b">
        <v>0</v>
      </c>
      <c r="F473" s="69" t="b">
        <v>0</v>
      </c>
      <c r="G473" s="69" t="b">
        <v>0</v>
      </c>
    </row>
    <row r="474" spans="1:7" ht="15">
      <c r="A474" s="69" t="s">
        <v>2194</v>
      </c>
      <c r="B474" s="69">
        <v>2</v>
      </c>
      <c r="C474" s="93">
        <v>0</v>
      </c>
      <c r="D474" s="69" t="s">
        <v>430</v>
      </c>
      <c r="E474" s="69" t="b">
        <v>0</v>
      </c>
      <c r="F474" s="69" t="b">
        <v>0</v>
      </c>
      <c r="G474" s="69" t="b">
        <v>0</v>
      </c>
    </row>
    <row r="475" spans="1:7" ht="15">
      <c r="A475" s="69" t="s">
        <v>2197</v>
      </c>
      <c r="B475" s="69">
        <v>2</v>
      </c>
      <c r="C475" s="93">
        <v>0</v>
      </c>
      <c r="D475" s="69" t="s">
        <v>430</v>
      </c>
      <c r="E475" s="69" t="b">
        <v>0</v>
      </c>
      <c r="F475" s="69" t="b">
        <v>0</v>
      </c>
      <c r="G475" s="69" t="b">
        <v>0</v>
      </c>
    </row>
    <row r="476" spans="1:7" ht="15">
      <c r="A476" s="69" t="s">
        <v>2209</v>
      </c>
      <c r="B476" s="69">
        <v>2</v>
      </c>
      <c r="C476" s="93">
        <v>0</v>
      </c>
      <c r="D476" s="69" t="s">
        <v>430</v>
      </c>
      <c r="E476" s="69" t="b">
        <v>0</v>
      </c>
      <c r="F476" s="69" t="b">
        <v>0</v>
      </c>
      <c r="G476" s="69" t="b">
        <v>0</v>
      </c>
    </row>
    <row r="477" spans="1:7" ht="15">
      <c r="A477" s="69" t="s">
        <v>1995</v>
      </c>
      <c r="B477" s="69">
        <v>2</v>
      </c>
      <c r="C477" s="93">
        <v>0</v>
      </c>
      <c r="D477" s="69" t="s">
        <v>430</v>
      </c>
      <c r="E477" s="69" t="b">
        <v>0</v>
      </c>
      <c r="F477" s="69" t="b">
        <v>0</v>
      </c>
      <c r="G477" s="69" t="b">
        <v>0</v>
      </c>
    </row>
    <row r="478" spans="1:7" ht="15">
      <c r="A478" s="69" t="s">
        <v>2196</v>
      </c>
      <c r="B478" s="69">
        <v>2</v>
      </c>
      <c r="C478" s="93">
        <v>0</v>
      </c>
      <c r="D478" s="69" t="s">
        <v>430</v>
      </c>
      <c r="E478" s="69" t="b">
        <v>0</v>
      </c>
      <c r="F478" s="69" t="b">
        <v>0</v>
      </c>
      <c r="G478" s="69" t="b">
        <v>0</v>
      </c>
    </row>
    <row r="479" spans="1:7" ht="15">
      <c r="A479" s="69" t="s">
        <v>2200</v>
      </c>
      <c r="B479" s="69">
        <v>2</v>
      </c>
      <c r="C479" s="93">
        <v>0</v>
      </c>
      <c r="D479" s="69" t="s">
        <v>430</v>
      </c>
      <c r="E479" s="69" t="b">
        <v>0</v>
      </c>
      <c r="F479" s="69" t="b">
        <v>0</v>
      </c>
      <c r="G479" s="69" t="b">
        <v>0</v>
      </c>
    </row>
    <row r="480" spans="1:7" ht="15">
      <c r="A480" s="69" t="s">
        <v>1965</v>
      </c>
      <c r="B480" s="69">
        <v>2</v>
      </c>
      <c r="C480" s="93">
        <v>0</v>
      </c>
      <c r="D480" s="69" t="s">
        <v>431</v>
      </c>
      <c r="E480" s="69" t="b">
        <v>0</v>
      </c>
      <c r="F480" s="69" t="b">
        <v>0</v>
      </c>
      <c r="G480" s="69" t="b">
        <v>0</v>
      </c>
    </row>
    <row r="481" spans="1:7" ht="15">
      <c r="A481" s="69" t="s">
        <v>1966</v>
      </c>
      <c r="B481" s="69">
        <v>2</v>
      </c>
      <c r="C481" s="93">
        <v>0</v>
      </c>
      <c r="D481" s="69" t="s">
        <v>431</v>
      </c>
      <c r="E481" s="69" t="b">
        <v>0</v>
      </c>
      <c r="F481" s="69" t="b">
        <v>0</v>
      </c>
      <c r="G481" s="69" t="b">
        <v>0</v>
      </c>
    </row>
    <row r="482" spans="1:7" ht="15">
      <c r="A482" s="69" t="s">
        <v>1985</v>
      </c>
      <c r="B482" s="69">
        <v>2</v>
      </c>
      <c r="C482" s="93">
        <v>0</v>
      </c>
      <c r="D482" s="69" t="s">
        <v>431</v>
      </c>
      <c r="E482" s="69" t="b">
        <v>0</v>
      </c>
      <c r="F482" s="69" t="b">
        <v>0</v>
      </c>
      <c r="G482" s="69" t="b">
        <v>0</v>
      </c>
    </row>
    <row r="483" spans="1:7" ht="15">
      <c r="A483" s="69" t="s">
        <v>1967</v>
      </c>
      <c r="B483" s="69">
        <v>2</v>
      </c>
      <c r="C483" s="93">
        <v>0</v>
      </c>
      <c r="D483" s="69" t="s">
        <v>431</v>
      </c>
      <c r="E483" s="69" t="b">
        <v>0</v>
      </c>
      <c r="F483" s="69" t="b">
        <v>0</v>
      </c>
      <c r="G483" s="69" t="b">
        <v>0</v>
      </c>
    </row>
    <row r="484" spans="1:7" ht="15">
      <c r="A484" s="69" t="s">
        <v>1968</v>
      </c>
      <c r="B484" s="69">
        <v>2</v>
      </c>
      <c r="C484" s="93">
        <v>0</v>
      </c>
      <c r="D484" s="69" t="s">
        <v>431</v>
      </c>
      <c r="E484" s="69" t="b">
        <v>0</v>
      </c>
      <c r="F484" s="69" t="b">
        <v>0</v>
      </c>
      <c r="G484" s="69" t="b">
        <v>0</v>
      </c>
    </row>
    <row r="485" spans="1:7" ht="15">
      <c r="A485" s="69" t="s">
        <v>1971</v>
      </c>
      <c r="B485" s="69">
        <v>6</v>
      </c>
      <c r="C485" s="93">
        <v>0</v>
      </c>
      <c r="D485" s="69" t="s">
        <v>432</v>
      </c>
      <c r="E485" s="69" t="b">
        <v>0</v>
      </c>
      <c r="F485" s="69" t="b">
        <v>0</v>
      </c>
      <c r="G485" s="69" t="b">
        <v>0</v>
      </c>
    </row>
    <row r="486" spans="1:7" ht="15">
      <c r="A486" s="69" t="s">
        <v>2210</v>
      </c>
      <c r="B486" s="69">
        <v>4</v>
      </c>
      <c r="C486" s="93">
        <v>0</v>
      </c>
      <c r="D486" s="69" t="s">
        <v>432</v>
      </c>
      <c r="E486" s="69" t="b">
        <v>0</v>
      </c>
      <c r="F486" s="69" t="b">
        <v>0</v>
      </c>
      <c r="G486" s="69" t="b">
        <v>0</v>
      </c>
    </row>
    <row r="487" spans="1:7" ht="15">
      <c r="A487" s="69" t="s">
        <v>2273</v>
      </c>
      <c r="B487" s="69">
        <v>2</v>
      </c>
      <c r="C487" s="93">
        <v>0</v>
      </c>
      <c r="D487" s="69" t="s">
        <v>432</v>
      </c>
      <c r="E487" s="69" t="b">
        <v>0</v>
      </c>
      <c r="F487" s="69" t="b">
        <v>0</v>
      </c>
      <c r="G487" s="69" t="b">
        <v>0</v>
      </c>
    </row>
    <row r="488" spans="1:7" ht="15">
      <c r="A488" s="69" t="s">
        <v>2004</v>
      </c>
      <c r="B488" s="69">
        <v>2</v>
      </c>
      <c r="C488" s="93">
        <v>0</v>
      </c>
      <c r="D488" s="69" t="s">
        <v>432</v>
      </c>
      <c r="E488" s="69" t="b">
        <v>0</v>
      </c>
      <c r="F488" s="69" t="b">
        <v>0</v>
      </c>
      <c r="G488" s="69" t="b">
        <v>0</v>
      </c>
    </row>
    <row r="489" spans="1:7" ht="15">
      <c r="A489" s="69" t="s">
        <v>2005</v>
      </c>
      <c r="B489" s="69">
        <v>2</v>
      </c>
      <c r="C489" s="93">
        <v>0</v>
      </c>
      <c r="D489" s="69" t="s">
        <v>432</v>
      </c>
      <c r="E489" s="69" t="b">
        <v>0</v>
      </c>
      <c r="F489" s="69" t="b">
        <v>0</v>
      </c>
      <c r="G489" s="69" t="b">
        <v>0</v>
      </c>
    </row>
    <row r="490" spans="1:7" ht="15">
      <c r="A490" s="69" t="s">
        <v>2274</v>
      </c>
      <c r="B490" s="69">
        <v>2</v>
      </c>
      <c r="C490" s="93">
        <v>0</v>
      </c>
      <c r="D490" s="69" t="s">
        <v>432</v>
      </c>
      <c r="E490" s="69" t="b">
        <v>0</v>
      </c>
      <c r="F490" s="69" t="b">
        <v>0</v>
      </c>
      <c r="G490" s="69" t="b">
        <v>0</v>
      </c>
    </row>
    <row r="491" spans="1:7" ht="15">
      <c r="A491" s="69" t="s">
        <v>2275</v>
      </c>
      <c r="B491" s="69">
        <v>2</v>
      </c>
      <c r="C491" s="93">
        <v>0</v>
      </c>
      <c r="D491" s="69" t="s">
        <v>432</v>
      </c>
      <c r="E491" s="69" t="b">
        <v>0</v>
      </c>
      <c r="F491" s="69" t="b">
        <v>0</v>
      </c>
      <c r="G491" s="69" t="b">
        <v>0</v>
      </c>
    </row>
    <row r="492" spans="1:7" ht="15">
      <c r="A492" s="69" t="s">
        <v>2276</v>
      </c>
      <c r="B492" s="69">
        <v>2</v>
      </c>
      <c r="C492" s="93">
        <v>0</v>
      </c>
      <c r="D492" s="69" t="s">
        <v>432</v>
      </c>
      <c r="E492" s="69" t="b">
        <v>0</v>
      </c>
      <c r="F492" s="69" t="b">
        <v>0</v>
      </c>
      <c r="G492" s="69" t="b">
        <v>0</v>
      </c>
    </row>
    <row r="493" spans="1:7" ht="15">
      <c r="A493" s="69" t="s">
        <v>1972</v>
      </c>
      <c r="B493" s="69">
        <v>2</v>
      </c>
      <c r="C493" s="93">
        <v>0</v>
      </c>
      <c r="D493" s="69" t="s">
        <v>432</v>
      </c>
      <c r="E493" s="69" t="b">
        <v>0</v>
      </c>
      <c r="F493" s="69" t="b">
        <v>0</v>
      </c>
      <c r="G493" s="69" t="b">
        <v>0</v>
      </c>
    </row>
    <row r="494" spans="1:7" ht="15">
      <c r="A494" s="69" t="s">
        <v>2277</v>
      </c>
      <c r="B494" s="69">
        <v>2</v>
      </c>
      <c r="C494" s="93">
        <v>0</v>
      </c>
      <c r="D494" s="69" t="s">
        <v>432</v>
      </c>
      <c r="E494" s="69" t="b">
        <v>0</v>
      </c>
      <c r="F494" s="69" t="b">
        <v>0</v>
      </c>
      <c r="G494" s="69" t="b">
        <v>0</v>
      </c>
    </row>
    <row r="495" spans="1:7" ht="15">
      <c r="A495" s="69" t="s">
        <v>2278</v>
      </c>
      <c r="B495" s="69">
        <v>2</v>
      </c>
      <c r="C495" s="93">
        <v>0</v>
      </c>
      <c r="D495" s="69" t="s">
        <v>432</v>
      </c>
      <c r="E495" s="69" t="b">
        <v>0</v>
      </c>
      <c r="F495" s="69" t="b">
        <v>0</v>
      </c>
      <c r="G495" s="69" t="b">
        <v>0</v>
      </c>
    </row>
    <row r="496" spans="1:7" ht="15">
      <c r="A496" s="69" t="s">
        <v>470</v>
      </c>
      <c r="B496" s="69">
        <v>2</v>
      </c>
      <c r="C496" s="93">
        <v>0</v>
      </c>
      <c r="D496" s="69" t="s">
        <v>432</v>
      </c>
      <c r="E496" s="69" t="b">
        <v>0</v>
      </c>
      <c r="F496" s="69" t="b">
        <v>0</v>
      </c>
      <c r="G496" s="69" t="b">
        <v>0</v>
      </c>
    </row>
    <row r="497" spans="1:7" ht="15">
      <c r="A497" s="69" t="s">
        <v>2279</v>
      </c>
      <c r="B497" s="69">
        <v>2</v>
      </c>
      <c r="C497" s="93">
        <v>0</v>
      </c>
      <c r="D497" s="69" t="s">
        <v>432</v>
      </c>
      <c r="E497" s="69" t="b">
        <v>0</v>
      </c>
      <c r="F497" s="69" t="b">
        <v>0</v>
      </c>
      <c r="G497" s="69" t="b">
        <v>0</v>
      </c>
    </row>
    <row r="498" spans="1:7" ht="15">
      <c r="A498" s="69" t="s">
        <v>2280</v>
      </c>
      <c r="B498" s="69">
        <v>2</v>
      </c>
      <c r="C498" s="93">
        <v>0</v>
      </c>
      <c r="D498" s="69" t="s">
        <v>432</v>
      </c>
      <c r="E498" s="69" t="b">
        <v>0</v>
      </c>
      <c r="F498" s="69" t="b">
        <v>0</v>
      </c>
      <c r="G498" s="69" t="b">
        <v>0</v>
      </c>
    </row>
    <row r="499" spans="1:7" ht="15">
      <c r="A499" s="69" t="s">
        <v>2237</v>
      </c>
      <c r="B499" s="69">
        <v>2</v>
      </c>
      <c r="C499" s="93">
        <v>0</v>
      </c>
      <c r="D499" s="69" t="s">
        <v>432</v>
      </c>
      <c r="E499" s="69" t="b">
        <v>0</v>
      </c>
      <c r="F499" s="69" t="b">
        <v>0</v>
      </c>
      <c r="G499" s="69" t="b">
        <v>0</v>
      </c>
    </row>
    <row r="500" spans="1:7" ht="15">
      <c r="A500" s="69" t="s">
        <v>2281</v>
      </c>
      <c r="B500" s="69">
        <v>2</v>
      </c>
      <c r="C500" s="93">
        <v>0</v>
      </c>
      <c r="D500" s="69" t="s">
        <v>432</v>
      </c>
      <c r="E500" s="69" t="b">
        <v>0</v>
      </c>
      <c r="F500" s="69" t="b">
        <v>0</v>
      </c>
      <c r="G500" s="69" t="b">
        <v>0</v>
      </c>
    </row>
    <row r="501" spans="1:7" ht="15">
      <c r="A501" s="69" t="s">
        <v>1998</v>
      </c>
      <c r="B501" s="69">
        <v>2</v>
      </c>
      <c r="C501" s="93">
        <v>0</v>
      </c>
      <c r="D501" s="69" t="s">
        <v>432</v>
      </c>
      <c r="E501" s="69" t="b">
        <v>0</v>
      </c>
      <c r="F501" s="69" t="b">
        <v>0</v>
      </c>
      <c r="G501" s="69" t="b">
        <v>0</v>
      </c>
    </row>
    <row r="502" spans="1:7" ht="15">
      <c r="A502" s="69" t="s">
        <v>1970</v>
      </c>
      <c r="B502" s="69">
        <v>2</v>
      </c>
      <c r="C502" s="93">
        <v>0</v>
      </c>
      <c r="D502" s="69" t="s">
        <v>432</v>
      </c>
      <c r="E502" s="69" t="b">
        <v>0</v>
      </c>
      <c r="F502" s="69" t="b">
        <v>0</v>
      </c>
      <c r="G502" s="69" t="b">
        <v>0</v>
      </c>
    </row>
    <row r="503" spans="1:7" ht="15">
      <c r="A503" s="69" t="s">
        <v>2282</v>
      </c>
      <c r="B503" s="69">
        <v>2</v>
      </c>
      <c r="C503" s="93">
        <v>0</v>
      </c>
      <c r="D503" s="69" t="s">
        <v>432</v>
      </c>
      <c r="E503" s="69" t="b">
        <v>0</v>
      </c>
      <c r="F503" s="69" t="b">
        <v>0</v>
      </c>
      <c r="G503" s="69" t="b">
        <v>0</v>
      </c>
    </row>
    <row r="504" spans="1:7" ht="15">
      <c r="A504" s="69" t="s">
        <v>2238</v>
      </c>
      <c r="B504" s="69">
        <v>2</v>
      </c>
      <c r="C504" s="93">
        <v>0</v>
      </c>
      <c r="D504" s="69" t="s">
        <v>432</v>
      </c>
      <c r="E504" s="69" t="b">
        <v>0</v>
      </c>
      <c r="F504" s="69" t="b">
        <v>0</v>
      </c>
      <c r="G504" s="69" t="b">
        <v>0</v>
      </c>
    </row>
    <row r="505" spans="1:7" ht="15">
      <c r="A505" s="69" t="s">
        <v>1968</v>
      </c>
      <c r="B505" s="69">
        <v>2</v>
      </c>
      <c r="C505" s="93">
        <v>0</v>
      </c>
      <c r="D505" s="69" t="s">
        <v>432</v>
      </c>
      <c r="E505" s="69" t="b">
        <v>0</v>
      </c>
      <c r="F505" s="69" t="b">
        <v>0</v>
      </c>
      <c r="G505" s="69" t="b">
        <v>0</v>
      </c>
    </row>
    <row r="506" spans="1:7" ht="15">
      <c r="A506" s="69" t="s">
        <v>2283</v>
      </c>
      <c r="B506" s="69">
        <v>2</v>
      </c>
      <c r="C506" s="93">
        <v>0</v>
      </c>
      <c r="D506" s="69" t="s">
        <v>432</v>
      </c>
      <c r="E506" s="69" t="b">
        <v>0</v>
      </c>
      <c r="F506" s="69" t="b">
        <v>0</v>
      </c>
      <c r="G506" s="69" t="b">
        <v>0</v>
      </c>
    </row>
    <row r="507" spans="1:7" ht="15">
      <c r="A507" s="69" t="s">
        <v>2284</v>
      </c>
      <c r="B507" s="69">
        <v>2</v>
      </c>
      <c r="C507" s="93">
        <v>0</v>
      </c>
      <c r="D507" s="69" t="s">
        <v>432</v>
      </c>
      <c r="E507" s="69" t="b">
        <v>0</v>
      </c>
      <c r="F507" s="69" t="b">
        <v>0</v>
      </c>
      <c r="G507" s="69" t="b">
        <v>0</v>
      </c>
    </row>
    <row r="508" spans="1:7" ht="15">
      <c r="A508" s="69" t="s">
        <v>2285</v>
      </c>
      <c r="B508" s="69">
        <v>2</v>
      </c>
      <c r="C508" s="93">
        <v>0</v>
      </c>
      <c r="D508" s="69" t="s">
        <v>432</v>
      </c>
      <c r="E508" s="69" t="b">
        <v>0</v>
      </c>
      <c r="F508" s="69" t="b">
        <v>0</v>
      </c>
      <c r="G508" s="69" t="b">
        <v>0</v>
      </c>
    </row>
    <row r="509" spans="1:7" ht="15">
      <c r="A509" s="69" t="s">
        <v>2286</v>
      </c>
      <c r="B509" s="69">
        <v>2</v>
      </c>
      <c r="C509" s="93">
        <v>0</v>
      </c>
      <c r="D509" s="69" t="s">
        <v>432</v>
      </c>
      <c r="E509" s="69" t="b">
        <v>0</v>
      </c>
      <c r="F509" s="69" t="b">
        <v>0</v>
      </c>
      <c r="G509"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279</v>
      </c>
      <c r="B1" s="13" t="s">
        <v>280</v>
      </c>
      <c r="C1" s="13" t="s">
        <v>276</v>
      </c>
      <c r="D1" s="13" t="s">
        <v>277</v>
      </c>
      <c r="E1" s="13" t="s">
        <v>281</v>
      </c>
      <c r="F1" s="13" t="s">
        <v>144</v>
      </c>
      <c r="G1" s="13" t="s">
        <v>298</v>
      </c>
      <c r="H1" s="13" t="s">
        <v>299</v>
      </c>
      <c r="I1" s="13" t="s">
        <v>300</v>
      </c>
      <c r="J1" s="13" t="s">
        <v>301</v>
      </c>
      <c r="K1" s="13" t="s">
        <v>302</v>
      </c>
      <c r="L1" s="13" t="s">
        <v>303</v>
      </c>
    </row>
    <row r="2" spans="1:12" ht="15">
      <c r="A2" s="69" t="s">
        <v>1973</v>
      </c>
      <c r="B2" s="69" t="s">
        <v>1972</v>
      </c>
      <c r="C2" s="69">
        <v>144</v>
      </c>
      <c r="D2" s="93">
        <v>0.0019806300705627606</v>
      </c>
      <c r="E2" s="93">
        <v>1.3579592668313187</v>
      </c>
      <c r="F2" s="69" t="s">
        <v>278</v>
      </c>
      <c r="G2" s="69" t="b">
        <v>0</v>
      </c>
      <c r="H2" s="69" t="b">
        <v>0</v>
      </c>
      <c r="I2" s="69" t="b">
        <v>0</v>
      </c>
      <c r="J2" s="69" t="b">
        <v>0</v>
      </c>
      <c r="K2" s="69" t="b">
        <v>0</v>
      </c>
      <c r="L2" s="69" t="b">
        <v>0</v>
      </c>
    </row>
    <row r="3" spans="1:12" ht="15">
      <c r="A3" s="69" t="s">
        <v>1980</v>
      </c>
      <c r="B3" s="69" t="s">
        <v>1970</v>
      </c>
      <c r="C3" s="69">
        <v>101</v>
      </c>
      <c r="D3" s="93">
        <v>0.010953707743058112</v>
      </c>
      <c r="E3" s="93">
        <v>1.187081156988465</v>
      </c>
      <c r="F3" s="69" t="s">
        <v>278</v>
      </c>
      <c r="G3" s="69" t="b">
        <v>0</v>
      </c>
      <c r="H3" s="69" t="b">
        <v>0</v>
      </c>
      <c r="I3" s="69" t="b">
        <v>0</v>
      </c>
      <c r="J3" s="69" t="b">
        <v>0</v>
      </c>
      <c r="K3" s="69" t="b">
        <v>0</v>
      </c>
      <c r="L3" s="69" t="b">
        <v>0</v>
      </c>
    </row>
    <row r="4" spans="1:12" ht="15">
      <c r="A4" s="69" t="s">
        <v>1970</v>
      </c>
      <c r="B4" s="69" t="s">
        <v>1971</v>
      </c>
      <c r="C4" s="69">
        <v>96</v>
      </c>
      <c r="D4" s="93">
        <v>0.00790986895532831</v>
      </c>
      <c r="E4" s="93">
        <v>1.093201968451788</v>
      </c>
      <c r="F4" s="69" t="s">
        <v>278</v>
      </c>
      <c r="G4" s="69" t="b">
        <v>0</v>
      </c>
      <c r="H4" s="69" t="b">
        <v>0</v>
      </c>
      <c r="I4" s="69" t="b">
        <v>0</v>
      </c>
      <c r="J4" s="69" t="b">
        <v>0</v>
      </c>
      <c r="K4" s="69" t="b">
        <v>0</v>
      </c>
      <c r="L4" s="69" t="b">
        <v>0</v>
      </c>
    </row>
    <row r="5" spans="1:12" ht="15">
      <c r="A5" s="69" t="s">
        <v>1972</v>
      </c>
      <c r="B5" s="69" t="s">
        <v>1985</v>
      </c>
      <c r="C5" s="69">
        <v>82</v>
      </c>
      <c r="D5" s="93">
        <v>0.006519896557416232</v>
      </c>
      <c r="E5" s="93">
        <v>1.3502867333373239</v>
      </c>
      <c r="F5" s="69" t="s">
        <v>278</v>
      </c>
      <c r="G5" s="69" t="b">
        <v>0</v>
      </c>
      <c r="H5" s="69" t="b">
        <v>0</v>
      </c>
      <c r="I5" s="69" t="b">
        <v>0</v>
      </c>
      <c r="J5" s="69" t="b">
        <v>0</v>
      </c>
      <c r="K5" s="69" t="b">
        <v>0</v>
      </c>
      <c r="L5" s="69" t="b">
        <v>0</v>
      </c>
    </row>
    <row r="6" spans="1:12" ht="15">
      <c r="A6" s="69" t="s">
        <v>1984</v>
      </c>
      <c r="B6" s="69" t="s">
        <v>2195</v>
      </c>
      <c r="C6" s="69">
        <v>66</v>
      </c>
      <c r="D6" s="93">
        <v>0.006920702128004923</v>
      </c>
      <c r="E6" s="93">
        <v>1.653456773895339</v>
      </c>
      <c r="F6" s="69" t="s">
        <v>278</v>
      </c>
      <c r="G6" s="69" t="b">
        <v>0</v>
      </c>
      <c r="H6" s="69" t="b">
        <v>0</v>
      </c>
      <c r="I6" s="69" t="b">
        <v>0</v>
      </c>
      <c r="J6" s="69" t="b">
        <v>0</v>
      </c>
      <c r="K6" s="69" t="b">
        <v>0</v>
      </c>
      <c r="L6" s="69" t="b">
        <v>0</v>
      </c>
    </row>
    <row r="7" spans="1:12" ht="15">
      <c r="A7" s="69" t="s">
        <v>1972</v>
      </c>
      <c r="B7" s="69" t="s">
        <v>1974</v>
      </c>
      <c r="C7" s="69">
        <v>65</v>
      </c>
      <c r="D7" s="93">
        <v>0.006931731046917289</v>
      </c>
      <c r="E7" s="93">
        <v>1.360752167015489</v>
      </c>
      <c r="F7" s="69" t="s">
        <v>278</v>
      </c>
      <c r="G7" s="69" t="b">
        <v>0</v>
      </c>
      <c r="H7" s="69" t="b">
        <v>0</v>
      </c>
      <c r="I7" s="69" t="b">
        <v>0</v>
      </c>
      <c r="J7" s="69" t="b">
        <v>0</v>
      </c>
      <c r="K7" s="69" t="b">
        <v>0</v>
      </c>
      <c r="L7" s="69" t="b">
        <v>0</v>
      </c>
    </row>
    <row r="8" spans="1:12" ht="15">
      <c r="A8" s="69" t="s">
        <v>1979</v>
      </c>
      <c r="B8" s="69" t="s">
        <v>1991</v>
      </c>
      <c r="C8" s="69">
        <v>65</v>
      </c>
      <c r="D8" s="93">
        <v>0.006931731046917289</v>
      </c>
      <c r="E8" s="93">
        <v>1.7056041955495118</v>
      </c>
      <c r="F8" s="69" t="s">
        <v>278</v>
      </c>
      <c r="G8" s="69" t="b">
        <v>0</v>
      </c>
      <c r="H8" s="69" t="b">
        <v>0</v>
      </c>
      <c r="I8" s="69" t="b">
        <v>0</v>
      </c>
      <c r="J8" s="69" t="b">
        <v>0</v>
      </c>
      <c r="K8" s="69" t="b">
        <v>0</v>
      </c>
      <c r="L8" s="69" t="b">
        <v>0</v>
      </c>
    </row>
    <row r="9" spans="1:12" ht="15">
      <c r="A9" s="69" t="s">
        <v>1991</v>
      </c>
      <c r="B9" s="69" t="s">
        <v>1983</v>
      </c>
      <c r="C9" s="69">
        <v>64</v>
      </c>
      <c r="D9" s="93">
        <v>0.007058662480693507</v>
      </c>
      <c r="E9" s="93">
        <v>1.5184147484324122</v>
      </c>
      <c r="F9" s="69" t="s">
        <v>278</v>
      </c>
      <c r="G9" s="69" t="b">
        <v>0</v>
      </c>
      <c r="H9" s="69" t="b">
        <v>0</v>
      </c>
      <c r="I9" s="69" t="b">
        <v>0</v>
      </c>
      <c r="J9" s="69" t="b">
        <v>0</v>
      </c>
      <c r="K9" s="69" t="b">
        <v>0</v>
      </c>
      <c r="L9" s="69" t="b">
        <v>0</v>
      </c>
    </row>
    <row r="10" spans="1:12" ht="15">
      <c r="A10" s="69" t="s">
        <v>1968</v>
      </c>
      <c r="B10" s="69" t="s">
        <v>1969</v>
      </c>
      <c r="C10" s="69">
        <v>63</v>
      </c>
      <c r="D10" s="93">
        <v>0.006948370879432671</v>
      </c>
      <c r="E10" s="93">
        <v>0.8901280878818867</v>
      </c>
      <c r="F10" s="69" t="s">
        <v>278</v>
      </c>
      <c r="G10" s="69" t="b">
        <v>0</v>
      </c>
      <c r="H10" s="69" t="b">
        <v>0</v>
      </c>
      <c r="I10" s="69" t="b">
        <v>0</v>
      </c>
      <c r="J10" s="69" t="b">
        <v>0</v>
      </c>
      <c r="K10" s="69" t="b">
        <v>0</v>
      </c>
      <c r="L10" s="69" t="b">
        <v>0</v>
      </c>
    </row>
    <row r="11" spans="1:12" ht="15">
      <c r="A11" s="69" t="s">
        <v>1976</v>
      </c>
      <c r="B11" s="69" t="s">
        <v>1977</v>
      </c>
      <c r="C11" s="69">
        <v>62</v>
      </c>
      <c r="D11" s="93">
        <v>0.006953924752017041</v>
      </c>
      <c r="E11" s="93">
        <v>1.744903891201893</v>
      </c>
      <c r="F11" s="69" t="s">
        <v>278</v>
      </c>
      <c r="G11" s="69" t="b">
        <v>0</v>
      </c>
      <c r="H11" s="69" t="b">
        <v>0</v>
      </c>
      <c r="I11" s="69" t="b">
        <v>0</v>
      </c>
      <c r="J11" s="69" t="b">
        <v>0</v>
      </c>
      <c r="K11" s="69" t="b">
        <v>0</v>
      </c>
      <c r="L11" s="69" t="b">
        <v>0</v>
      </c>
    </row>
    <row r="12" spans="1:12" ht="15">
      <c r="A12" s="69" t="s">
        <v>1977</v>
      </c>
      <c r="B12" s="69" t="s">
        <v>1969</v>
      </c>
      <c r="C12" s="69">
        <v>62</v>
      </c>
      <c r="D12" s="93">
        <v>0.006953924752017041</v>
      </c>
      <c r="E12" s="93">
        <v>1.2839121367827666</v>
      </c>
      <c r="F12" s="69" t="s">
        <v>278</v>
      </c>
      <c r="G12" s="69" t="b">
        <v>0</v>
      </c>
      <c r="H12" s="69" t="b">
        <v>0</v>
      </c>
      <c r="I12" s="69" t="b">
        <v>0</v>
      </c>
      <c r="J12" s="69" t="b">
        <v>0</v>
      </c>
      <c r="K12" s="69" t="b">
        <v>0</v>
      </c>
      <c r="L12" s="69" t="b">
        <v>0</v>
      </c>
    </row>
    <row r="13" spans="1:12" ht="15">
      <c r="A13" s="69" t="s">
        <v>1975</v>
      </c>
      <c r="B13" s="69" t="s">
        <v>1969</v>
      </c>
      <c r="C13" s="69">
        <v>60</v>
      </c>
      <c r="D13" s="93">
        <v>0.006959350860322464</v>
      </c>
      <c r="E13" s="93">
        <v>1.2696716976681564</v>
      </c>
      <c r="F13" s="69" t="s">
        <v>278</v>
      </c>
      <c r="G13" s="69" t="b">
        <v>0</v>
      </c>
      <c r="H13" s="69" t="b">
        <v>0</v>
      </c>
      <c r="I13" s="69" t="b">
        <v>0</v>
      </c>
      <c r="J13" s="69" t="b">
        <v>0</v>
      </c>
      <c r="K13" s="69" t="b">
        <v>0</v>
      </c>
      <c r="L13" s="69" t="b">
        <v>0</v>
      </c>
    </row>
    <row r="14" spans="1:12" ht="15">
      <c r="A14" s="69" t="s">
        <v>1969</v>
      </c>
      <c r="B14" s="69" t="s">
        <v>1968</v>
      </c>
      <c r="C14" s="69">
        <v>60</v>
      </c>
      <c r="D14" s="93">
        <v>0.006959350860322464</v>
      </c>
      <c r="E14" s="93">
        <v>0.8606662628459587</v>
      </c>
      <c r="F14" s="69" t="s">
        <v>278</v>
      </c>
      <c r="G14" s="69" t="b">
        <v>0</v>
      </c>
      <c r="H14" s="69" t="b">
        <v>0</v>
      </c>
      <c r="I14" s="69" t="b">
        <v>0</v>
      </c>
      <c r="J14" s="69" t="b">
        <v>0</v>
      </c>
      <c r="K14" s="69" t="b">
        <v>0</v>
      </c>
      <c r="L14" s="69" t="b">
        <v>0</v>
      </c>
    </row>
    <row r="15" spans="1:12" ht="15">
      <c r="A15" s="69" t="s">
        <v>1969</v>
      </c>
      <c r="B15" s="69" t="s">
        <v>1976</v>
      </c>
      <c r="C15" s="69">
        <v>60</v>
      </c>
      <c r="D15" s="93">
        <v>0.006959350860322464</v>
      </c>
      <c r="E15" s="93">
        <v>1.255883413182523</v>
      </c>
      <c r="F15" s="69" t="s">
        <v>278</v>
      </c>
      <c r="G15" s="69" t="b">
        <v>0</v>
      </c>
      <c r="H15" s="69" t="b">
        <v>0</v>
      </c>
      <c r="I15" s="69" t="b">
        <v>0</v>
      </c>
      <c r="J15" s="69" t="b">
        <v>0</v>
      </c>
      <c r="K15" s="69" t="b">
        <v>0</v>
      </c>
      <c r="L15" s="69" t="b">
        <v>0</v>
      </c>
    </row>
    <row r="16" spans="1:12" ht="15">
      <c r="A16" s="69" t="s">
        <v>1969</v>
      </c>
      <c r="B16" s="69" t="s">
        <v>1978</v>
      </c>
      <c r="C16" s="69">
        <v>60</v>
      </c>
      <c r="D16" s="93">
        <v>0.006959350860322464</v>
      </c>
      <c r="E16" s="93">
        <v>1.223214296429155</v>
      </c>
      <c r="F16" s="69" t="s">
        <v>278</v>
      </c>
      <c r="G16" s="69" t="b">
        <v>0</v>
      </c>
      <c r="H16" s="69" t="b">
        <v>0</v>
      </c>
      <c r="I16" s="69" t="b">
        <v>0</v>
      </c>
      <c r="J16" s="69" t="b">
        <v>0</v>
      </c>
      <c r="K16" s="69" t="b">
        <v>0</v>
      </c>
      <c r="L16" s="69" t="b">
        <v>0</v>
      </c>
    </row>
    <row r="17" spans="1:12" ht="15">
      <c r="A17" s="69" t="s">
        <v>1995</v>
      </c>
      <c r="B17" s="69" t="s">
        <v>2196</v>
      </c>
      <c r="C17" s="69">
        <v>60</v>
      </c>
      <c r="D17" s="93">
        <v>0.006959350860322464</v>
      </c>
      <c r="E17" s="93">
        <v>1.7729326148021367</v>
      </c>
      <c r="F17" s="69" t="s">
        <v>278</v>
      </c>
      <c r="G17" s="69" t="b">
        <v>0</v>
      </c>
      <c r="H17" s="69" t="b">
        <v>0</v>
      </c>
      <c r="I17" s="69" t="b">
        <v>0</v>
      </c>
      <c r="J17" s="69" t="b">
        <v>0</v>
      </c>
      <c r="K17" s="69" t="b">
        <v>0</v>
      </c>
      <c r="L17" s="69" t="b">
        <v>0</v>
      </c>
    </row>
    <row r="18" spans="1:12" ht="15">
      <c r="A18" s="69" t="s">
        <v>1978</v>
      </c>
      <c r="B18" s="69" t="s">
        <v>466</v>
      </c>
      <c r="C18" s="69">
        <v>58</v>
      </c>
      <c r="D18" s="93">
        <v>0.006956990378279707</v>
      </c>
      <c r="E18" s="93">
        <v>1.704810756369318</v>
      </c>
      <c r="F18" s="69" t="s">
        <v>278</v>
      </c>
      <c r="G18" s="69" t="b">
        <v>0</v>
      </c>
      <c r="H18" s="69" t="b">
        <v>0</v>
      </c>
      <c r="I18" s="69" t="b">
        <v>0</v>
      </c>
      <c r="J18" s="69" t="b">
        <v>0</v>
      </c>
      <c r="K18" s="69" t="b">
        <v>0</v>
      </c>
      <c r="L18" s="69" t="b">
        <v>0</v>
      </c>
    </row>
    <row r="19" spans="1:12" ht="15">
      <c r="A19" s="69" t="s">
        <v>466</v>
      </c>
      <c r="B19" s="69" t="s">
        <v>1979</v>
      </c>
      <c r="C19" s="69">
        <v>58</v>
      </c>
      <c r="D19" s="93">
        <v>0.006956990378279707</v>
      </c>
      <c r="E19" s="93">
        <v>1.725009062484954</v>
      </c>
      <c r="F19" s="69" t="s">
        <v>278</v>
      </c>
      <c r="G19" s="69" t="b">
        <v>0</v>
      </c>
      <c r="H19" s="69" t="b">
        <v>0</v>
      </c>
      <c r="I19" s="69" t="b">
        <v>0</v>
      </c>
      <c r="J19" s="69" t="b">
        <v>0</v>
      </c>
      <c r="K19" s="69" t="b">
        <v>0</v>
      </c>
      <c r="L19" s="69" t="b">
        <v>0</v>
      </c>
    </row>
    <row r="20" spans="1:12" ht="15">
      <c r="A20" s="69" t="s">
        <v>1982</v>
      </c>
      <c r="B20" s="69" t="s">
        <v>2197</v>
      </c>
      <c r="C20" s="69">
        <v>53</v>
      </c>
      <c r="D20" s="93">
        <v>0.006915212337165266</v>
      </c>
      <c r="E20" s="93">
        <v>1.5586887592264338</v>
      </c>
      <c r="F20" s="69" t="s">
        <v>278</v>
      </c>
      <c r="G20" s="69" t="b">
        <v>0</v>
      </c>
      <c r="H20" s="69" t="b">
        <v>0</v>
      </c>
      <c r="I20" s="69" t="b">
        <v>0</v>
      </c>
      <c r="J20" s="69" t="b">
        <v>0</v>
      </c>
      <c r="K20" s="69" t="b">
        <v>0</v>
      </c>
      <c r="L20" s="69" t="b">
        <v>0</v>
      </c>
    </row>
    <row r="21" spans="1:12" ht="15">
      <c r="A21" s="69" t="s">
        <v>2197</v>
      </c>
      <c r="B21" s="69" t="s">
        <v>2194</v>
      </c>
      <c r="C21" s="69">
        <v>53</v>
      </c>
      <c r="D21" s="93">
        <v>0.006915212337165266</v>
      </c>
      <c r="E21" s="93">
        <v>1.6883226170431136</v>
      </c>
      <c r="F21" s="69" t="s">
        <v>278</v>
      </c>
      <c r="G21" s="69" t="b">
        <v>0</v>
      </c>
      <c r="H21" s="69" t="b">
        <v>0</v>
      </c>
      <c r="I21" s="69" t="b">
        <v>0</v>
      </c>
      <c r="J21" s="69" t="b">
        <v>0</v>
      </c>
      <c r="K21" s="69" t="b">
        <v>0</v>
      </c>
      <c r="L21" s="69" t="b">
        <v>0</v>
      </c>
    </row>
    <row r="22" spans="1:12" ht="15">
      <c r="A22" s="69" t="s">
        <v>2194</v>
      </c>
      <c r="B22" s="69" t="s">
        <v>1984</v>
      </c>
      <c r="C22" s="69">
        <v>53</v>
      </c>
      <c r="D22" s="93">
        <v>0.006915212337165266</v>
      </c>
      <c r="E22" s="93">
        <v>1.5388835527588727</v>
      </c>
      <c r="F22" s="69" t="s">
        <v>278</v>
      </c>
      <c r="G22" s="69" t="b">
        <v>0</v>
      </c>
      <c r="H22" s="69" t="b">
        <v>0</v>
      </c>
      <c r="I22" s="69" t="b">
        <v>0</v>
      </c>
      <c r="J22" s="69" t="b">
        <v>0</v>
      </c>
      <c r="K22" s="69" t="b">
        <v>0</v>
      </c>
      <c r="L22" s="69" t="b">
        <v>0</v>
      </c>
    </row>
    <row r="23" spans="1:12" ht="15">
      <c r="A23" s="69" t="s">
        <v>2195</v>
      </c>
      <c r="B23" s="69" t="s">
        <v>2198</v>
      </c>
      <c r="C23" s="69">
        <v>53</v>
      </c>
      <c r="D23" s="93">
        <v>0.006915212337165266</v>
      </c>
      <c r="E23" s="93">
        <v>1.7315399296439116</v>
      </c>
      <c r="F23" s="69" t="s">
        <v>278</v>
      </c>
      <c r="G23" s="69" t="b">
        <v>0</v>
      </c>
      <c r="H23" s="69" t="b">
        <v>0</v>
      </c>
      <c r="I23" s="69" t="b">
        <v>0</v>
      </c>
      <c r="J23" s="69" t="b">
        <v>0</v>
      </c>
      <c r="K23" s="69" t="b">
        <v>0</v>
      </c>
      <c r="L23" s="69" t="b">
        <v>0</v>
      </c>
    </row>
    <row r="24" spans="1:12" ht="15">
      <c r="A24" s="69" t="s">
        <v>1974</v>
      </c>
      <c r="B24" s="69" t="s">
        <v>1998</v>
      </c>
      <c r="C24" s="69">
        <v>52</v>
      </c>
      <c r="D24" s="93">
        <v>0.006900405186127253</v>
      </c>
      <c r="E24" s="93">
        <v>1.6833218405355799</v>
      </c>
      <c r="F24" s="69" t="s">
        <v>278</v>
      </c>
      <c r="G24" s="69" t="b">
        <v>0</v>
      </c>
      <c r="H24" s="69" t="b">
        <v>0</v>
      </c>
      <c r="I24" s="69" t="b">
        <v>0</v>
      </c>
      <c r="J24" s="69" t="b">
        <v>0</v>
      </c>
      <c r="K24" s="69" t="b">
        <v>0</v>
      </c>
      <c r="L24" s="69" t="b">
        <v>0</v>
      </c>
    </row>
    <row r="25" spans="1:12" ht="15">
      <c r="A25" s="69" t="s">
        <v>1998</v>
      </c>
      <c r="B25" s="69" t="s">
        <v>1975</v>
      </c>
      <c r="C25" s="69">
        <v>52</v>
      </c>
      <c r="D25" s="93">
        <v>0.006900405186127253</v>
      </c>
      <c r="E25" s="93">
        <v>1.7038435076801814</v>
      </c>
      <c r="F25" s="69" t="s">
        <v>278</v>
      </c>
      <c r="G25" s="69" t="b">
        <v>0</v>
      </c>
      <c r="H25" s="69" t="b">
        <v>0</v>
      </c>
      <c r="I25" s="69" t="b">
        <v>0</v>
      </c>
      <c r="J25" s="69" t="b">
        <v>0</v>
      </c>
      <c r="K25" s="69" t="b">
        <v>0</v>
      </c>
      <c r="L25" s="69" t="b">
        <v>0</v>
      </c>
    </row>
    <row r="26" spans="1:12" ht="15">
      <c r="A26" s="69" t="s">
        <v>1985</v>
      </c>
      <c r="B26" s="69" t="s">
        <v>1986</v>
      </c>
      <c r="C26" s="69">
        <v>48</v>
      </c>
      <c r="D26" s="93">
        <v>0.006818268702344205</v>
      </c>
      <c r="E26" s="93">
        <v>1.6268045791238988</v>
      </c>
      <c r="F26" s="69" t="s">
        <v>278</v>
      </c>
      <c r="G26" s="69" t="b">
        <v>0</v>
      </c>
      <c r="H26" s="69" t="b">
        <v>0</v>
      </c>
      <c r="I26" s="69" t="b">
        <v>0</v>
      </c>
      <c r="J26" s="69" t="b">
        <v>0</v>
      </c>
      <c r="K26" s="69" t="b">
        <v>0</v>
      </c>
      <c r="L26" s="69" t="b">
        <v>0</v>
      </c>
    </row>
    <row r="27" spans="1:12" ht="15">
      <c r="A27" s="69" t="s">
        <v>2198</v>
      </c>
      <c r="B27" s="69" t="s">
        <v>1980</v>
      </c>
      <c r="C27" s="69">
        <v>48</v>
      </c>
      <c r="D27" s="93">
        <v>0.006818268702344205</v>
      </c>
      <c r="E27" s="93">
        <v>1.3681701465593419</v>
      </c>
      <c r="F27" s="69" t="s">
        <v>278</v>
      </c>
      <c r="G27" s="69" t="b">
        <v>0</v>
      </c>
      <c r="H27" s="69" t="b">
        <v>0</v>
      </c>
      <c r="I27" s="69" t="b">
        <v>0</v>
      </c>
      <c r="J27" s="69" t="b">
        <v>0</v>
      </c>
      <c r="K27" s="69" t="b">
        <v>0</v>
      </c>
      <c r="L27" s="69" t="b">
        <v>0</v>
      </c>
    </row>
    <row r="28" spans="1:12" ht="15">
      <c r="A28" s="69" t="s">
        <v>1971</v>
      </c>
      <c r="B28" s="69" t="s">
        <v>1967</v>
      </c>
      <c r="C28" s="69">
        <v>45</v>
      </c>
      <c r="D28" s="93">
        <v>0.0067312752176735486</v>
      </c>
      <c r="E28" s="93">
        <v>1.1699085953715573</v>
      </c>
      <c r="F28" s="69" t="s">
        <v>278</v>
      </c>
      <c r="G28" s="69" t="b">
        <v>0</v>
      </c>
      <c r="H28" s="69" t="b">
        <v>0</v>
      </c>
      <c r="I28" s="69" t="b">
        <v>0</v>
      </c>
      <c r="J28" s="69" t="b">
        <v>0</v>
      </c>
      <c r="K28" s="69" t="b">
        <v>0</v>
      </c>
      <c r="L28" s="69" t="b">
        <v>0</v>
      </c>
    </row>
    <row r="29" spans="1:12" ht="15">
      <c r="A29" s="69" t="s">
        <v>2199</v>
      </c>
      <c r="B29" s="69" t="s">
        <v>1981</v>
      </c>
      <c r="C29" s="69">
        <v>45</v>
      </c>
      <c r="D29" s="93">
        <v>0.0067312752176735486</v>
      </c>
      <c r="E29" s="93">
        <v>1.6645931400132985</v>
      </c>
      <c r="F29" s="69" t="s">
        <v>278</v>
      </c>
      <c r="G29" s="69" t="b">
        <v>0</v>
      </c>
      <c r="H29" s="69" t="b">
        <v>0</v>
      </c>
      <c r="I29" s="69" t="b">
        <v>0</v>
      </c>
      <c r="J29" s="69" t="b">
        <v>0</v>
      </c>
      <c r="K29" s="69" t="b">
        <v>0</v>
      </c>
      <c r="L29" s="69" t="b">
        <v>0</v>
      </c>
    </row>
    <row r="30" spans="1:12" ht="15">
      <c r="A30" s="69" t="s">
        <v>1980</v>
      </c>
      <c r="B30" s="69" t="s">
        <v>1971</v>
      </c>
      <c r="C30" s="69">
        <v>38</v>
      </c>
      <c r="D30" s="93">
        <v>0.006434469986873137</v>
      </c>
      <c r="E30" s="93">
        <v>0.7730088135007975</v>
      </c>
      <c r="F30" s="69" t="s">
        <v>278</v>
      </c>
      <c r="G30" s="69" t="b">
        <v>0</v>
      </c>
      <c r="H30" s="69" t="b">
        <v>0</v>
      </c>
      <c r="I30" s="69" t="b">
        <v>0</v>
      </c>
      <c r="J30" s="69" t="b">
        <v>0</v>
      </c>
      <c r="K30" s="69" t="b">
        <v>0</v>
      </c>
      <c r="L30" s="69" t="b">
        <v>0</v>
      </c>
    </row>
    <row r="31" spans="1:12" ht="15">
      <c r="A31" s="69" t="s">
        <v>1990</v>
      </c>
      <c r="B31" s="69" t="s">
        <v>1982</v>
      </c>
      <c r="C31" s="69">
        <v>37</v>
      </c>
      <c r="D31" s="93">
        <v>0.006380368848507267</v>
      </c>
      <c r="E31" s="93">
        <v>1.4184088808758717</v>
      </c>
      <c r="F31" s="69" t="s">
        <v>278</v>
      </c>
      <c r="G31" s="69" t="b">
        <v>0</v>
      </c>
      <c r="H31" s="69" t="b">
        <v>0</v>
      </c>
      <c r="I31" s="69" t="b">
        <v>0</v>
      </c>
      <c r="J31" s="69" t="b">
        <v>0</v>
      </c>
      <c r="K31" s="69" t="b">
        <v>0</v>
      </c>
      <c r="L31" s="69" t="b">
        <v>0</v>
      </c>
    </row>
    <row r="32" spans="1:12" ht="15">
      <c r="A32" s="69" t="s">
        <v>1996</v>
      </c>
      <c r="B32" s="69" t="s">
        <v>392</v>
      </c>
      <c r="C32" s="69">
        <v>37</v>
      </c>
      <c r="D32" s="93">
        <v>0.006380368848507267</v>
      </c>
      <c r="E32" s="93">
        <v>1.7615412640723997</v>
      </c>
      <c r="F32" s="69" t="s">
        <v>278</v>
      </c>
      <c r="G32" s="69" t="b">
        <v>0</v>
      </c>
      <c r="H32" s="69" t="b">
        <v>0</v>
      </c>
      <c r="I32" s="69" t="b">
        <v>0</v>
      </c>
      <c r="J32" s="69" t="b">
        <v>0</v>
      </c>
      <c r="K32" s="69" t="b">
        <v>0</v>
      </c>
      <c r="L32" s="69" t="b">
        <v>0</v>
      </c>
    </row>
    <row r="33" spans="1:12" ht="15">
      <c r="A33" s="69" t="s">
        <v>2196</v>
      </c>
      <c r="B33" s="69" t="s">
        <v>2200</v>
      </c>
      <c r="C33" s="69">
        <v>35</v>
      </c>
      <c r="D33" s="93">
        <v>0.006262609291942037</v>
      </c>
      <c r="E33" s="93">
        <v>1.7729326148021367</v>
      </c>
      <c r="F33" s="69" t="s">
        <v>278</v>
      </c>
      <c r="G33" s="69" t="b">
        <v>0</v>
      </c>
      <c r="H33" s="69" t="b">
        <v>0</v>
      </c>
      <c r="I33" s="69" t="b">
        <v>0</v>
      </c>
      <c r="J33" s="69" t="b">
        <v>0</v>
      </c>
      <c r="K33" s="69" t="b">
        <v>0</v>
      </c>
      <c r="L33" s="69" t="b">
        <v>0</v>
      </c>
    </row>
    <row r="34" spans="1:12" ht="15">
      <c r="A34" s="69" t="s">
        <v>1986</v>
      </c>
      <c r="B34" s="69" t="s">
        <v>1980</v>
      </c>
      <c r="C34" s="69">
        <v>32</v>
      </c>
      <c r="D34" s="93">
        <v>0.006060683290972627</v>
      </c>
      <c r="E34" s="93">
        <v>1.2351135197288625</v>
      </c>
      <c r="F34" s="69" t="s">
        <v>278</v>
      </c>
      <c r="G34" s="69" t="b">
        <v>0</v>
      </c>
      <c r="H34" s="69" t="b">
        <v>0</v>
      </c>
      <c r="I34" s="69" t="b">
        <v>0</v>
      </c>
      <c r="J34" s="69" t="b">
        <v>0</v>
      </c>
      <c r="K34" s="69" t="b">
        <v>0</v>
      </c>
      <c r="L34" s="69" t="b">
        <v>0</v>
      </c>
    </row>
    <row r="35" spans="1:12" ht="15">
      <c r="A35" s="69" t="s">
        <v>1967</v>
      </c>
      <c r="B35" s="69" t="s">
        <v>1981</v>
      </c>
      <c r="C35" s="69">
        <v>32</v>
      </c>
      <c r="D35" s="93">
        <v>0.006060683290972627</v>
      </c>
      <c r="E35" s="93">
        <v>1.3501991827913358</v>
      </c>
      <c r="F35" s="69" t="s">
        <v>278</v>
      </c>
      <c r="G35" s="69" t="b">
        <v>0</v>
      </c>
      <c r="H35" s="69" t="b">
        <v>0</v>
      </c>
      <c r="I35" s="69" t="b">
        <v>0</v>
      </c>
      <c r="J35" s="69" t="b">
        <v>0</v>
      </c>
      <c r="K35" s="69" t="b">
        <v>0</v>
      </c>
      <c r="L35" s="69" t="b">
        <v>0</v>
      </c>
    </row>
    <row r="36" spans="1:12" ht="15">
      <c r="A36" s="69" t="s">
        <v>1981</v>
      </c>
      <c r="B36" s="69" t="s">
        <v>1968</v>
      </c>
      <c r="C36" s="69">
        <v>32</v>
      </c>
      <c r="D36" s="93">
        <v>0.006060683290972627</v>
      </c>
      <c r="E36" s="93">
        <v>0.968345994012753</v>
      </c>
      <c r="F36" s="69" t="s">
        <v>278</v>
      </c>
      <c r="G36" s="69" t="b">
        <v>0</v>
      </c>
      <c r="H36" s="69" t="b">
        <v>0</v>
      </c>
      <c r="I36" s="69" t="b">
        <v>0</v>
      </c>
      <c r="J36" s="69" t="b">
        <v>0</v>
      </c>
      <c r="K36" s="69" t="b">
        <v>0</v>
      </c>
      <c r="L36" s="69" t="b">
        <v>0</v>
      </c>
    </row>
    <row r="37" spans="1:12" ht="15">
      <c r="A37" s="69" t="s">
        <v>1968</v>
      </c>
      <c r="B37" s="69" t="s">
        <v>2201</v>
      </c>
      <c r="C37" s="69">
        <v>32</v>
      </c>
      <c r="D37" s="93">
        <v>0.006060683290972627</v>
      </c>
      <c r="E37" s="93">
        <v>1.3579592668313187</v>
      </c>
      <c r="F37" s="69" t="s">
        <v>278</v>
      </c>
      <c r="G37" s="69" t="b">
        <v>0</v>
      </c>
      <c r="H37" s="69" t="b">
        <v>0</v>
      </c>
      <c r="I37" s="69" t="b">
        <v>0</v>
      </c>
      <c r="J37" s="69" t="b">
        <v>0</v>
      </c>
      <c r="K37" s="69" t="b">
        <v>0</v>
      </c>
      <c r="L37" s="69" t="b">
        <v>0</v>
      </c>
    </row>
    <row r="38" spans="1:12" ht="15">
      <c r="A38" s="69" t="s">
        <v>2201</v>
      </c>
      <c r="B38" s="69" t="s">
        <v>1983</v>
      </c>
      <c r="C38" s="69">
        <v>32</v>
      </c>
      <c r="D38" s="93">
        <v>0.006060683290972627</v>
      </c>
      <c r="E38" s="93">
        <v>1.5510838651857803</v>
      </c>
      <c r="F38" s="69" t="s">
        <v>278</v>
      </c>
      <c r="G38" s="69" t="b">
        <v>0</v>
      </c>
      <c r="H38" s="69" t="b">
        <v>0</v>
      </c>
      <c r="I38" s="69" t="b">
        <v>0</v>
      </c>
      <c r="J38" s="69" t="b">
        <v>0</v>
      </c>
      <c r="K38" s="69" t="b">
        <v>0</v>
      </c>
      <c r="L38" s="69" t="b">
        <v>0</v>
      </c>
    </row>
    <row r="39" spans="1:12" ht="15">
      <c r="A39" s="69" t="s">
        <v>1983</v>
      </c>
      <c r="B39" s="69" t="s">
        <v>2202</v>
      </c>
      <c r="C39" s="69">
        <v>32</v>
      </c>
      <c r="D39" s="93">
        <v>0.006060683290972627</v>
      </c>
      <c r="E39" s="93">
        <v>1.9828821411187854</v>
      </c>
      <c r="F39" s="69" t="s">
        <v>278</v>
      </c>
      <c r="G39" s="69" t="b">
        <v>0</v>
      </c>
      <c r="H39" s="69" t="b">
        <v>0</v>
      </c>
      <c r="I39" s="69" t="b">
        <v>0</v>
      </c>
      <c r="J39" s="69" t="b">
        <v>0</v>
      </c>
      <c r="K39" s="69" t="b">
        <v>0</v>
      </c>
      <c r="L39" s="69" t="b">
        <v>0</v>
      </c>
    </row>
    <row r="40" spans="1:12" ht="15">
      <c r="A40" s="69" t="s">
        <v>2202</v>
      </c>
      <c r="B40" s="69" t="s">
        <v>2203</v>
      </c>
      <c r="C40" s="69">
        <v>32</v>
      </c>
      <c r="D40" s="93">
        <v>0.006060683290972627</v>
      </c>
      <c r="E40" s="93">
        <v>2.0459338868658743</v>
      </c>
      <c r="F40" s="69" t="s">
        <v>278</v>
      </c>
      <c r="G40" s="69" t="b">
        <v>0</v>
      </c>
      <c r="H40" s="69" t="b">
        <v>0</v>
      </c>
      <c r="I40" s="69" t="b">
        <v>0</v>
      </c>
      <c r="J40" s="69" t="b">
        <v>0</v>
      </c>
      <c r="K40" s="69" t="b">
        <v>0</v>
      </c>
      <c r="L40" s="69" t="b">
        <v>0</v>
      </c>
    </row>
    <row r="41" spans="1:12" ht="15">
      <c r="A41" s="69" t="s">
        <v>2203</v>
      </c>
      <c r="B41" s="69" t="s">
        <v>1990</v>
      </c>
      <c r="C41" s="69">
        <v>32</v>
      </c>
      <c r="D41" s="93">
        <v>0.006060683290972627</v>
      </c>
      <c r="E41" s="93">
        <v>1.8186901053628117</v>
      </c>
      <c r="F41" s="69" t="s">
        <v>278</v>
      </c>
      <c r="G41" s="69" t="b">
        <v>0</v>
      </c>
      <c r="H41" s="69" t="b">
        <v>0</v>
      </c>
      <c r="I41" s="69" t="b">
        <v>0</v>
      </c>
      <c r="J41" s="69" t="b">
        <v>0</v>
      </c>
      <c r="K41" s="69" t="b">
        <v>0</v>
      </c>
      <c r="L41" s="69" t="b">
        <v>0</v>
      </c>
    </row>
    <row r="42" spans="1:12" ht="15">
      <c r="A42" s="69" t="s">
        <v>1982</v>
      </c>
      <c r="B42" s="69" t="s">
        <v>2199</v>
      </c>
      <c r="C42" s="69">
        <v>32</v>
      </c>
      <c r="D42" s="93">
        <v>0.006060683290972627</v>
      </c>
      <c r="E42" s="93">
        <v>1.4345383811764076</v>
      </c>
      <c r="F42" s="69" t="s">
        <v>278</v>
      </c>
      <c r="G42" s="69" t="b">
        <v>0</v>
      </c>
      <c r="H42" s="69" t="b">
        <v>0</v>
      </c>
      <c r="I42" s="69" t="b">
        <v>0</v>
      </c>
      <c r="J42" s="69" t="b">
        <v>0</v>
      </c>
      <c r="K42" s="69" t="b">
        <v>0</v>
      </c>
      <c r="L42" s="69" t="b">
        <v>0</v>
      </c>
    </row>
    <row r="43" spans="1:12" ht="15">
      <c r="A43" s="69" t="s">
        <v>1981</v>
      </c>
      <c r="B43" s="69" t="s">
        <v>1970</v>
      </c>
      <c r="C43" s="69">
        <v>32</v>
      </c>
      <c r="D43" s="93">
        <v>0.006060683290972627</v>
      </c>
      <c r="E43" s="93">
        <v>0.9444338366073416</v>
      </c>
      <c r="F43" s="69" t="s">
        <v>278</v>
      </c>
      <c r="G43" s="69" t="b">
        <v>0</v>
      </c>
      <c r="H43" s="69" t="b">
        <v>0</v>
      </c>
      <c r="I43" s="69" t="b">
        <v>0</v>
      </c>
      <c r="J43" s="69" t="b">
        <v>0</v>
      </c>
      <c r="K43" s="69" t="b">
        <v>0</v>
      </c>
      <c r="L43" s="69" t="b">
        <v>0</v>
      </c>
    </row>
    <row r="44" spans="1:12" ht="15">
      <c r="A44" s="69" t="s">
        <v>1970</v>
      </c>
      <c r="B44" s="69" t="s">
        <v>2204</v>
      </c>
      <c r="C44" s="69">
        <v>32</v>
      </c>
      <c r="D44" s="93">
        <v>0.006060683290972627</v>
      </c>
      <c r="E44" s="93">
        <v>1.3257745834599175</v>
      </c>
      <c r="F44" s="69" t="s">
        <v>278</v>
      </c>
      <c r="G44" s="69" t="b">
        <v>0</v>
      </c>
      <c r="H44" s="69" t="b">
        <v>0</v>
      </c>
      <c r="I44" s="69" t="b">
        <v>0</v>
      </c>
      <c r="J44" s="69" t="b">
        <v>0</v>
      </c>
      <c r="K44" s="69" t="b">
        <v>0</v>
      </c>
      <c r="L44" s="69" t="b">
        <v>0</v>
      </c>
    </row>
    <row r="45" spans="1:12" ht="15">
      <c r="A45" s="69" t="s">
        <v>2204</v>
      </c>
      <c r="B45" s="69" t="s">
        <v>1995</v>
      </c>
      <c r="C45" s="69">
        <v>32</v>
      </c>
      <c r="D45" s="93">
        <v>0.006060683290972627</v>
      </c>
      <c r="E45" s="93">
        <v>1.7729326148021367</v>
      </c>
      <c r="F45" s="69" t="s">
        <v>278</v>
      </c>
      <c r="G45" s="69" t="b">
        <v>0</v>
      </c>
      <c r="H45" s="69" t="b">
        <v>0</v>
      </c>
      <c r="I45" s="69" t="b">
        <v>0</v>
      </c>
      <c r="J45" s="69" t="b">
        <v>0</v>
      </c>
      <c r="K45" s="69" t="b">
        <v>0</v>
      </c>
      <c r="L45" s="69" t="b">
        <v>0</v>
      </c>
    </row>
    <row r="46" spans="1:12" ht="15">
      <c r="A46" s="69" t="s">
        <v>2200</v>
      </c>
      <c r="B46" s="69" t="s">
        <v>1982</v>
      </c>
      <c r="C46" s="69">
        <v>32</v>
      </c>
      <c r="D46" s="93">
        <v>0.006060683290972627</v>
      </c>
      <c r="E46" s="93">
        <v>1.5826009166318453</v>
      </c>
      <c r="F46" s="69" t="s">
        <v>278</v>
      </c>
      <c r="G46" s="69" t="b">
        <v>0</v>
      </c>
      <c r="H46" s="69" t="b">
        <v>0</v>
      </c>
      <c r="I46" s="69" t="b">
        <v>0</v>
      </c>
      <c r="J46" s="69" t="b">
        <v>0</v>
      </c>
      <c r="K46" s="69" t="b">
        <v>0</v>
      </c>
      <c r="L46" s="69" t="b">
        <v>0</v>
      </c>
    </row>
    <row r="47" spans="1:12" ht="15">
      <c r="A47" s="69" t="s">
        <v>1970</v>
      </c>
      <c r="B47" s="69" t="s">
        <v>1996</v>
      </c>
      <c r="C47" s="69">
        <v>32</v>
      </c>
      <c r="D47" s="93">
        <v>0.006060683290972627</v>
      </c>
      <c r="E47" s="93">
        <v>1.082736534773623</v>
      </c>
      <c r="F47" s="69" t="s">
        <v>278</v>
      </c>
      <c r="G47" s="69" t="b">
        <v>0</v>
      </c>
      <c r="H47" s="69" t="b">
        <v>0</v>
      </c>
      <c r="I47" s="69" t="b">
        <v>0</v>
      </c>
      <c r="J47" s="69" t="b">
        <v>0</v>
      </c>
      <c r="K47" s="69" t="b">
        <v>0</v>
      </c>
      <c r="L47" s="69" t="b">
        <v>0</v>
      </c>
    </row>
    <row r="48" spans="1:12" ht="15">
      <c r="A48" s="69" t="s">
        <v>1971</v>
      </c>
      <c r="B48" s="69" t="s">
        <v>2205</v>
      </c>
      <c r="C48" s="69">
        <v>29</v>
      </c>
      <c r="D48" s="93">
        <v>0.005825865416151269</v>
      </c>
      <c r="E48" s="93">
        <v>1.3072763212027658</v>
      </c>
      <c r="F48" s="69" t="s">
        <v>278</v>
      </c>
      <c r="G48" s="69" t="b">
        <v>0</v>
      </c>
      <c r="H48" s="69" t="b">
        <v>0</v>
      </c>
      <c r="I48" s="69" t="b">
        <v>0</v>
      </c>
      <c r="J48" s="69" t="b">
        <v>0</v>
      </c>
      <c r="K48" s="69" t="b">
        <v>0</v>
      </c>
      <c r="L48" s="69" t="b">
        <v>0</v>
      </c>
    </row>
    <row r="49" spans="1:12" ht="15">
      <c r="A49" s="69" t="s">
        <v>1967</v>
      </c>
      <c r="B49" s="69" t="s">
        <v>1968</v>
      </c>
      <c r="C49" s="69">
        <v>29</v>
      </c>
      <c r="D49" s="93">
        <v>0.005825865416151269</v>
      </c>
      <c r="E49" s="93">
        <v>0.9925408032224162</v>
      </c>
      <c r="F49" s="69" t="s">
        <v>278</v>
      </c>
      <c r="G49" s="69" t="b">
        <v>0</v>
      </c>
      <c r="H49" s="69" t="b">
        <v>0</v>
      </c>
      <c r="I49" s="69" t="b">
        <v>0</v>
      </c>
      <c r="J49" s="69" t="b">
        <v>0</v>
      </c>
      <c r="K49" s="69" t="b">
        <v>0</v>
      </c>
      <c r="L49" s="69" t="b">
        <v>0</v>
      </c>
    </row>
    <row r="50" spans="1:12" ht="15">
      <c r="A50" s="69" t="s">
        <v>2207</v>
      </c>
      <c r="B50" s="69" t="s">
        <v>2208</v>
      </c>
      <c r="C50" s="69">
        <v>25</v>
      </c>
      <c r="D50" s="93">
        <v>0.00545559966301824</v>
      </c>
      <c r="E50" s="93">
        <v>2.1531438565137426</v>
      </c>
      <c r="F50" s="69" t="s">
        <v>278</v>
      </c>
      <c r="G50" s="69" t="b">
        <v>0</v>
      </c>
      <c r="H50" s="69" t="b">
        <v>0</v>
      </c>
      <c r="I50" s="69" t="b">
        <v>0</v>
      </c>
      <c r="J50" s="69" t="b">
        <v>0</v>
      </c>
      <c r="K50" s="69" t="b">
        <v>0</v>
      </c>
      <c r="L50" s="69" t="b">
        <v>0</v>
      </c>
    </row>
    <row r="51" spans="1:12" ht="15">
      <c r="A51" s="69" t="s">
        <v>2209</v>
      </c>
      <c r="B51" s="69" t="s">
        <v>1995</v>
      </c>
      <c r="C51" s="69">
        <v>19</v>
      </c>
      <c r="D51" s="93">
        <v>0.004755167211133703</v>
      </c>
      <c r="E51" s="93">
        <v>1.7729326148021367</v>
      </c>
      <c r="F51" s="69" t="s">
        <v>278</v>
      </c>
      <c r="G51" s="69" t="b">
        <v>0</v>
      </c>
      <c r="H51" s="69" t="b">
        <v>0</v>
      </c>
      <c r="I51" s="69" t="b">
        <v>0</v>
      </c>
      <c r="J51" s="69" t="b">
        <v>0</v>
      </c>
      <c r="K51" s="69" t="b">
        <v>0</v>
      </c>
      <c r="L51" s="69" t="b">
        <v>0</v>
      </c>
    </row>
    <row r="52" spans="1:12" ht="15">
      <c r="A52" s="69" t="s">
        <v>1968</v>
      </c>
      <c r="B52" s="69" t="s">
        <v>1990</v>
      </c>
      <c r="C52" s="69">
        <v>18</v>
      </c>
      <c r="D52" s="93">
        <v>0.004618544009117464</v>
      </c>
      <c r="E52" s="93">
        <v>0.8808380121116562</v>
      </c>
      <c r="F52" s="69" t="s">
        <v>278</v>
      </c>
      <c r="G52" s="69" t="b">
        <v>0</v>
      </c>
      <c r="H52" s="69" t="b">
        <v>0</v>
      </c>
      <c r="I52" s="69" t="b">
        <v>0</v>
      </c>
      <c r="J52" s="69" t="b">
        <v>0</v>
      </c>
      <c r="K52" s="69" t="b">
        <v>0</v>
      </c>
      <c r="L52" s="69" t="b">
        <v>0</v>
      </c>
    </row>
    <row r="53" spans="1:12" ht="15">
      <c r="A53" s="69" t="s">
        <v>1990</v>
      </c>
      <c r="B53" s="69" t="s">
        <v>1994</v>
      </c>
      <c r="C53" s="69">
        <v>17</v>
      </c>
      <c r="D53" s="93">
        <v>0.004475429842375389</v>
      </c>
      <c r="E53" s="93">
        <v>1.6511990180690481</v>
      </c>
      <c r="F53" s="69" t="s">
        <v>278</v>
      </c>
      <c r="G53" s="69" t="b">
        <v>0</v>
      </c>
      <c r="H53" s="69" t="b">
        <v>0</v>
      </c>
      <c r="I53" s="69" t="b">
        <v>0</v>
      </c>
      <c r="J53" s="69" t="b">
        <v>0</v>
      </c>
      <c r="K53" s="69" t="b">
        <v>0</v>
      </c>
      <c r="L53" s="69" t="b">
        <v>0</v>
      </c>
    </row>
    <row r="54" spans="1:12" ht="15">
      <c r="A54" s="69" t="s">
        <v>1986</v>
      </c>
      <c r="B54" s="69" t="s">
        <v>1987</v>
      </c>
      <c r="C54" s="69">
        <v>16</v>
      </c>
      <c r="D54" s="93">
        <v>0.004325442460389164</v>
      </c>
      <c r="E54" s="93">
        <v>1.8698426278101932</v>
      </c>
      <c r="F54" s="69" t="s">
        <v>278</v>
      </c>
      <c r="G54" s="69" t="b">
        <v>0</v>
      </c>
      <c r="H54" s="69" t="b">
        <v>0</v>
      </c>
      <c r="I54" s="69" t="b">
        <v>0</v>
      </c>
      <c r="J54" s="69" t="b">
        <v>0</v>
      </c>
      <c r="K54" s="69" t="b">
        <v>0</v>
      </c>
      <c r="L54" s="69" t="b">
        <v>0</v>
      </c>
    </row>
    <row r="55" spans="1:12" ht="15">
      <c r="A55" s="69" t="s">
        <v>1987</v>
      </c>
      <c r="B55" s="69" t="s">
        <v>1970</v>
      </c>
      <c r="C55" s="69">
        <v>16</v>
      </c>
      <c r="D55" s="93">
        <v>0.004325442460389164</v>
      </c>
      <c r="E55" s="93">
        <v>1.3257745834599175</v>
      </c>
      <c r="F55" s="69" t="s">
        <v>278</v>
      </c>
      <c r="G55" s="69" t="b">
        <v>0</v>
      </c>
      <c r="H55" s="69" t="b">
        <v>0</v>
      </c>
      <c r="I55" s="69" t="b">
        <v>0</v>
      </c>
      <c r="J55" s="69" t="b">
        <v>0</v>
      </c>
      <c r="K55" s="69" t="b">
        <v>0</v>
      </c>
      <c r="L55" s="69" t="b">
        <v>0</v>
      </c>
    </row>
    <row r="56" spans="1:12" ht="15">
      <c r="A56" s="69" t="s">
        <v>1971</v>
      </c>
      <c r="B56" s="69" t="s">
        <v>2211</v>
      </c>
      <c r="C56" s="69">
        <v>16</v>
      </c>
      <c r="D56" s="93">
        <v>0.004325442460389164</v>
      </c>
      <c r="E56" s="93">
        <v>1.3362400171380824</v>
      </c>
      <c r="F56" s="69" t="s">
        <v>278</v>
      </c>
      <c r="G56" s="69" t="b">
        <v>0</v>
      </c>
      <c r="H56" s="69" t="b">
        <v>0</v>
      </c>
      <c r="I56" s="69" t="b">
        <v>0</v>
      </c>
      <c r="J56" s="69" t="b">
        <v>0</v>
      </c>
      <c r="K56" s="69" t="b">
        <v>0</v>
      </c>
      <c r="L56" s="69" t="b">
        <v>0</v>
      </c>
    </row>
    <row r="57" spans="1:12" ht="15">
      <c r="A57" s="69" t="s">
        <v>2211</v>
      </c>
      <c r="B57" s="69" t="s">
        <v>1968</v>
      </c>
      <c r="C57" s="69">
        <v>16</v>
      </c>
      <c r="D57" s="93">
        <v>0.004325442460389164</v>
      </c>
      <c r="E57" s="93">
        <v>1.3496867408653288</v>
      </c>
      <c r="F57" s="69" t="s">
        <v>278</v>
      </c>
      <c r="G57" s="69" t="b">
        <v>0</v>
      </c>
      <c r="H57" s="69" t="b">
        <v>0</v>
      </c>
      <c r="I57" s="69" t="b">
        <v>0</v>
      </c>
      <c r="J57" s="69" t="b">
        <v>0</v>
      </c>
      <c r="K57" s="69" t="b">
        <v>0</v>
      </c>
      <c r="L57" s="69" t="b">
        <v>0</v>
      </c>
    </row>
    <row r="58" spans="1:12" ht="15">
      <c r="A58" s="69" t="s">
        <v>1968</v>
      </c>
      <c r="B58" s="69" t="s">
        <v>2209</v>
      </c>
      <c r="C58" s="69">
        <v>16</v>
      </c>
      <c r="D58" s="93">
        <v>0.004325442460389164</v>
      </c>
      <c r="E58" s="93">
        <v>1.2833256485344144</v>
      </c>
      <c r="F58" s="69" t="s">
        <v>278</v>
      </c>
      <c r="G58" s="69" t="b">
        <v>0</v>
      </c>
      <c r="H58" s="69" t="b">
        <v>0</v>
      </c>
      <c r="I58" s="69" t="b">
        <v>0</v>
      </c>
      <c r="J58" s="69" t="b">
        <v>0</v>
      </c>
      <c r="K58" s="69" t="b">
        <v>0</v>
      </c>
      <c r="L58" s="69" t="b">
        <v>0</v>
      </c>
    </row>
    <row r="59" spans="1:12" ht="15">
      <c r="A59" s="69" t="s">
        <v>2196</v>
      </c>
      <c r="B59" s="69" t="s">
        <v>2212</v>
      </c>
      <c r="C59" s="69">
        <v>16</v>
      </c>
      <c r="D59" s="93">
        <v>0.004325442460389164</v>
      </c>
      <c r="E59" s="93">
        <v>1.7729326148021367</v>
      </c>
      <c r="F59" s="69" t="s">
        <v>278</v>
      </c>
      <c r="G59" s="69" t="b">
        <v>0</v>
      </c>
      <c r="H59" s="69" t="b">
        <v>0</v>
      </c>
      <c r="I59" s="69" t="b">
        <v>0</v>
      </c>
      <c r="J59" s="69" t="b">
        <v>0</v>
      </c>
      <c r="K59" s="69" t="b">
        <v>0</v>
      </c>
      <c r="L59" s="69" t="b">
        <v>0</v>
      </c>
    </row>
    <row r="60" spans="1:12" ht="15">
      <c r="A60" s="69" t="s">
        <v>2212</v>
      </c>
      <c r="B60" s="69" t="s">
        <v>2213</v>
      </c>
      <c r="C60" s="69">
        <v>16</v>
      </c>
      <c r="D60" s="93">
        <v>0.004325442460389164</v>
      </c>
      <c r="E60" s="93">
        <v>2.3469638825298555</v>
      </c>
      <c r="F60" s="69" t="s">
        <v>278</v>
      </c>
      <c r="G60" s="69" t="b">
        <v>0</v>
      </c>
      <c r="H60" s="69" t="b">
        <v>0</v>
      </c>
      <c r="I60" s="69" t="b">
        <v>0</v>
      </c>
      <c r="J60" s="69" t="b">
        <v>0</v>
      </c>
      <c r="K60" s="69" t="b">
        <v>0</v>
      </c>
      <c r="L60" s="69" t="b">
        <v>0</v>
      </c>
    </row>
    <row r="61" spans="1:12" ht="15">
      <c r="A61" s="69" t="s">
        <v>2213</v>
      </c>
      <c r="B61" s="69" t="s">
        <v>1982</v>
      </c>
      <c r="C61" s="69">
        <v>16</v>
      </c>
      <c r="D61" s="93">
        <v>0.004325442460389164</v>
      </c>
      <c r="E61" s="93">
        <v>1.5826009166318453</v>
      </c>
      <c r="F61" s="69" t="s">
        <v>278</v>
      </c>
      <c r="G61" s="69" t="b">
        <v>0</v>
      </c>
      <c r="H61" s="69" t="b">
        <v>0</v>
      </c>
      <c r="I61" s="69" t="b">
        <v>0</v>
      </c>
      <c r="J61" s="69" t="b">
        <v>0</v>
      </c>
      <c r="K61" s="69" t="b">
        <v>0</v>
      </c>
      <c r="L61" s="69" t="b">
        <v>0</v>
      </c>
    </row>
    <row r="62" spans="1:12" ht="15">
      <c r="A62" s="69" t="s">
        <v>1971</v>
      </c>
      <c r="B62" s="69" t="s">
        <v>2214</v>
      </c>
      <c r="C62" s="69">
        <v>16</v>
      </c>
      <c r="D62" s="93">
        <v>0.004325442460389164</v>
      </c>
      <c r="E62" s="93">
        <v>1.3362400171380824</v>
      </c>
      <c r="F62" s="69" t="s">
        <v>278</v>
      </c>
      <c r="G62" s="69" t="b">
        <v>0</v>
      </c>
      <c r="H62" s="69" t="b">
        <v>0</v>
      </c>
      <c r="I62" s="69" t="b">
        <v>0</v>
      </c>
      <c r="J62" s="69" t="b">
        <v>0</v>
      </c>
      <c r="K62" s="69" t="b">
        <v>0</v>
      </c>
      <c r="L62" s="69" t="b">
        <v>0</v>
      </c>
    </row>
    <row r="63" spans="1:12" ht="15">
      <c r="A63" s="69" t="s">
        <v>2214</v>
      </c>
      <c r="B63" s="69" t="s">
        <v>2215</v>
      </c>
      <c r="C63" s="69">
        <v>16</v>
      </c>
      <c r="D63" s="93">
        <v>0.004325442460389164</v>
      </c>
      <c r="E63" s="93">
        <v>2.3469638825298555</v>
      </c>
      <c r="F63" s="69" t="s">
        <v>278</v>
      </c>
      <c r="G63" s="69" t="b">
        <v>0</v>
      </c>
      <c r="H63" s="69" t="b">
        <v>0</v>
      </c>
      <c r="I63" s="69" t="b">
        <v>0</v>
      </c>
      <c r="J63" s="69" t="b">
        <v>0</v>
      </c>
      <c r="K63" s="69" t="b">
        <v>0</v>
      </c>
      <c r="L63" s="69" t="b">
        <v>0</v>
      </c>
    </row>
    <row r="64" spans="1:12" ht="15">
      <c r="A64" s="69" t="s">
        <v>2215</v>
      </c>
      <c r="B64" s="69" t="s">
        <v>2216</v>
      </c>
      <c r="C64" s="69">
        <v>16</v>
      </c>
      <c r="D64" s="93">
        <v>0.004325442460389164</v>
      </c>
      <c r="E64" s="93">
        <v>2.3469638825298555</v>
      </c>
      <c r="F64" s="69" t="s">
        <v>278</v>
      </c>
      <c r="G64" s="69" t="b">
        <v>0</v>
      </c>
      <c r="H64" s="69" t="b">
        <v>0</v>
      </c>
      <c r="I64" s="69" t="b">
        <v>0</v>
      </c>
      <c r="J64" s="69" t="b">
        <v>0</v>
      </c>
      <c r="K64" s="69" t="b">
        <v>0</v>
      </c>
      <c r="L64" s="69" t="b">
        <v>0</v>
      </c>
    </row>
    <row r="65" spans="1:12" ht="15">
      <c r="A65" s="69" t="s">
        <v>2216</v>
      </c>
      <c r="B65" s="69" t="s">
        <v>1980</v>
      </c>
      <c r="C65" s="69">
        <v>16</v>
      </c>
      <c r="D65" s="93">
        <v>0.004325442460389164</v>
      </c>
      <c r="E65" s="93">
        <v>1.4112047787845439</v>
      </c>
      <c r="F65" s="69" t="s">
        <v>278</v>
      </c>
      <c r="G65" s="69" t="b">
        <v>0</v>
      </c>
      <c r="H65" s="69" t="b">
        <v>0</v>
      </c>
      <c r="I65" s="69" t="b">
        <v>0</v>
      </c>
      <c r="J65" s="69" t="b">
        <v>0</v>
      </c>
      <c r="K65" s="69" t="b">
        <v>0</v>
      </c>
      <c r="L65" s="69" t="b">
        <v>0</v>
      </c>
    </row>
    <row r="66" spans="1:12" ht="15">
      <c r="A66" s="69" t="s">
        <v>2205</v>
      </c>
      <c r="B66" s="69" t="s">
        <v>2206</v>
      </c>
      <c r="C66" s="69">
        <v>16</v>
      </c>
      <c r="D66" s="93">
        <v>0.004325442460389164</v>
      </c>
      <c r="E66" s="93">
        <v>1.8014441561084764</v>
      </c>
      <c r="F66" s="69" t="s">
        <v>278</v>
      </c>
      <c r="G66" s="69" t="b">
        <v>0</v>
      </c>
      <c r="H66" s="69" t="b">
        <v>0</v>
      </c>
      <c r="I66" s="69" t="b">
        <v>0</v>
      </c>
      <c r="J66" s="69" t="b">
        <v>0</v>
      </c>
      <c r="K66" s="69" t="b">
        <v>0</v>
      </c>
      <c r="L66" s="69" t="b">
        <v>0</v>
      </c>
    </row>
    <row r="67" spans="1:12" ht="15">
      <c r="A67" s="69" t="s">
        <v>2206</v>
      </c>
      <c r="B67" s="69" t="s">
        <v>2217</v>
      </c>
      <c r="C67" s="69">
        <v>16</v>
      </c>
      <c r="D67" s="93">
        <v>0.004325442460389164</v>
      </c>
      <c r="E67" s="93">
        <v>2.0886858672868245</v>
      </c>
      <c r="F67" s="69" t="s">
        <v>278</v>
      </c>
      <c r="G67" s="69" t="b">
        <v>0</v>
      </c>
      <c r="H67" s="69" t="b">
        <v>0</v>
      </c>
      <c r="I67" s="69" t="b">
        <v>0</v>
      </c>
      <c r="J67" s="69" t="b">
        <v>0</v>
      </c>
      <c r="K67" s="69" t="b">
        <v>0</v>
      </c>
      <c r="L67" s="69" t="b">
        <v>0</v>
      </c>
    </row>
    <row r="68" spans="1:12" ht="15">
      <c r="A68" s="69" t="s">
        <v>2217</v>
      </c>
      <c r="B68" s="69" t="s">
        <v>2207</v>
      </c>
      <c r="C68" s="69">
        <v>16</v>
      </c>
      <c r="D68" s="93">
        <v>0.004325442460389164</v>
      </c>
      <c r="E68" s="93">
        <v>2.1531438565137426</v>
      </c>
      <c r="F68" s="69" t="s">
        <v>278</v>
      </c>
      <c r="G68" s="69" t="b">
        <v>0</v>
      </c>
      <c r="H68" s="69" t="b">
        <v>0</v>
      </c>
      <c r="I68" s="69" t="b">
        <v>0</v>
      </c>
      <c r="J68" s="69" t="b">
        <v>0</v>
      </c>
      <c r="K68" s="69" t="b">
        <v>0</v>
      </c>
      <c r="L68" s="69" t="b">
        <v>0</v>
      </c>
    </row>
    <row r="69" spans="1:12" ht="15">
      <c r="A69" s="69" t="s">
        <v>2208</v>
      </c>
      <c r="B69" s="69" t="s">
        <v>392</v>
      </c>
      <c r="C69" s="69">
        <v>16</v>
      </c>
      <c r="D69" s="93">
        <v>0.004325442460389164</v>
      </c>
      <c r="E69" s="93">
        <v>1.729897982576935</v>
      </c>
      <c r="F69" s="69" t="s">
        <v>278</v>
      </c>
      <c r="G69" s="69" t="b">
        <v>0</v>
      </c>
      <c r="H69" s="69" t="b">
        <v>0</v>
      </c>
      <c r="I69" s="69" t="b">
        <v>0</v>
      </c>
      <c r="J69" s="69" t="b">
        <v>0</v>
      </c>
      <c r="K69" s="69" t="b">
        <v>0</v>
      </c>
      <c r="L69" s="69" t="b">
        <v>0</v>
      </c>
    </row>
    <row r="70" spans="1:12" ht="15">
      <c r="A70" s="69" t="s">
        <v>1985</v>
      </c>
      <c r="B70" s="69" t="s">
        <v>1988</v>
      </c>
      <c r="C70" s="69">
        <v>13</v>
      </c>
      <c r="D70" s="93">
        <v>0.003829640120748945</v>
      </c>
      <c r="E70" s="93">
        <v>1.4854754263274295</v>
      </c>
      <c r="F70" s="69" t="s">
        <v>278</v>
      </c>
      <c r="G70" s="69" t="b">
        <v>0</v>
      </c>
      <c r="H70" s="69" t="b">
        <v>0</v>
      </c>
      <c r="I70" s="69" t="b">
        <v>0</v>
      </c>
      <c r="J70" s="69" t="b">
        <v>0</v>
      </c>
      <c r="K70" s="69" t="b">
        <v>0</v>
      </c>
      <c r="L70" s="69" t="b">
        <v>0</v>
      </c>
    </row>
    <row r="71" spans="1:12" ht="15">
      <c r="A71" s="69" t="s">
        <v>1988</v>
      </c>
      <c r="B71" s="69" t="s">
        <v>1970</v>
      </c>
      <c r="C71" s="69">
        <v>13</v>
      </c>
      <c r="D71" s="93">
        <v>0.003829640120748945</v>
      </c>
      <c r="E71" s="93">
        <v>1.1844454306634482</v>
      </c>
      <c r="F71" s="69" t="s">
        <v>278</v>
      </c>
      <c r="G71" s="69" t="b">
        <v>0</v>
      </c>
      <c r="H71" s="69" t="b">
        <v>0</v>
      </c>
      <c r="I71" s="69" t="b">
        <v>0</v>
      </c>
      <c r="J71" s="69" t="b">
        <v>0</v>
      </c>
      <c r="K71" s="69" t="b">
        <v>0</v>
      </c>
      <c r="L71" s="69" t="b">
        <v>0</v>
      </c>
    </row>
    <row r="72" spans="1:12" ht="15">
      <c r="A72" s="69" t="s">
        <v>1971</v>
      </c>
      <c r="B72" s="69" t="s">
        <v>1989</v>
      </c>
      <c r="C72" s="69">
        <v>13</v>
      </c>
      <c r="D72" s="93">
        <v>0.003829640120748945</v>
      </c>
      <c r="E72" s="93">
        <v>1.3362400171380826</v>
      </c>
      <c r="F72" s="69" t="s">
        <v>278</v>
      </c>
      <c r="G72" s="69" t="b">
        <v>0</v>
      </c>
      <c r="H72" s="69" t="b">
        <v>0</v>
      </c>
      <c r="I72" s="69" t="b">
        <v>0</v>
      </c>
      <c r="J72" s="69" t="b">
        <v>0</v>
      </c>
      <c r="K72" s="69" t="b">
        <v>0</v>
      </c>
      <c r="L72" s="69" t="b">
        <v>0</v>
      </c>
    </row>
    <row r="73" spans="1:12" ht="15">
      <c r="A73" s="69" t="s">
        <v>1989</v>
      </c>
      <c r="B73" s="69" t="s">
        <v>1967</v>
      </c>
      <c r="C73" s="69">
        <v>13</v>
      </c>
      <c r="D73" s="93">
        <v>0.003829640120748945</v>
      </c>
      <c r="E73" s="93">
        <v>1.7315399296439116</v>
      </c>
      <c r="F73" s="69" t="s">
        <v>278</v>
      </c>
      <c r="G73" s="69" t="b">
        <v>0</v>
      </c>
      <c r="H73" s="69" t="b">
        <v>0</v>
      </c>
      <c r="I73" s="69" t="b">
        <v>0</v>
      </c>
      <c r="J73" s="69" t="b">
        <v>0</v>
      </c>
      <c r="K73" s="69" t="b">
        <v>0</v>
      </c>
      <c r="L73" s="69" t="b">
        <v>0</v>
      </c>
    </row>
    <row r="74" spans="1:12" ht="15">
      <c r="A74" s="69" t="s">
        <v>1994</v>
      </c>
      <c r="B74" s="69" t="s">
        <v>2199</v>
      </c>
      <c r="C74" s="69">
        <v>13</v>
      </c>
      <c r="D74" s="93">
        <v>0.003829640120748945</v>
      </c>
      <c r="E74" s="93">
        <v>1.6138746950452358</v>
      </c>
      <c r="F74" s="69" t="s">
        <v>278</v>
      </c>
      <c r="G74" s="69" t="b">
        <v>0</v>
      </c>
      <c r="H74" s="69" t="b">
        <v>0</v>
      </c>
      <c r="I74" s="69" t="b">
        <v>0</v>
      </c>
      <c r="J74" s="69" t="b">
        <v>0</v>
      </c>
      <c r="K74" s="69" t="b">
        <v>0</v>
      </c>
      <c r="L74" s="69" t="b">
        <v>0</v>
      </c>
    </row>
    <row r="75" spans="1:12" ht="15">
      <c r="A75" s="69" t="s">
        <v>1981</v>
      </c>
      <c r="B75" s="69" t="s">
        <v>1971</v>
      </c>
      <c r="C75" s="69">
        <v>13</v>
      </c>
      <c r="D75" s="93">
        <v>0.003829640120748945</v>
      </c>
      <c r="E75" s="93">
        <v>0.5636926442724374</v>
      </c>
      <c r="F75" s="69" t="s">
        <v>278</v>
      </c>
      <c r="G75" s="69" t="b">
        <v>0</v>
      </c>
      <c r="H75" s="69" t="b">
        <v>0</v>
      </c>
      <c r="I75" s="69" t="b">
        <v>0</v>
      </c>
      <c r="J75" s="69" t="b">
        <v>0</v>
      </c>
      <c r="K75" s="69" t="b">
        <v>0</v>
      </c>
      <c r="L75" s="69" t="b">
        <v>0</v>
      </c>
    </row>
    <row r="76" spans="1:12" ht="15">
      <c r="A76" s="69" t="s">
        <v>1971</v>
      </c>
      <c r="B76" s="69" t="s">
        <v>2218</v>
      </c>
      <c r="C76" s="69">
        <v>13</v>
      </c>
      <c r="D76" s="93">
        <v>0.003829640120748945</v>
      </c>
      <c r="E76" s="93">
        <v>1.3362400171380826</v>
      </c>
      <c r="F76" s="69" t="s">
        <v>278</v>
      </c>
      <c r="G76" s="69" t="b">
        <v>0</v>
      </c>
      <c r="H76" s="69" t="b">
        <v>0</v>
      </c>
      <c r="I76" s="69" t="b">
        <v>0</v>
      </c>
      <c r="J76" s="69" t="b">
        <v>0</v>
      </c>
      <c r="K76" s="69" t="b">
        <v>0</v>
      </c>
      <c r="L76" s="69" t="b">
        <v>0</v>
      </c>
    </row>
    <row r="77" spans="1:12" ht="15">
      <c r="A77" s="69" t="s">
        <v>2218</v>
      </c>
      <c r="B77" s="69" t="s">
        <v>2219</v>
      </c>
      <c r="C77" s="69">
        <v>13</v>
      </c>
      <c r="D77" s="93">
        <v>0.003829640120748945</v>
      </c>
      <c r="E77" s="93">
        <v>2.4371405128789436</v>
      </c>
      <c r="F77" s="69" t="s">
        <v>278</v>
      </c>
      <c r="G77" s="69" t="b">
        <v>0</v>
      </c>
      <c r="H77" s="69" t="b">
        <v>0</v>
      </c>
      <c r="I77" s="69" t="b">
        <v>0</v>
      </c>
      <c r="J77" s="69" t="b">
        <v>0</v>
      </c>
      <c r="K77" s="69" t="b">
        <v>0</v>
      </c>
      <c r="L77" s="69" t="b">
        <v>0</v>
      </c>
    </row>
    <row r="78" spans="1:12" ht="15">
      <c r="A78" s="69" t="s">
        <v>2219</v>
      </c>
      <c r="B78" s="69" t="s">
        <v>1984</v>
      </c>
      <c r="C78" s="69">
        <v>13</v>
      </c>
      <c r="D78" s="93">
        <v>0.003829640120748945</v>
      </c>
      <c r="E78" s="93">
        <v>1.653456773895339</v>
      </c>
      <c r="F78" s="69" t="s">
        <v>278</v>
      </c>
      <c r="G78" s="69" t="b">
        <v>0</v>
      </c>
      <c r="H78" s="69" t="b">
        <v>0</v>
      </c>
      <c r="I78" s="69" t="b">
        <v>0</v>
      </c>
      <c r="J78" s="69" t="b">
        <v>0</v>
      </c>
      <c r="K78" s="69" t="b">
        <v>0</v>
      </c>
      <c r="L78" s="69" t="b">
        <v>0</v>
      </c>
    </row>
    <row r="79" spans="1:12" ht="15">
      <c r="A79" s="69" t="s">
        <v>2195</v>
      </c>
      <c r="B79" s="69" t="s">
        <v>2220</v>
      </c>
      <c r="C79" s="69">
        <v>13</v>
      </c>
      <c r="D79" s="93">
        <v>0.003829640120748945</v>
      </c>
      <c r="E79" s="93">
        <v>1.7315399296439116</v>
      </c>
      <c r="F79" s="69" t="s">
        <v>278</v>
      </c>
      <c r="G79" s="69" t="b">
        <v>0</v>
      </c>
      <c r="H79" s="69" t="b">
        <v>0</v>
      </c>
      <c r="I79" s="69" t="b">
        <v>0</v>
      </c>
      <c r="J79" s="69" t="b">
        <v>0</v>
      </c>
      <c r="K79" s="69" t="b">
        <v>0</v>
      </c>
      <c r="L79" s="69" t="b">
        <v>0</v>
      </c>
    </row>
    <row r="80" spans="1:12" ht="15">
      <c r="A80" s="69" t="s">
        <v>2220</v>
      </c>
      <c r="B80" s="69" t="s">
        <v>2194</v>
      </c>
      <c r="C80" s="69">
        <v>13</v>
      </c>
      <c r="D80" s="93">
        <v>0.003829640120748945</v>
      </c>
      <c r="E80" s="93">
        <v>1.712234774448525</v>
      </c>
      <c r="F80" s="69" t="s">
        <v>278</v>
      </c>
      <c r="G80" s="69" t="b">
        <v>0</v>
      </c>
      <c r="H80" s="69" t="b">
        <v>0</v>
      </c>
      <c r="I80" s="69" t="b">
        <v>0</v>
      </c>
      <c r="J80" s="69" t="b">
        <v>0</v>
      </c>
      <c r="K80" s="69" t="b">
        <v>0</v>
      </c>
      <c r="L80" s="69" t="b">
        <v>0</v>
      </c>
    </row>
    <row r="81" spans="1:12" ht="15">
      <c r="A81" s="69" t="s">
        <v>2194</v>
      </c>
      <c r="B81" s="69" t="s">
        <v>1980</v>
      </c>
      <c r="C81" s="69">
        <v>13</v>
      </c>
      <c r="D81" s="93">
        <v>0.003829640120748945</v>
      </c>
      <c r="E81" s="93">
        <v>0.6862990403541253</v>
      </c>
      <c r="F81" s="69" t="s">
        <v>278</v>
      </c>
      <c r="G81" s="69" t="b">
        <v>0</v>
      </c>
      <c r="H81" s="69" t="b">
        <v>0</v>
      </c>
      <c r="I81" s="69" t="b">
        <v>0</v>
      </c>
      <c r="J81" s="69" t="b">
        <v>0</v>
      </c>
      <c r="K81" s="69" t="b">
        <v>0</v>
      </c>
      <c r="L81" s="69" t="b">
        <v>0</v>
      </c>
    </row>
    <row r="82" spans="1:12" ht="15">
      <c r="A82" s="69" t="s">
        <v>2205</v>
      </c>
      <c r="B82" s="69" t="s">
        <v>2210</v>
      </c>
      <c r="C82" s="69">
        <v>13</v>
      </c>
      <c r="D82" s="93">
        <v>0.003829640120748945</v>
      </c>
      <c r="E82" s="93">
        <v>1.9183930185550384</v>
      </c>
      <c r="F82" s="69" t="s">
        <v>278</v>
      </c>
      <c r="G82" s="69" t="b">
        <v>0</v>
      </c>
      <c r="H82" s="69" t="b">
        <v>0</v>
      </c>
      <c r="I82" s="69" t="b">
        <v>0</v>
      </c>
      <c r="J82" s="69" t="b">
        <v>0</v>
      </c>
      <c r="K82" s="69" t="b">
        <v>0</v>
      </c>
      <c r="L82" s="69" t="b">
        <v>0</v>
      </c>
    </row>
    <row r="83" spans="1:12" ht="15">
      <c r="A83" s="69" t="s">
        <v>2210</v>
      </c>
      <c r="B83" s="69" t="s">
        <v>1971</v>
      </c>
      <c r="C83" s="69">
        <v>13</v>
      </c>
      <c r="D83" s="93">
        <v>0.003829640120748945</v>
      </c>
      <c r="E83" s="93">
        <v>1.194910864341613</v>
      </c>
      <c r="F83" s="69" t="s">
        <v>278</v>
      </c>
      <c r="G83" s="69" t="b">
        <v>0</v>
      </c>
      <c r="H83" s="69" t="b">
        <v>0</v>
      </c>
      <c r="I83" s="69" t="b">
        <v>0</v>
      </c>
      <c r="J83" s="69" t="b">
        <v>0</v>
      </c>
      <c r="K83" s="69" t="b">
        <v>0</v>
      </c>
      <c r="L83" s="69" t="b">
        <v>0</v>
      </c>
    </row>
    <row r="84" spans="1:12" ht="15">
      <c r="A84" s="69" t="s">
        <v>1971</v>
      </c>
      <c r="B84" s="69" t="s">
        <v>2206</v>
      </c>
      <c r="C84" s="69">
        <v>13</v>
      </c>
      <c r="D84" s="93">
        <v>0.003829640120748945</v>
      </c>
      <c r="E84" s="93">
        <v>0.9877853715459631</v>
      </c>
      <c r="F84" s="69" t="s">
        <v>278</v>
      </c>
      <c r="G84" s="69" t="b">
        <v>0</v>
      </c>
      <c r="H84" s="69" t="b">
        <v>0</v>
      </c>
      <c r="I84" s="69" t="b">
        <v>0</v>
      </c>
      <c r="J84" s="69" t="b">
        <v>0</v>
      </c>
      <c r="K84" s="69" t="b">
        <v>0</v>
      </c>
      <c r="L84" s="69" t="b">
        <v>0</v>
      </c>
    </row>
    <row r="85" spans="1:12" ht="15">
      <c r="A85" s="69" t="s">
        <v>2206</v>
      </c>
      <c r="B85" s="69" t="s">
        <v>1996</v>
      </c>
      <c r="C85" s="69">
        <v>13</v>
      </c>
      <c r="D85" s="93">
        <v>0.003829640120748945</v>
      </c>
      <c r="E85" s="93">
        <v>1.4544411925874605</v>
      </c>
      <c r="F85" s="69" t="s">
        <v>278</v>
      </c>
      <c r="G85" s="69" t="b">
        <v>0</v>
      </c>
      <c r="H85" s="69" t="b">
        <v>0</v>
      </c>
      <c r="I85" s="69" t="b">
        <v>0</v>
      </c>
      <c r="J85" s="69" t="b">
        <v>0</v>
      </c>
      <c r="K85" s="69" t="b">
        <v>0</v>
      </c>
      <c r="L85" s="69" t="b">
        <v>0</v>
      </c>
    </row>
    <row r="86" spans="1:12" ht="15">
      <c r="A86" s="69" t="s">
        <v>1985</v>
      </c>
      <c r="B86" s="69" t="s">
        <v>1980</v>
      </c>
      <c r="C86" s="69">
        <v>10</v>
      </c>
      <c r="D86" s="93">
        <v>0.003252258710789543</v>
      </c>
      <c r="E86" s="93">
        <v>0.48692549272266217</v>
      </c>
      <c r="F86" s="69" t="s">
        <v>278</v>
      </c>
      <c r="G86" s="69" t="b">
        <v>0</v>
      </c>
      <c r="H86" s="69" t="b">
        <v>0</v>
      </c>
      <c r="I86" s="69" t="b">
        <v>0</v>
      </c>
      <c r="J86" s="69" t="b">
        <v>0</v>
      </c>
      <c r="K86" s="69" t="b">
        <v>0</v>
      </c>
      <c r="L86" s="69" t="b">
        <v>0</v>
      </c>
    </row>
    <row r="87" spans="1:12" ht="15">
      <c r="A87" s="69" t="s">
        <v>1978</v>
      </c>
      <c r="B87" s="69" t="s">
        <v>1984</v>
      </c>
      <c r="C87" s="69">
        <v>9</v>
      </c>
      <c r="D87" s="93">
        <v>0.003037766212941585</v>
      </c>
      <c r="E87" s="93">
        <v>0.7688501925974084</v>
      </c>
      <c r="F87" s="69" t="s">
        <v>278</v>
      </c>
      <c r="G87" s="69" t="b">
        <v>0</v>
      </c>
      <c r="H87" s="69" t="b">
        <v>0</v>
      </c>
      <c r="I87" s="69" t="b">
        <v>0</v>
      </c>
      <c r="J87" s="69" t="b">
        <v>0</v>
      </c>
      <c r="K87" s="69" t="b">
        <v>0</v>
      </c>
      <c r="L87" s="69" t="b">
        <v>0</v>
      </c>
    </row>
    <row r="88" spans="1:12" ht="15">
      <c r="A88" s="69" t="s">
        <v>1984</v>
      </c>
      <c r="B88" s="69" t="s">
        <v>1979</v>
      </c>
      <c r="C88" s="69">
        <v>9</v>
      </c>
      <c r="D88" s="93">
        <v>0.003037766212941585</v>
      </c>
      <c r="E88" s="93">
        <v>0.7816244806338374</v>
      </c>
      <c r="F88" s="69" t="s">
        <v>278</v>
      </c>
      <c r="G88" s="69" t="b">
        <v>0</v>
      </c>
      <c r="H88" s="69" t="b">
        <v>0</v>
      </c>
      <c r="I88" s="69" t="b">
        <v>0</v>
      </c>
      <c r="J88" s="69" t="b">
        <v>0</v>
      </c>
      <c r="K88" s="69" t="b">
        <v>0</v>
      </c>
      <c r="L88" s="69" t="b">
        <v>0</v>
      </c>
    </row>
    <row r="89" spans="1:12" ht="15">
      <c r="A89" s="69" t="s">
        <v>2004</v>
      </c>
      <c r="B89" s="69" t="s">
        <v>2005</v>
      </c>
      <c r="C89" s="69">
        <v>9</v>
      </c>
      <c r="D89" s="93">
        <v>0.003037766212941585</v>
      </c>
      <c r="E89" s="93">
        <v>2.5968413557464554</v>
      </c>
      <c r="F89" s="69" t="s">
        <v>278</v>
      </c>
      <c r="G89" s="69" t="b">
        <v>0</v>
      </c>
      <c r="H89" s="69" t="b">
        <v>0</v>
      </c>
      <c r="I89" s="69" t="b">
        <v>0</v>
      </c>
      <c r="J89" s="69" t="b">
        <v>0</v>
      </c>
      <c r="K89" s="69" t="b">
        <v>0</v>
      </c>
      <c r="L89" s="69" t="b">
        <v>0</v>
      </c>
    </row>
    <row r="90" spans="1:12" ht="15">
      <c r="A90" s="69" t="s">
        <v>2196</v>
      </c>
      <c r="B90" s="69" t="s">
        <v>2221</v>
      </c>
      <c r="C90" s="69">
        <v>9</v>
      </c>
      <c r="D90" s="93">
        <v>0.003037766212941585</v>
      </c>
      <c r="E90" s="93">
        <v>1.7729326148021367</v>
      </c>
      <c r="F90" s="69" t="s">
        <v>278</v>
      </c>
      <c r="G90" s="69" t="b">
        <v>0</v>
      </c>
      <c r="H90" s="69" t="b">
        <v>0</v>
      </c>
      <c r="I90" s="69" t="b">
        <v>0</v>
      </c>
      <c r="J90" s="69" t="b">
        <v>0</v>
      </c>
      <c r="K90" s="69" t="b">
        <v>0</v>
      </c>
      <c r="L90" s="69" t="b">
        <v>0</v>
      </c>
    </row>
    <row r="91" spans="1:12" ht="15">
      <c r="A91" s="69" t="s">
        <v>1974</v>
      </c>
      <c r="B91" s="69" t="s">
        <v>2222</v>
      </c>
      <c r="C91" s="69">
        <v>8</v>
      </c>
      <c r="D91" s="93">
        <v>0.002810271637646007</v>
      </c>
      <c r="E91" s="93">
        <v>1.7381705085429249</v>
      </c>
      <c r="F91" s="69" t="s">
        <v>278</v>
      </c>
      <c r="G91" s="69" t="b">
        <v>0</v>
      </c>
      <c r="H91" s="69" t="b">
        <v>0</v>
      </c>
      <c r="I91" s="69" t="b">
        <v>0</v>
      </c>
      <c r="J91" s="69" t="b">
        <v>0</v>
      </c>
      <c r="K91" s="69" t="b">
        <v>0</v>
      </c>
      <c r="L91" s="69" t="b">
        <v>0</v>
      </c>
    </row>
    <row r="92" spans="1:12" ht="15">
      <c r="A92" s="69" t="s">
        <v>2222</v>
      </c>
      <c r="B92" s="69" t="s">
        <v>1975</v>
      </c>
      <c r="C92" s="69">
        <v>8</v>
      </c>
      <c r="D92" s="93">
        <v>0.002810271637646007</v>
      </c>
      <c r="E92" s="93">
        <v>1.7586921756875264</v>
      </c>
      <c r="F92" s="69" t="s">
        <v>278</v>
      </c>
      <c r="G92" s="69" t="b">
        <v>0</v>
      </c>
      <c r="H92" s="69" t="b">
        <v>0</v>
      </c>
      <c r="I92" s="69" t="b">
        <v>0</v>
      </c>
      <c r="J92" s="69" t="b">
        <v>0</v>
      </c>
      <c r="K92" s="69" t="b">
        <v>0</v>
      </c>
      <c r="L92" s="69" t="b">
        <v>0</v>
      </c>
    </row>
    <row r="93" spans="1:12" ht="15">
      <c r="A93" s="69" t="s">
        <v>1982</v>
      </c>
      <c r="B93" s="69" t="s">
        <v>2224</v>
      </c>
      <c r="C93" s="69">
        <v>5</v>
      </c>
      <c r="D93" s="93">
        <v>0.002030848360051912</v>
      </c>
      <c r="E93" s="93">
        <v>1.5826009166318453</v>
      </c>
      <c r="F93" s="69" t="s">
        <v>278</v>
      </c>
      <c r="G93" s="69" t="b">
        <v>0</v>
      </c>
      <c r="H93" s="69" t="b">
        <v>0</v>
      </c>
      <c r="I93" s="69" t="b">
        <v>0</v>
      </c>
      <c r="J93" s="69" t="b">
        <v>0</v>
      </c>
      <c r="K93" s="69" t="b">
        <v>0</v>
      </c>
      <c r="L93" s="69" t="b">
        <v>0</v>
      </c>
    </row>
    <row r="94" spans="1:12" ht="15">
      <c r="A94" s="69" t="s">
        <v>2224</v>
      </c>
      <c r="B94" s="69" t="s">
        <v>1980</v>
      </c>
      <c r="C94" s="69">
        <v>5</v>
      </c>
      <c r="D94" s="93">
        <v>0.002030848360051912</v>
      </c>
      <c r="E94" s="93">
        <v>1.4112047787845439</v>
      </c>
      <c r="F94" s="69" t="s">
        <v>278</v>
      </c>
      <c r="G94" s="69" t="b">
        <v>0</v>
      </c>
      <c r="H94" s="69" t="b">
        <v>0</v>
      </c>
      <c r="I94" s="69" t="b">
        <v>0</v>
      </c>
      <c r="J94" s="69" t="b">
        <v>0</v>
      </c>
      <c r="K94" s="69" t="b">
        <v>0</v>
      </c>
      <c r="L94" s="69" t="b">
        <v>0</v>
      </c>
    </row>
    <row r="95" spans="1:12" ht="15">
      <c r="A95" s="69" t="s">
        <v>1970</v>
      </c>
      <c r="B95" s="69" t="s">
        <v>1995</v>
      </c>
      <c r="C95" s="69">
        <v>5</v>
      </c>
      <c r="D95" s="93">
        <v>0.002030848360051912</v>
      </c>
      <c r="E95" s="93">
        <v>0.24659333741229267</v>
      </c>
      <c r="F95" s="69" t="s">
        <v>278</v>
      </c>
      <c r="G95" s="69" t="b">
        <v>0</v>
      </c>
      <c r="H95" s="69" t="b">
        <v>0</v>
      </c>
      <c r="I95" s="69" t="b">
        <v>0</v>
      </c>
      <c r="J95" s="69" t="b">
        <v>0</v>
      </c>
      <c r="K95" s="69" t="b">
        <v>0</v>
      </c>
      <c r="L95" s="69" t="b">
        <v>0</v>
      </c>
    </row>
    <row r="96" spans="1:12" ht="15">
      <c r="A96" s="69" t="s">
        <v>2221</v>
      </c>
      <c r="B96" s="69" t="s">
        <v>1982</v>
      </c>
      <c r="C96" s="69">
        <v>5</v>
      </c>
      <c r="D96" s="93">
        <v>0.002030848360051912</v>
      </c>
      <c r="E96" s="93">
        <v>1.327328411528539</v>
      </c>
      <c r="F96" s="69" t="s">
        <v>278</v>
      </c>
      <c r="G96" s="69" t="b">
        <v>0</v>
      </c>
      <c r="H96" s="69" t="b">
        <v>0</v>
      </c>
      <c r="I96" s="69" t="b">
        <v>0</v>
      </c>
      <c r="J96" s="69" t="b">
        <v>0</v>
      </c>
      <c r="K96" s="69" t="b">
        <v>0</v>
      </c>
      <c r="L96" s="69" t="b">
        <v>0</v>
      </c>
    </row>
    <row r="97" spans="1:12" ht="15">
      <c r="A97" s="69" t="s">
        <v>2198</v>
      </c>
      <c r="B97" s="69" t="s">
        <v>2225</v>
      </c>
      <c r="C97" s="69">
        <v>5</v>
      </c>
      <c r="D97" s="93">
        <v>0.002030848360051912</v>
      </c>
      <c r="E97" s="93">
        <v>1.8268079955849914</v>
      </c>
      <c r="F97" s="69" t="s">
        <v>278</v>
      </c>
      <c r="G97" s="69" t="b">
        <v>0</v>
      </c>
      <c r="H97" s="69" t="b">
        <v>0</v>
      </c>
      <c r="I97" s="69" t="b">
        <v>0</v>
      </c>
      <c r="J97" s="69" t="b">
        <v>0</v>
      </c>
      <c r="K97" s="69" t="b">
        <v>0</v>
      </c>
      <c r="L97" s="69" t="b">
        <v>0</v>
      </c>
    </row>
    <row r="98" spans="1:12" ht="15">
      <c r="A98" s="69" t="s">
        <v>2225</v>
      </c>
      <c r="B98" s="69" t="s">
        <v>1980</v>
      </c>
      <c r="C98" s="69">
        <v>5</v>
      </c>
      <c r="D98" s="93">
        <v>0.002030848360051912</v>
      </c>
      <c r="E98" s="93">
        <v>1.4112047787845439</v>
      </c>
      <c r="F98" s="69" t="s">
        <v>278</v>
      </c>
      <c r="G98" s="69" t="b">
        <v>0</v>
      </c>
      <c r="H98" s="69" t="b">
        <v>0</v>
      </c>
      <c r="I98" s="69" t="b">
        <v>0</v>
      </c>
      <c r="J98" s="69" t="b">
        <v>0</v>
      </c>
      <c r="K98" s="69" t="b">
        <v>0</v>
      </c>
      <c r="L98" s="69" t="b">
        <v>0</v>
      </c>
    </row>
    <row r="99" spans="1:12" ht="15">
      <c r="A99" s="69" t="s">
        <v>1971</v>
      </c>
      <c r="B99" s="69" t="s">
        <v>2226</v>
      </c>
      <c r="C99" s="69">
        <v>5</v>
      </c>
      <c r="D99" s="93">
        <v>0.002030848360051912</v>
      </c>
      <c r="E99" s="93">
        <v>1.3362400171380824</v>
      </c>
      <c r="F99" s="69" t="s">
        <v>278</v>
      </c>
      <c r="G99" s="69" t="b">
        <v>0</v>
      </c>
      <c r="H99" s="69" t="b">
        <v>0</v>
      </c>
      <c r="I99" s="69" t="b">
        <v>0</v>
      </c>
      <c r="J99" s="69" t="b">
        <v>0</v>
      </c>
      <c r="K99" s="69" t="b">
        <v>0</v>
      </c>
      <c r="L99" s="69" t="b">
        <v>0</v>
      </c>
    </row>
    <row r="100" spans="1:12" ht="15">
      <c r="A100" s="69" t="s">
        <v>2226</v>
      </c>
      <c r="B100" s="69" t="s">
        <v>1996</v>
      </c>
      <c r="C100" s="69">
        <v>5</v>
      </c>
      <c r="D100" s="93">
        <v>0.002030848360051912</v>
      </c>
      <c r="E100" s="93">
        <v>1.8028958381795799</v>
      </c>
      <c r="F100" s="69" t="s">
        <v>278</v>
      </c>
      <c r="G100" s="69" t="b">
        <v>0</v>
      </c>
      <c r="H100" s="69" t="b">
        <v>0</v>
      </c>
      <c r="I100" s="69" t="b">
        <v>0</v>
      </c>
      <c r="J100" s="69" t="b">
        <v>0</v>
      </c>
      <c r="K100" s="69" t="b">
        <v>0</v>
      </c>
      <c r="L100" s="69" t="b">
        <v>0</v>
      </c>
    </row>
    <row r="101" spans="1:12" ht="15">
      <c r="A101" s="69" t="s">
        <v>392</v>
      </c>
      <c r="B101" s="69" t="s">
        <v>667</v>
      </c>
      <c r="C101" s="69">
        <v>5</v>
      </c>
      <c r="D101" s="93">
        <v>0.002030848360051912</v>
      </c>
      <c r="E101" s="93">
        <v>2.8521138608497614</v>
      </c>
      <c r="F101" s="69" t="s">
        <v>278</v>
      </c>
      <c r="G101" s="69" t="b">
        <v>0</v>
      </c>
      <c r="H101" s="69" t="b">
        <v>0</v>
      </c>
      <c r="I101" s="69" t="b">
        <v>0</v>
      </c>
      <c r="J101" s="69" t="b">
        <v>0</v>
      </c>
      <c r="K101" s="69" t="b">
        <v>0</v>
      </c>
      <c r="L101" s="69" t="b">
        <v>0</v>
      </c>
    </row>
    <row r="102" spans="1:12" ht="15">
      <c r="A102" s="69" t="s">
        <v>667</v>
      </c>
      <c r="B102" s="69" t="s">
        <v>610</v>
      </c>
      <c r="C102" s="69">
        <v>5</v>
      </c>
      <c r="D102" s="93">
        <v>0.002030848360051912</v>
      </c>
      <c r="E102" s="93">
        <v>2.8521138608497614</v>
      </c>
      <c r="F102" s="69" t="s">
        <v>278</v>
      </c>
      <c r="G102" s="69" t="b">
        <v>0</v>
      </c>
      <c r="H102" s="69" t="b">
        <v>0</v>
      </c>
      <c r="I102" s="69" t="b">
        <v>0</v>
      </c>
      <c r="J102" s="69" t="b">
        <v>0</v>
      </c>
      <c r="K102" s="69" t="b">
        <v>0</v>
      </c>
      <c r="L102" s="69" t="b">
        <v>0</v>
      </c>
    </row>
    <row r="103" spans="1:12" ht="15">
      <c r="A103" s="69" t="s">
        <v>1999</v>
      </c>
      <c r="B103" s="69" t="s">
        <v>467</v>
      </c>
      <c r="C103" s="69">
        <v>5</v>
      </c>
      <c r="D103" s="93">
        <v>0.002030848360051912</v>
      </c>
      <c r="E103" s="93">
        <v>2.8521138608497614</v>
      </c>
      <c r="F103" s="69" t="s">
        <v>278</v>
      </c>
      <c r="G103" s="69" t="b">
        <v>0</v>
      </c>
      <c r="H103" s="69" t="b">
        <v>0</v>
      </c>
      <c r="I103" s="69" t="b">
        <v>0</v>
      </c>
      <c r="J103" s="69" t="b">
        <v>0</v>
      </c>
      <c r="K103" s="69" t="b">
        <v>0</v>
      </c>
      <c r="L103" s="69" t="b">
        <v>0</v>
      </c>
    </row>
    <row r="104" spans="1:12" ht="15">
      <c r="A104" s="69" t="s">
        <v>467</v>
      </c>
      <c r="B104" s="69" t="s">
        <v>2000</v>
      </c>
      <c r="C104" s="69">
        <v>5</v>
      </c>
      <c r="D104" s="93">
        <v>0.002030848360051912</v>
      </c>
      <c r="E104" s="93">
        <v>2.8521138608497614</v>
      </c>
      <c r="F104" s="69" t="s">
        <v>278</v>
      </c>
      <c r="G104" s="69" t="b">
        <v>0</v>
      </c>
      <c r="H104" s="69" t="b">
        <v>0</v>
      </c>
      <c r="I104" s="69" t="b">
        <v>0</v>
      </c>
      <c r="J104" s="69" t="b">
        <v>0</v>
      </c>
      <c r="K104" s="69" t="b">
        <v>0</v>
      </c>
      <c r="L104" s="69" t="b">
        <v>0</v>
      </c>
    </row>
    <row r="105" spans="1:12" ht="15">
      <c r="A105" s="69" t="s">
        <v>2000</v>
      </c>
      <c r="B105" s="69" t="s">
        <v>2001</v>
      </c>
      <c r="C105" s="69">
        <v>5</v>
      </c>
      <c r="D105" s="93">
        <v>0.002030848360051912</v>
      </c>
      <c r="E105" s="93">
        <v>2.8521138608497614</v>
      </c>
      <c r="F105" s="69" t="s">
        <v>278</v>
      </c>
      <c r="G105" s="69" t="b">
        <v>0</v>
      </c>
      <c r="H105" s="69" t="b">
        <v>0</v>
      </c>
      <c r="I105" s="69" t="b">
        <v>0</v>
      </c>
      <c r="J105" s="69" t="b">
        <v>0</v>
      </c>
      <c r="K105" s="69" t="b">
        <v>0</v>
      </c>
      <c r="L105" s="69" t="b">
        <v>0</v>
      </c>
    </row>
    <row r="106" spans="1:12" ht="15">
      <c r="A106" s="69" t="s">
        <v>2001</v>
      </c>
      <c r="B106" s="69" t="s">
        <v>1988</v>
      </c>
      <c r="C106" s="69">
        <v>5</v>
      </c>
      <c r="D106" s="93">
        <v>0.002030848360051912</v>
      </c>
      <c r="E106" s="93">
        <v>2.295811360082474</v>
      </c>
      <c r="F106" s="69" t="s">
        <v>278</v>
      </c>
      <c r="G106" s="69" t="b">
        <v>0</v>
      </c>
      <c r="H106" s="69" t="b">
        <v>0</v>
      </c>
      <c r="I106" s="69" t="b">
        <v>0</v>
      </c>
      <c r="J106" s="69" t="b">
        <v>0</v>
      </c>
      <c r="K106" s="69" t="b">
        <v>0</v>
      </c>
      <c r="L106" s="69" t="b">
        <v>0</v>
      </c>
    </row>
    <row r="107" spans="1:12" ht="15">
      <c r="A107" s="69" t="s">
        <v>1988</v>
      </c>
      <c r="B107" s="69" t="s">
        <v>1973</v>
      </c>
      <c r="C107" s="69">
        <v>5</v>
      </c>
      <c r="D107" s="93">
        <v>0.002030848360051912</v>
      </c>
      <c r="E107" s="93">
        <v>2.2166301140348494</v>
      </c>
      <c r="F107" s="69" t="s">
        <v>278</v>
      </c>
      <c r="G107" s="69" t="b">
        <v>0</v>
      </c>
      <c r="H107" s="69" t="b">
        <v>0</v>
      </c>
      <c r="I107" s="69" t="b">
        <v>0</v>
      </c>
      <c r="J107" s="69" t="b">
        <v>0</v>
      </c>
      <c r="K107" s="69" t="b">
        <v>0</v>
      </c>
      <c r="L107" s="69" t="b">
        <v>0</v>
      </c>
    </row>
    <row r="108" spans="1:12" ht="15">
      <c r="A108" s="69" t="s">
        <v>1985</v>
      </c>
      <c r="B108" s="69" t="s">
        <v>2227</v>
      </c>
      <c r="C108" s="69">
        <v>5</v>
      </c>
      <c r="D108" s="93">
        <v>0.002030848360051912</v>
      </c>
      <c r="E108" s="93">
        <v>1.6268045791238988</v>
      </c>
      <c r="F108" s="69" t="s">
        <v>278</v>
      </c>
      <c r="G108" s="69" t="b">
        <v>0</v>
      </c>
      <c r="H108" s="69" t="b">
        <v>0</v>
      </c>
      <c r="I108" s="69" t="b">
        <v>0</v>
      </c>
      <c r="J108" s="69" t="b">
        <v>0</v>
      </c>
      <c r="K108" s="69" t="b">
        <v>0</v>
      </c>
      <c r="L108" s="69" t="b">
        <v>0</v>
      </c>
    </row>
    <row r="109" spans="1:12" ht="15">
      <c r="A109" s="69" t="s">
        <v>2227</v>
      </c>
      <c r="B109" s="69" t="s">
        <v>1997</v>
      </c>
      <c r="C109" s="69">
        <v>5</v>
      </c>
      <c r="D109" s="93">
        <v>0.002030848360051912</v>
      </c>
      <c r="E109" s="93">
        <v>2.5510838651857806</v>
      </c>
      <c r="F109" s="69" t="s">
        <v>278</v>
      </c>
      <c r="G109" s="69" t="b">
        <v>0</v>
      </c>
      <c r="H109" s="69" t="b">
        <v>0</v>
      </c>
      <c r="I109" s="69" t="b">
        <v>0</v>
      </c>
      <c r="J109" s="69" t="b">
        <v>0</v>
      </c>
      <c r="K109" s="69" t="b">
        <v>0</v>
      </c>
      <c r="L109" s="69" t="b">
        <v>0</v>
      </c>
    </row>
    <row r="110" spans="1:12" ht="15">
      <c r="A110" s="69" t="s">
        <v>1997</v>
      </c>
      <c r="B110" s="69" t="s">
        <v>2004</v>
      </c>
      <c r="C110" s="69">
        <v>5</v>
      </c>
      <c r="D110" s="93">
        <v>0.002030848360051912</v>
      </c>
      <c r="E110" s="93">
        <v>2.295811360082474</v>
      </c>
      <c r="F110" s="69" t="s">
        <v>278</v>
      </c>
      <c r="G110" s="69" t="b">
        <v>0</v>
      </c>
      <c r="H110" s="69" t="b">
        <v>0</v>
      </c>
      <c r="I110" s="69" t="b">
        <v>0</v>
      </c>
      <c r="J110" s="69" t="b">
        <v>0</v>
      </c>
      <c r="K110" s="69" t="b">
        <v>0</v>
      </c>
      <c r="L110" s="69" t="b">
        <v>0</v>
      </c>
    </row>
    <row r="111" spans="1:12" ht="15">
      <c r="A111" s="69" t="s">
        <v>2005</v>
      </c>
      <c r="B111" s="69" t="s">
        <v>1998</v>
      </c>
      <c r="C111" s="69">
        <v>5</v>
      </c>
      <c r="D111" s="93">
        <v>0.002030848360051912</v>
      </c>
      <c r="E111" s="93">
        <v>1.5249593484403299</v>
      </c>
      <c r="F111" s="69" t="s">
        <v>278</v>
      </c>
      <c r="G111" s="69" t="b">
        <v>0</v>
      </c>
      <c r="H111" s="69" t="b">
        <v>0</v>
      </c>
      <c r="I111" s="69" t="b">
        <v>0</v>
      </c>
      <c r="J111" s="69" t="b">
        <v>0</v>
      </c>
      <c r="K111" s="69" t="b">
        <v>0</v>
      </c>
      <c r="L111" s="69" t="b">
        <v>0</v>
      </c>
    </row>
    <row r="112" spans="1:12" ht="15">
      <c r="A112" s="69" t="s">
        <v>1998</v>
      </c>
      <c r="B112" s="69" t="s">
        <v>1968</v>
      </c>
      <c r="C112" s="69">
        <v>5</v>
      </c>
      <c r="D112" s="93">
        <v>0.002030848360051912</v>
      </c>
      <c r="E112" s="93">
        <v>0.2778047335592034</v>
      </c>
      <c r="F112" s="69" t="s">
        <v>278</v>
      </c>
      <c r="G112" s="69" t="b">
        <v>0</v>
      </c>
      <c r="H112" s="69" t="b">
        <v>0</v>
      </c>
      <c r="I112" s="69" t="b">
        <v>0</v>
      </c>
      <c r="J112" s="69" t="b">
        <v>0</v>
      </c>
      <c r="K112" s="69" t="b">
        <v>0</v>
      </c>
      <c r="L112" s="69" t="b">
        <v>0</v>
      </c>
    </row>
    <row r="113" spans="1:12" ht="15">
      <c r="A113" s="69" t="s">
        <v>1968</v>
      </c>
      <c r="B113" s="69" t="s">
        <v>2228</v>
      </c>
      <c r="C113" s="69">
        <v>5</v>
      </c>
      <c r="D113" s="93">
        <v>0.002030848360051912</v>
      </c>
      <c r="E113" s="93">
        <v>1.3579592668313187</v>
      </c>
      <c r="F113" s="69" t="s">
        <v>278</v>
      </c>
      <c r="G113" s="69" t="b">
        <v>0</v>
      </c>
      <c r="H113" s="69" t="b">
        <v>0</v>
      </c>
      <c r="I113" s="69" t="b">
        <v>0</v>
      </c>
      <c r="J113" s="69" t="b">
        <v>0</v>
      </c>
      <c r="K113" s="69" t="b">
        <v>0</v>
      </c>
      <c r="L113" s="69" t="b">
        <v>0</v>
      </c>
    </row>
    <row r="114" spans="1:12" ht="15">
      <c r="A114" s="69" t="s">
        <v>2228</v>
      </c>
      <c r="B114" s="69" t="s">
        <v>1967</v>
      </c>
      <c r="C114" s="69">
        <v>5</v>
      </c>
      <c r="D114" s="93">
        <v>0.002030848360051912</v>
      </c>
      <c r="E114" s="93">
        <v>1.7315399296439116</v>
      </c>
      <c r="F114" s="69" t="s">
        <v>278</v>
      </c>
      <c r="G114" s="69" t="b">
        <v>0</v>
      </c>
      <c r="H114" s="69" t="b">
        <v>0</v>
      </c>
      <c r="I114" s="69" t="b">
        <v>0</v>
      </c>
      <c r="J114" s="69" t="b">
        <v>0</v>
      </c>
      <c r="K114" s="69" t="b">
        <v>0</v>
      </c>
      <c r="L114" s="69" t="b">
        <v>0</v>
      </c>
    </row>
    <row r="115" spans="1:12" ht="15">
      <c r="A115" s="69" t="s">
        <v>1967</v>
      </c>
      <c r="B115" s="69" t="s">
        <v>2223</v>
      </c>
      <c r="C115" s="69">
        <v>5</v>
      </c>
      <c r="D115" s="93">
        <v>0.002030848360051912</v>
      </c>
      <c r="E115" s="93">
        <v>1.7315399296439116</v>
      </c>
      <c r="F115" s="69" t="s">
        <v>278</v>
      </c>
      <c r="G115" s="69" t="b">
        <v>0</v>
      </c>
      <c r="H115" s="69" t="b">
        <v>0</v>
      </c>
      <c r="I115" s="69" t="b">
        <v>0</v>
      </c>
      <c r="J115" s="69" t="b">
        <v>0</v>
      </c>
      <c r="K115" s="69" t="b">
        <v>0</v>
      </c>
      <c r="L115" s="69" t="b">
        <v>0</v>
      </c>
    </row>
    <row r="116" spans="1:12" ht="15">
      <c r="A116" s="69" t="s">
        <v>2223</v>
      </c>
      <c r="B116" s="69" t="s">
        <v>2229</v>
      </c>
      <c r="C116" s="69">
        <v>5</v>
      </c>
      <c r="D116" s="93">
        <v>0.002030848360051912</v>
      </c>
      <c r="E116" s="93">
        <v>2.7059858251715236</v>
      </c>
      <c r="F116" s="69" t="s">
        <v>278</v>
      </c>
      <c r="G116" s="69" t="b">
        <v>0</v>
      </c>
      <c r="H116" s="69" t="b">
        <v>0</v>
      </c>
      <c r="I116" s="69" t="b">
        <v>0</v>
      </c>
      <c r="J116" s="69" t="b">
        <v>0</v>
      </c>
      <c r="K116" s="69" t="b">
        <v>0</v>
      </c>
      <c r="L116" s="69" t="b">
        <v>0</v>
      </c>
    </row>
    <row r="117" spans="1:12" ht="15">
      <c r="A117" s="69" t="s">
        <v>2229</v>
      </c>
      <c r="B117" s="69" t="s">
        <v>465</v>
      </c>
      <c r="C117" s="69">
        <v>5</v>
      </c>
      <c r="D117" s="93">
        <v>0.002030848360051912</v>
      </c>
      <c r="E117" s="93">
        <v>2.8521138608497614</v>
      </c>
      <c r="F117" s="69" t="s">
        <v>278</v>
      </c>
      <c r="G117" s="69" t="b">
        <v>0</v>
      </c>
      <c r="H117" s="69" t="b">
        <v>0</v>
      </c>
      <c r="I117" s="69" t="b">
        <v>0</v>
      </c>
      <c r="J117" s="69" t="b">
        <v>0</v>
      </c>
      <c r="K117" s="69" t="b">
        <v>0</v>
      </c>
      <c r="L117" s="69" t="b">
        <v>0</v>
      </c>
    </row>
    <row r="118" spans="1:12" ht="15">
      <c r="A118" s="69" t="s">
        <v>465</v>
      </c>
      <c r="B118" s="69" t="s">
        <v>1997</v>
      </c>
      <c r="C118" s="69">
        <v>5</v>
      </c>
      <c r="D118" s="93">
        <v>0.002030848360051912</v>
      </c>
      <c r="E118" s="93">
        <v>2.5510838651857806</v>
      </c>
      <c r="F118" s="69" t="s">
        <v>278</v>
      </c>
      <c r="G118" s="69" t="b">
        <v>0</v>
      </c>
      <c r="H118" s="69" t="b">
        <v>0</v>
      </c>
      <c r="I118" s="69" t="b">
        <v>0</v>
      </c>
      <c r="J118" s="69" t="b">
        <v>0</v>
      </c>
      <c r="K118" s="69" t="b">
        <v>0</v>
      </c>
      <c r="L118" s="69" t="b">
        <v>0</v>
      </c>
    </row>
    <row r="119" spans="1:12" ht="15">
      <c r="A119" s="69" t="s">
        <v>1997</v>
      </c>
      <c r="B119" s="69" t="s">
        <v>2230</v>
      </c>
      <c r="C119" s="69">
        <v>5</v>
      </c>
      <c r="D119" s="93">
        <v>0.002030848360051912</v>
      </c>
      <c r="E119" s="93">
        <v>2.5510838651857806</v>
      </c>
      <c r="F119" s="69" t="s">
        <v>278</v>
      </c>
      <c r="G119" s="69" t="b">
        <v>0</v>
      </c>
      <c r="H119" s="69" t="b">
        <v>0</v>
      </c>
      <c r="I119" s="69" t="b">
        <v>0</v>
      </c>
      <c r="J119" s="69" t="b">
        <v>0</v>
      </c>
      <c r="K119" s="69" t="b">
        <v>0</v>
      </c>
      <c r="L119" s="69" t="b">
        <v>0</v>
      </c>
    </row>
    <row r="120" spans="1:12" ht="15">
      <c r="A120" s="69" t="s">
        <v>2230</v>
      </c>
      <c r="B120" s="69" t="s">
        <v>2207</v>
      </c>
      <c r="C120" s="69">
        <v>5</v>
      </c>
      <c r="D120" s="93">
        <v>0.002030848360051912</v>
      </c>
      <c r="E120" s="93">
        <v>2.1531438565137426</v>
      </c>
      <c r="F120" s="69" t="s">
        <v>278</v>
      </c>
      <c r="G120" s="69" t="b">
        <v>0</v>
      </c>
      <c r="H120" s="69" t="b">
        <v>0</v>
      </c>
      <c r="I120" s="69" t="b">
        <v>0</v>
      </c>
      <c r="J120" s="69" t="b">
        <v>0</v>
      </c>
      <c r="K120" s="69" t="b">
        <v>0</v>
      </c>
      <c r="L120" s="69" t="b">
        <v>0</v>
      </c>
    </row>
    <row r="121" spans="1:12" ht="15">
      <c r="A121" s="69" t="s">
        <v>1971</v>
      </c>
      <c r="B121" s="69" t="s">
        <v>2210</v>
      </c>
      <c r="C121" s="69">
        <v>5</v>
      </c>
      <c r="D121" s="93">
        <v>0.0023291123417894175</v>
      </c>
      <c r="E121" s="93">
        <v>0.7799375163707951</v>
      </c>
      <c r="F121" s="69" t="s">
        <v>278</v>
      </c>
      <c r="G121" s="69" t="b">
        <v>0</v>
      </c>
      <c r="H121" s="69" t="b">
        <v>0</v>
      </c>
      <c r="I121" s="69" t="b">
        <v>0</v>
      </c>
      <c r="J121" s="69" t="b">
        <v>0</v>
      </c>
      <c r="K121" s="69" t="b">
        <v>0</v>
      </c>
      <c r="L121" s="69" t="b">
        <v>0</v>
      </c>
    </row>
    <row r="122" spans="1:12" ht="15">
      <c r="A122" s="69" t="s">
        <v>1994</v>
      </c>
      <c r="B122" s="69" t="s">
        <v>2231</v>
      </c>
      <c r="C122" s="69">
        <v>4</v>
      </c>
      <c r="D122" s="93">
        <v>0.0017289110225487158</v>
      </c>
      <c r="E122" s="93">
        <v>2.1531438565137426</v>
      </c>
      <c r="F122" s="69" t="s">
        <v>278</v>
      </c>
      <c r="G122" s="69" t="b">
        <v>0</v>
      </c>
      <c r="H122" s="69" t="b">
        <v>0</v>
      </c>
      <c r="I122" s="69" t="b">
        <v>0</v>
      </c>
      <c r="J122" s="69" t="b">
        <v>0</v>
      </c>
      <c r="K122" s="69" t="b">
        <v>0</v>
      </c>
      <c r="L122" s="69" t="b">
        <v>0</v>
      </c>
    </row>
    <row r="123" spans="1:12" ht="15">
      <c r="A123" s="69" t="s">
        <v>1968</v>
      </c>
      <c r="B123" s="69" t="s">
        <v>1995</v>
      </c>
      <c r="C123" s="69">
        <v>4</v>
      </c>
      <c r="D123" s="93">
        <v>0.0017289110225487158</v>
      </c>
      <c r="E123" s="93">
        <v>0.18186800777563747</v>
      </c>
      <c r="F123" s="69" t="s">
        <v>278</v>
      </c>
      <c r="G123" s="69" t="b">
        <v>0</v>
      </c>
      <c r="H123" s="69" t="b">
        <v>0</v>
      </c>
      <c r="I123" s="69" t="b">
        <v>0</v>
      </c>
      <c r="J123" s="69" t="b">
        <v>0</v>
      </c>
      <c r="K123" s="69" t="b">
        <v>0</v>
      </c>
      <c r="L123" s="69" t="b">
        <v>0</v>
      </c>
    </row>
    <row r="124" spans="1:12" ht="15">
      <c r="A124" s="69" t="s">
        <v>2221</v>
      </c>
      <c r="B124" s="69" t="s">
        <v>2232</v>
      </c>
      <c r="C124" s="69">
        <v>4</v>
      </c>
      <c r="D124" s="93">
        <v>0.0017289110225487158</v>
      </c>
      <c r="E124" s="93">
        <v>2.5968413557464554</v>
      </c>
      <c r="F124" s="69" t="s">
        <v>278</v>
      </c>
      <c r="G124" s="69" t="b">
        <v>0</v>
      </c>
      <c r="H124" s="69" t="b">
        <v>0</v>
      </c>
      <c r="I124" s="69" t="b">
        <v>0</v>
      </c>
      <c r="J124" s="69" t="b">
        <v>0</v>
      </c>
      <c r="K124" s="69" t="b">
        <v>0</v>
      </c>
      <c r="L124" s="69" t="b">
        <v>0</v>
      </c>
    </row>
    <row r="125" spans="1:12" ht="15">
      <c r="A125" s="69" t="s">
        <v>2232</v>
      </c>
      <c r="B125" s="69" t="s">
        <v>1984</v>
      </c>
      <c r="C125" s="69">
        <v>4</v>
      </c>
      <c r="D125" s="93">
        <v>0.0017289110225487158</v>
      </c>
      <c r="E125" s="93">
        <v>1.653456773895339</v>
      </c>
      <c r="F125" s="69" t="s">
        <v>278</v>
      </c>
      <c r="G125" s="69" t="b">
        <v>0</v>
      </c>
      <c r="H125" s="69" t="b">
        <v>0</v>
      </c>
      <c r="I125" s="69" t="b">
        <v>0</v>
      </c>
      <c r="J125" s="69" t="b">
        <v>0</v>
      </c>
      <c r="K125" s="69" t="b">
        <v>0</v>
      </c>
      <c r="L125" s="69" t="b">
        <v>0</v>
      </c>
    </row>
    <row r="126" spans="1:12" ht="15">
      <c r="A126" s="69" t="s">
        <v>1984</v>
      </c>
      <c r="B126" s="69" t="s">
        <v>2233</v>
      </c>
      <c r="C126" s="69">
        <v>4</v>
      </c>
      <c r="D126" s="93">
        <v>0.0017289110225487158</v>
      </c>
      <c r="E126" s="93">
        <v>1.653456773895339</v>
      </c>
      <c r="F126" s="69" t="s">
        <v>278</v>
      </c>
      <c r="G126" s="69" t="b">
        <v>0</v>
      </c>
      <c r="H126" s="69" t="b">
        <v>0</v>
      </c>
      <c r="I126" s="69" t="b">
        <v>0</v>
      </c>
      <c r="J126" s="69" t="b">
        <v>0</v>
      </c>
      <c r="K126" s="69" t="b">
        <v>0</v>
      </c>
      <c r="L126" s="69" t="b">
        <v>0</v>
      </c>
    </row>
    <row r="127" spans="1:12" ht="15">
      <c r="A127" s="69" t="s">
        <v>2233</v>
      </c>
      <c r="B127" s="69" t="s">
        <v>1990</v>
      </c>
      <c r="C127" s="69">
        <v>4</v>
      </c>
      <c r="D127" s="93">
        <v>0.0017289110225487158</v>
      </c>
      <c r="E127" s="93">
        <v>1.8186901053628117</v>
      </c>
      <c r="F127" s="69" t="s">
        <v>278</v>
      </c>
      <c r="G127" s="69" t="b">
        <v>0</v>
      </c>
      <c r="H127" s="69" t="b">
        <v>0</v>
      </c>
      <c r="I127" s="69" t="b">
        <v>0</v>
      </c>
      <c r="J127" s="69" t="b">
        <v>0</v>
      </c>
      <c r="K127" s="69" t="b">
        <v>0</v>
      </c>
      <c r="L127" s="69" t="b">
        <v>0</v>
      </c>
    </row>
    <row r="128" spans="1:12" ht="15">
      <c r="A128" s="69" t="s">
        <v>1994</v>
      </c>
      <c r="B128" s="69" t="s">
        <v>2234</v>
      </c>
      <c r="C128" s="69">
        <v>4</v>
      </c>
      <c r="D128" s="93">
        <v>0.0017289110225487158</v>
      </c>
      <c r="E128" s="93">
        <v>2.1531438565137426</v>
      </c>
      <c r="F128" s="69" t="s">
        <v>278</v>
      </c>
      <c r="G128" s="69" t="b">
        <v>0</v>
      </c>
      <c r="H128" s="69" t="b">
        <v>0</v>
      </c>
      <c r="I128" s="69" t="b">
        <v>0</v>
      </c>
      <c r="J128" s="69" t="b">
        <v>0</v>
      </c>
      <c r="K128" s="69" t="b">
        <v>0</v>
      </c>
      <c r="L128" s="69" t="b">
        <v>0</v>
      </c>
    </row>
    <row r="129" spans="1:12" ht="15">
      <c r="A129" s="69" t="s">
        <v>2234</v>
      </c>
      <c r="B129" s="69" t="s">
        <v>2235</v>
      </c>
      <c r="C129" s="69">
        <v>4</v>
      </c>
      <c r="D129" s="93">
        <v>0.0017289110225487158</v>
      </c>
      <c r="E129" s="93">
        <v>2.949023873857818</v>
      </c>
      <c r="F129" s="69" t="s">
        <v>278</v>
      </c>
      <c r="G129" s="69" t="b">
        <v>0</v>
      </c>
      <c r="H129" s="69" t="b">
        <v>0</v>
      </c>
      <c r="I129" s="69" t="b">
        <v>0</v>
      </c>
      <c r="J129" s="69" t="b">
        <v>0</v>
      </c>
      <c r="K129" s="69" t="b">
        <v>0</v>
      </c>
      <c r="L129" s="69" t="b">
        <v>0</v>
      </c>
    </row>
    <row r="130" spans="1:12" ht="15">
      <c r="A130" s="69" t="s">
        <v>2235</v>
      </c>
      <c r="B130" s="69" t="s">
        <v>1980</v>
      </c>
      <c r="C130" s="69">
        <v>4</v>
      </c>
      <c r="D130" s="93">
        <v>0.0017289110225487158</v>
      </c>
      <c r="E130" s="93">
        <v>1.4112047787845439</v>
      </c>
      <c r="F130" s="69" t="s">
        <v>278</v>
      </c>
      <c r="G130" s="69" t="b">
        <v>0</v>
      </c>
      <c r="H130" s="69" t="b">
        <v>0</v>
      </c>
      <c r="I130" s="69" t="b">
        <v>0</v>
      </c>
      <c r="J130" s="69" t="b">
        <v>0</v>
      </c>
      <c r="K130" s="69" t="b">
        <v>0</v>
      </c>
      <c r="L130" s="69" t="b">
        <v>0</v>
      </c>
    </row>
    <row r="131" spans="1:12" ht="15">
      <c r="A131" s="69" t="s">
        <v>1971</v>
      </c>
      <c r="B131" s="69" t="s">
        <v>2236</v>
      </c>
      <c r="C131" s="69">
        <v>4</v>
      </c>
      <c r="D131" s="93">
        <v>0.0017289110225487158</v>
      </c>
      <c r="E131" s="93">
        <v>1.3362400171380824</v>
      </c>
      <c r="F131" s="69" t="s">
        <v>278</v>
      </c>
      <c r="G131" s="69" t="b">
        <v>0</v>
      </c>
      <c r="H131" s="69" t="b">
        <v>0</v>
      </c>
      <c r="I131" s="69" t="b">
        <v>0</v>
      </c>
      <c r="J131" s="69" t="b">
        <v>0</v>
      </c>
      <c r="K131" s="69" t="b">
        <v>0</v>
      </c>
      <c r="L131" s="69" t="b">
        <v>0</v>
      </c>
    </row>
    <row r="132" spans="1:12" ht="15">
      <c r="A132" s="69" t="s">
        <v>2236</v>
      </c>
      <c r="B132" s="69" t="s">
        <v>1996</v>
      </c>
      <c r="C132" s="69">
        <v>4</v>
      </c>
      <c r="D132" s="93">
        <v>0.0017289110225487158</v>
      </c>
      <c r="E132" s="93">
        <v>1.8028958381795799</v>
      </c>
      <c r="F132" s="69" t="s">
        <v>278</v>
      </c>
      <c r="G132" s="69" t="b">
        <v>0</v>
      </c>
      <c r="H132" s="69" t="b">
        <v>0</v>
      </c>
      <c r="I132" s="69" t="b">
        <v>0</v>
      </c>
      <c r="J132" s="69" t="b">
        <v>0</v>
      </c>
      <c r="K132" s="69" t="b">
        <v>0</v>
      </c>
      <c r="L132" s="69" t="b">
        <v>0</v>
      </c>
    </row>
    <row r="133" spans="1:12" ht="15">
      <c r="A133" s="69" t="s">
        <v>1996</v>
      </c>
      <c r="B133" s="69" t="s">
        <v>2207</v>
      </c>
      <c r="C133" s="69">
        <v>4</v>
      </c>
      <c r="D133" s="93">
        <v>0.0017289110225487158</v>
      </c>
      <c r="E133" s="93">
        <v>1.1217353922621187</v>
      </c>
      <c r="F133" s="69" t="s">
        <v>278</v>
      </c>
      <c r="G133" s="69" t="b">
        <v>0</v>
      </c>
      <c r="H133" s="69" t="b">
        <v>0</v>
      </c>
      <c r="I133" s="69" t="b">
        <v>0</v>
      </c>
      <c r="J133" s="69" t="b">
        <v>0</v>
      </c>
      <c r="K133" s="69" t="b">
        <v>0</v>
      </c>
      <c r="L133" s="69" t="b">
        <v>0</v>
      </c>
    </row>
    <row r="134" spans="1:12" ht="15">
      <c r="A134" s="69" t="s">
        <v>2208</v>
      </c>
      <c r="B134" s="69" t="s">
        <v>600</v>
      </c>
      <c r="C134" s="69">
        <v>4</v>
      </c>
      <c r="D134" s="93">
        <v>0.0017289110225487158</v>
      </c>
      <c r="E134" s="93">
        <v>2.2500538695217993</v>
      </c>
      <c r="F134" s="69" t="s">
        <v>278</v>
      </c>
      <c r="G134" s="69" t="b">
        <v>0</v>
      </c>
      <c r="H134" s="69" t="b">
        <v>0</v>
      </c>
      <c r="I134" s="69" t="b">
        <v>0</v>
      </c>
      <c r="J134" s="69" t="b">
        <v>0</v>
      </c>
      <c r="K134" s="69" t="b">
        <v>0</v>
      </c>
      <c r="L134" s="69" t="b">
        <v>0</v>
      </c>
    </row>
    <row r="135" spans="1:12" ht="15">
      <c r="A135" s="69" t="s">
        <v>2238</v>
      </c>
      <c r="B135" s="69" t="s">
        <v>1968</v>
      </c>
      <c r="C135" s="69">
        <v>4</v>
      </c>
      <c r="D135" s="93">
        <v>0.0017289110225487158</v>
      </c>
      <c r="E135" s="93">
        <v>1.3496867408653288</v>
      </c>
      <c r="F135" s="69" t="s">
        <v>278</v>
      </c>
      <c r="G135" s="69" t="b">
        <v>0</v>
      </c>
      <c r="H135" s="69" t="b">
        <v>0</v>
      </c>
      <c r="I135" s="69" t="b">
        <v>0</v>
      </c>
      <c r="J135" s="69" t="b">
        <v>0</v>
      </c>
      <c r="K135" s="69" t="b">
        <v>0</v>
      </c>
      <c r="L135" s="69" t="b">
        <v>0</v>
      </c>
    </row>
    <row r="136" spans="1:12" ht="15">
      <c r="A136" s="69" t="s">
        <v>1972</v>
      </c>
      <c r="B136" s="69" t="s">
        <v>2239</v>
      </c>
      <c r="C136" s="69">
        <v>4</v>
      </c>
      <c r="D136" s="93">
        <v>0.0017289110225487158</v>
      </c>
      <c r="E136" s="93">
        <v>1.360752167015489</v>
      </c>
      <c r="F136" s="69" t="s">
        <v>278</v>
      </c>
      <c r="G136" s="69" t="b">
        <v>0</v>
      </c>
      <c r="H136" s="69" t="b">
        <v>0</v>
      </c>
      <c r="I136" s="69" t="b">
        <v>0</v>
      </c>
      <c r="J136" s="69" t="b">
        <v>0</v>
      </c>
      <c r="K136" s="69" t="b">
        <v>0</v>
      </c>
      <c r="L136" s="69" t="b">
        <v>0</v>
      </c>
    </row>
    <row r="137" spans="1:12" ht="15">
      <c r="A137" s="69" t="s">
        <v>1985</v>
      </c>
      <c r="B137" s="69" t="s">
        <v>1978</v>
      </c>
      <c r="C137" s="69">
        <v>3</v>
      </c>
      <c r="D137" s="93">
        <v>0.0013974674050736505</v>
      </c>
      <c r="E137" s="93">
        <v>0.2650767431063058</v>
      </c>
      <c r="F137" s="69" t="s">
        <v>278</v>
      </c>
      <c r="G137" s="69" t="b">
        <v>0</v>
      </c>
      <c r="H137" s="69" t="b">
        <v>0</v>
      </c>
      <c r="I137" s="69" t="b">
        <v>0</v>
      </c>
      <c r="J137" s="69" t="b">
        <v>0</v>
      </c>
      <c r="K137" s="69" t="b">
        <v>0</v>
      </c>
      <c r="L137" s="69" t="b">
        <v>0</v>
      </c>
    </row>
    <row r="138" spans="1:12" ht="15">
      <c r="A138" s="69" t="s">
        <v>1991</v>
      </c>
      <c r="B138" s="69" t="s">
        <v>1970</v>
      </c>
      <c r="C138" s="69">
        <v>3</v>
      </c>
      <c r="D138" s="93">
        <v>0.0013974674050736505</v>
      </c>
      <c r="E138" s="93">
        <v>-0.03595325255767539</v>
      </c>
      <c r="F138" s="69" t="s">
        <v>278</v>
      </c>
      <c r="G138" s="69" t="b">
        <v>0</v>
      </c>
      <c r="H138" s="69" t="b">
        <v>0</v>
      </c>
      <c r="I138" s="69" t="b">
        <v>0</v>
      </c>
      <c r="J138" s="69" t="b">
        <v>0</v>
      </c>
      <c r="K138" s="69" t="b">
        <v>0</v>
      </c>
      <c r="L138" s="69" t="b">
        <v>0</v>
      </c>
    </row>
    <row r="139" spans="1:12" ht="15">
      <c r="A139" s="69" t="s">
        <v>1968</v>
      </c>
      <c r="B139" s="69" t="s">
        <v>1982</v>
      </c>
      <c r="C139" s="69">
        <v>3</v>
      </c>
      <c r="D139" s="93">
        <v>0.0013974674050736505</v>
      </c>
      <c r="E139" s="93">
        <v>-0.133402427002954</v>
      </c>
      <c r="F139" s="69" t="s">
        <v>278</v>
      </c>
      <c r="G139" s="69" t="b">
        <v>0</v>
      </c>
      <c r="H139" s="69" t="b">
        <v>0</v>
      </c>
      <c r="I139" s="69" t="b">
        <v>0</v>
      </c>
      <c r="J139" s="69" t="b">
        <v>0</v>
      </c>
      <c r="K139" s="69" t="b">
        <v>0</v>
      </c>
      <c r="L139" s="69" t="b">
        <v>0</v>
      </c>
    </row>
    <row r="140" spans="1:12" ht="15">
      <c r="A140" s="69" t="s">
        <v>1982</v>
      </c>
      <c r="B140" s="69" t="s">
        <v>1980</v>
      </c>
      <c r="C140" s="69">
        <v>3</v>
      </c>
      <c r="D140" s="93">
        <v>0.0013974674050736505</v>
      </c>
      <c r="E140" s="93">
        <v>-0.08015691504972891</v>
      </c>
      <c r="F140" s="69" t="s">
        <v>278</v>
      </c>
      <c r="G140" s="69" t="b">
        <v>0</v>
      </c>
      <c r="H140" s="69" t="b">
        <v>0</v>
      </c>
      <c r="I140" s="69" t="b">
        <v>0</v>
      </c>
      <c r="J140" s="69" t="b">
        <v>0</v>
      </c>
      <c r="K140" s="69" t="b">
        <v>0</v>
      </c>
      <c r="L140" s="69" t="b">
        <v>0</v>
      </c>
    </row>
    <row r="141" spans="1:12" ht="15">
      <c r="A141" s="69" t="s">
        <v>1970</v>
      </c>
      <c r="B141" s="69" t="s">
        <v>2194</v>
      </c>
      <c r="C141" s="69">
        <v>3</v>
      </c>
      <c r="D141" s="93">
        <v>0.0013974674050736505</v>
      </c>
      <c r="E141" s="93">
        <v>-0.03595325255767539</v>
      </c>
      <c r="F141" s="69" t="s">
        <v>278</v>
      </c>
      <c r="G141" s="69" t="b">
        <v>0</v>
      </c>
      <c r="H141" s="69" t="b">
        <v>0</v>
      </c>
      <c r="I141" s="69" t="b">
        <v>0</v>
      </c>
      <c r="J141" s="69" t="b">
        <v>0</v>
      </c>
      <c r="K141" s="69" t="b">
        <v>0</v>
      </c>
      <c r="L141" s="69" t="b">
        <v>0</v>
      </c>
    </row>
    <row r="142" spans="1:12" ht="15">
      <c r="A142" s="69" t="s">
        <v>2194</v>
      </c>
      <c r="B142" s="69" t="s">
        <v>2197</v>
      </c>
      <c r="C142" s="69">
        <v>3</v>
      </c>
      <c r="D142" s="93">
        <v>0.0013974674050736505</v>
      </c>
      <c r="E142" s="93">
        <v>0.441168002161987</v>
      </c>
      <c r="F142" s="69" t="s">
        <v>278</v>
      </c>
      <c r="G142" s="69" t="b">
        <v>0</v>
      </c>
      <c r="H142" s="69" t="b">
        <v>0</v>
      </c>
      <c r="I142" s="69" t="b">
        <v>0</v>
      </c>
      <c r="J142" s="69" t="b">
        <v>0</v>
      </c>
      <c r="K142" s="69" t="b">
        <v>0</v>
      </c>
      <c r="L142" s="69" t="b">
        <v>0</v>
      </c>
    </row>
    <row r="143" spans="1:12" ht="15">
      <c r="A143" s="69" t="s">
        <v>2197</v>
      </c>
      <c r="B143" s="69" t="s">
        <v>2209</v>
      </c>
      <c r="C143" s="69">
        <v>3</v>
      </c>
      <c r="D143" s="93">
        <v>0.0013974674050736505</v>
      </c>
      <c r="E143" s="93">
        <v>1.0012634919464134</v>
      </c>
      <c r="F143" s="69" t="s">
        <v>278</v>
      </c>
      <c r="G143" s="69" t="b">
        <v>0</v>
      </c>
      <c r="H143" s="69" t="b">
        <v>0</v>
      </c>
      <c r="I143" s="69" t="b">
        <v>0</v>
      </c>
      <c r="J143" s="69" t="b">
        <v>0</v>
      </c>
      <c r="K143" s="69" t="b">
        <v>0</v>
      </c>
      <c r="L143" s="69" t="b">
        <v>0</v>
      </c>
    </row>
    <row r="144" spans="1:12" ht="15">
      <c r="A144" s="69" t="s">
        <v>2246</v>
      </c>
      <c r="B144" s="69" t="s">
        <v>2247</v>
      </c>
      <c r="C144" s="69">
        <v>3</v>
      </c>
      <c r="D144" s="93">
        <v>0.0013974674050736505</v>
      </c>
      <c r="E144" s="93">
        <v>3.073962610466118</v>
      </c>
      <c r="F144" s="69" t="s">
        <v>278</v>
      </c>
      <c r="G144" s="69" t="b">
        <v>0</v>
      </c>
      <c r="H144" s="69" t="b">
        <v>0</v>
      </c>
      <c r="I144" s="69" t="b">
        <v>0</v>
      </c>
      <c r="J144" s="69" t="b">
        <v>0</v>
      </c>
      <c r="K144" s="69" t="b">
        <v>0</v>
      </c>
      <c r="L144" s="69" t="b">
        <v>0</v>
      </c>
    </row>
    <row r="145" spans="1:12" ht="15">
      <c r="A145" s="69" t="s">
        <v>2247</v>
      </c>
      <c r="B145" s="69" t="s">
        <v>1972</v>
      </c>
      <c r="C145" s="69">
        <v>3</v>
      </c>
      <c r="D145" s="93">
        <v>0.0013974674050736505</v>
      </c>
      <c r="E145" s="93">
        <v>1.3579592668313187</v>
      </c>
      <c r="F145" s="69" t="s">
        <v>278</v>
      </c>
      <c r="G145" s="69" t="b">
        <v>0</v>
      </c>
      <c r="H145" s="69" t="b">
        <v>0</v>
      </c>
      <c r="I145" s="69" t="b">
        <v>0</v>
      </c>
      <c r="J145" s="69" t="b">
        <v>0</v>
      </c>
      <c r="K145" s="69" t="b">
        <v>0</v>
      </c>
      <c r="L145" s="69" t="b">
        <v>0</v>
      </c>
    </row>
    <row r="146" spans="1:12" ht="15">
      <c r="A146" s="69" t="s">
        <v>1974</v>
      </c>
      <c r="B146" s="69" t="s">
        <v>2248</v>
      </c>
      <c r="C146" s="69">
        <v>3</v>
      </c>
      <c r="D146" s="93">
        <v>0.0013974674050736505</v>
      </c>
      <c r="E146" s="93">
        <v>1.7381705085429249</v>
      </c>
      <c r="F146" s="69" t="s">
        <v>278</v>
      </c>
      <c r="G146" s="69" t="b">
        <v>0</v>
      </c>
      <c r="H146" s="69" t="b">
        <v>0</v>
      </c>
      <c r="I146" s="69" t="b">
        <v>0</v>
      </c>
      <c r="J146" s="69" t="b">
        <v>0</v>
      </c>
      <c r="K146" s="69" t="b">
        <v>0</v>
      </c>
      <c r="L146" s="69" t="b">
        <v>0</v>
      </c>
    </row>
    <row r="147" spans="1:12" ht="15">
      <c r="A147" s="69" t="s">
        <v>2248</v>
      </c>
      <c r="B147" s="69" t="s">
        <v>1992</v>
      </c>
      <c r="C147" s="69">
        <v>3</v>
      </c>
      <c r="D147" s="93">
        <v>0.0013974674050736505</v>
      </c>
      <c r="E147" s="93">
        <v>2.7729326148021367</v>
      </c>
      <c r="F147" s="69" t="s">
        <v>278</v>
      </c>
      <c r="G147" s="69" t="b">
        <v>0</v>
      </c>
      <c r="H147" s="69" t="b">
        <v>0</v>
      </c>
      <c r="I147" s="69" t="b">
        <v>0</v>
      </c>
      <c r="J147" s="69" t="b">
        <v>0</v>
      </c>
      <c r="K147" s="69" t="b">
        <v>0</v>
      </c>
      <c r="L147" s="69" t="b">
        <v>0</v>
      </c>
    </row>
    <row r="148" spans="1:12" ht="15">
      <c r="A148" s="69" t="s">
        <v>1992</v>
      </c>
      <c r="B148" s="69" t="s">
        <v>2249</v>
      </c>
      <c r="C148" s="69">
        <v>3</v>
      </c>
      <c r="D148" s="93">
        <v>0.0013974674050736505</v>
      </c>
      <c r="E148" s="93">
        <v>2.7729326148021367</v>
      </c>
      <c r="F148" s="69" t="s">
        <v>278</v>
      </c>
      <c r="G148" s="69" t="b">
        <v>0</v>
      </c>
      <c r="H148" s="69" t="b">
        <v>0</v>
      </c>
      <c r="I148" s="69" t="b">
        <v>0</v>
      </c>
      <c r="J148" s="69" t="b">
        <v>0</v>
      </c>
      <c r="K148" s="69" t="b">
        <v>0</v>
      </c>
      <c r="L148" s="69" t="b">
        <v>0</v>
      </c>
    </row>
    <row r="149" spans="1:12" ht="15">
      <c r="A149" s="69" t="s">
        <v>1969</v>
      </c>
      <c r="B149" s="69" t="s">
        <v>2251</v>
      </c>
      <c r="C149" s="69">
        <v>3</v>
      </c>
      <c r="D149" s="93">
        <v>0.0013974674050736505</v>
      </c>
      <c r="E149" s="93">
        <v>1.2839121367827666</v>
      </c>
      <c r="F149" s="69" t="s">
        <v>278</v>
      </c>
      <c r="G149" s="69" t="b">
        <v>0</v>
      </c>
      <c r="H149" s="69" t="b">
        <v>0</v>
      </c>
      <c r="I149" s="69" t="b">
        <v>0</v>
      </c>
      <c r="J149" s="69" t="b">
        <v>0</v>
      </c>
      <c r="K149" s="69" t="b">
        <v>0</v>
      </c>
      <c r="L149" s="69" t="b">
        <v>0</v>
      </c>
    </row>
    <row r="150" spans="1:12" ht="15">
      <c r="A150" s="69" t="s">
        <v>2251</v>
      </c>
      <c r="B150" s="69" t="s">
        <v>1992</v>
      </c>
      <c r="C150" s="69">
        <v>3</v>
      </c>
      <c r="D150" s="93">
        <v>0.0013974674050736505</v>
      </c>
      <c r="E150" s="93">
        <v>2.7729326148021367</v>
      </c>
      <c r="F150" s="69" t="s">
        <v>278</v>
      </c>
      <c r="G150" s="69" t="b">
        <v>0</v>
      </c>
      <c r="H150" s="69" t="b">
        <v>0</v>
      </c>
      <c r="I150" s="69" t="b">
        <v>0</v>
      </c>
      <c r="J150" s="69" t="b">
        <v>0</v>
      </c>
      <c r="K150" s="69" t="b">
        <v>0</v>
      </c>
      <c r="L150" s="69" t="b">
        <v>0</v>
      </c>
    </row>
    <row r="151" spans="1:12" ht="15">
      <c r="A151" s="69" t="s">
        <v>468</v>
      </c>
      <c r="B151" s="69" t="s">
        <v>2255</v>
      </c>
      <c r="C151" s="69">
        <v>2</v>
      </c>
      <c r="D151" s="93">
        <v>0.0010263431131372143</v>
      </c>
      <c r="E151" s="93">
        <v>3.2500538695217993</v>
      </c>
      <c r="F151" s="69" t="s">
        <v>278</v>
      </c>
      <c r="G151" s="69" t="b">
        <v>0</v>
      </c>
      <c r="H151" s="69" t="b">
        <v>0</v>
      </c>
      <c r="I151" s="69" t="b">
        <v>0</v>
      </c>
      <c r="J151" s="69" t="b">
        <v>0</v>
      </c>
      <c r="K151" s="69" t="b">
        <v>0</v>
      </c>
      <c r="L151" s="69" t="b">
        <v>0</v>
      </c>
    </row>
    <row r="152" spans="1:12" ht="15">
      <c r="A152" s="69" t="s">
        <v>2255</v>
      </c>
      <c r="B152" s="69" t="s">
        <v>1976</v>
      </c>
      <c r="C152" s="69">
        <v>2</v>
      </c>
      <c r="D152" s="93">
        <v>0.0010263431131372143</v>
      </c>
      <c r="E152" s="93">
        <v>1.7449038912018933</v>
      </c>
      <c r="F152" s="69" t="s">
        <v>278</v>
      </c>
      <c r="G152" s="69" t="b">
        <v>0</v>
      </c>
      <c r="H152" s="69" t="b">
        <v>0</v>
      </c>
      <c r="I152" s="69" t="b">
        <v>0</v>
      </c>
      <c r="J152" s="69" t="b">
        <v>0</v>
      </c>
      <c r="K152" s="69" t="b">
        <v>0</v>
      </c>
      <c r="L152" s="69" t="b">
        <v>0</v>
      </c>
    </row>
    <row r="153" spans="1:12" ht="15">
      <c r="A153" s="69" t="s">
        <v>1976</v>
      </c>
      <c r="B153" s="69" t="s">
        <v>2256</v>
      </c>
      <c r="C153" s="69">
        <v>2</v>
      </c>
      <c r="D153" s="93">
        <v>0.0010263431131372143</v>
      </c>
      <c r="E153" s="93">
        <v>1.7449038912018933</v>
      </c>
      <c r="F153" s="69" t="s">
        <v>278</v>
      </c>
      <c r="G153" s="69" t="b">
        <v>0</v>
      </c>
      <c r="H153" s="69" t="b">
        <v>0</v>
      </c>
      <c r="I153" s="69" t="b">
        <v>0</v>
      </c>
      <c r="J153" s="69" t="b">
        <v>0</v>
      </c>
      <c r="K153" s="69" t="b">
        <v>0</v>
      </c>
      <c r="L153" s="69" t="b">
        <v>0</v>
      </c>
    </row>
    <row r="154" spans="1:12" ht="15">
      <c r="A154" s="69" t="s">
        <v>2256</v>
      </c>
      <c r="B154" s="69" t="s">
        <v>1968</v>
      </c>
      <c r="C154" s="69">
        <v>2</v>
      </c>
      <c r="D154" s="93">
        <v>0.0010263431131372143</v>
      </c>
      <c r="E154" s="93">
        <v>1.3496867408653288</v>
      </c>
      <c r="F154" s="69" t="s">
        <v>278</v>
      </c>
      <c r="G154" s="69" t="b">
        <v>0</v>
      </c>
      <c r="H154" s="69" t="b">
        <v>0</v>
      </c>
      <c r="I154" s="69" t="b">
        <v>0</v>
      </c>
      <c r="J154" s="69" t="b">
        <v>0</v>
      </c>
      <c r="K154" s="69" t="b">
        <v>0</v>
      </c>
      <c r="L154" s="69" t="b">
        <v>0</v>
      </c>
    </row>
    <row r="155" spans="1:12" ht="15">
      <c r="A155" s="69" t="s">
        <v>1968</v>
      </c>
      <c r="B155" s="69" t="s">
        <v>2242</v>
      </c>
      <c r="C155" s="69">
        <v>2</v>
      </c>
      <c r="D155" s="93">
        <v>0.0010263431131372143</v>
      </c>
      <c r="E155" s="93">
        <v>1.1818680077756374</v>
      </c>
      <c r="F155" s="69" t="s">
        <v>278</v>
      </c>
      <c r="G155" s="69" t="b">
        <v>0</v>
      </c>
      <c r="H155" s="69" t="b">
        <v>0</v>
      </c>
      <c r="I155" s="69" t="b">
        <v>0</v>
      </c>
      <c r="J155" s="69" t="b">
        <v>0</v>
      </c>
      <c r="K155" s="69" t="b">
        <v>0</v>
      </c>
      <c r="L155" s="69" t="b">
        <v>0</v>
      </c>
    </row>
    <row r="156" spans="1:12" ht="15">
      <c r="A156" s="69" t="s">
        <v>2242</v>
      </c>
      <c r="B156" s="69" t="s">
        <v>393</v>
      </c>
      <c r="C156" s="69">
        <v>2</v>
      </c>
      <c r="D156" s="93">
        <v>0.0010263431131372143</v>
      </c>
      <c r="E156" s="93">
        <v>3.2500538695217993</v>
      </c>
      <c r="F156" s="69" t="s">
        <v>278</v>
      </c>
      <c r="G156" s="69" t="b">
        <v>0</v>
      </c>
      <c r="H156" s="69" t="b">
        <v>0</v>
      </c>
      <c r="I156" s="69" t="b">
        <v>0</v>
      </c>
      <c r="J156" s="69" t="b">
        <v>0</v>
      </c>
      <c r="K156" s="69" t="b">
        <v>0</v>
      </c>
      <c r="L156" s="69" t="b">
        <v>0</v>
      </c>
    </row>
    <row r="157" spans="1:12" ht="15">
      <c r="A157" s="69" t="s">
        <v>393</v>
      </c>
      <c r="B157" s="69" t="s">
        <v>615</v>
      </c>
      <c r="C157" s="69">
        <v>2</v>
      </c>
      <c r="D157" s="93">
        <v>0.0010263431131372143</v>
      </c>
      <c r="E157" s="93">
        <v>3.2500538695217993</v>
      </c>
      <c r="F157" s="69" t="s">
        <v>278</v>
      </c>
      <c r="G157" s="69" t="b">
        <v>0</v>
      </c>
      <c r="H157" s="69" t="b">
        <v>0</v>
      </c>
      <c r="I157" s="69" t="b">
        <v>0</v>
      </c>
      <c r="J157" s="69" t="b">
        <v>0</v>
      </c>
      <c r="K157" s="69" t="b">
        <v>0</v>
      </c>
      <c r="L157" s="69" t="b">
        <v>0</v>
      </c>
    </row>
    <row r="158" spans="1:12" ht="15">
      <c r="A158" s="69" t="s">
        <v>615</v>
      </c>
      <c r="B158" s="69" t="s">
        <v>391</v>
      </c>
      <c r="C158" s="69">
        <v>2</v>
      </c>
      <c r="D158" s="93">
        <v>0.0010263431131372143</v>
      </c>
      <c r="E158" s="93">
        <v>3.2500538695217993</v>
      </c>
      <c r="F158" s="69" t="s">
        <v>278</v>
      </c>
      <c r="G158" s="69" t="b">
        <v>0</v>
      </c>
      <c r="H158" s="69" t="b">
        <v>0</v>
      </c>
      <c r="I158" s="69" t="b">
        <v>0</v>
      </c>
      <c r="J158" s="69" t="b">
        <v>0</v>
      </c>
      <c r="K158" s="69" t="b">
        <v>0</v>
      </c>
      <c r="L158" s="69" t="b">
        <v>0</v>
      </c>
    </row>
    <row r="159" spans="1:12" ht="15">
      <c r="A159" s="69" t="s">
        <v>391</v>
      </c>
      <c r="B159" s="69" t="s">
        <v>1994</v>
      </c>
      <c r="C159" s="69">
        <v>2</v>
      </c>
      <c r="D159" s="93">
        <v>0.0010263431131372143</v>
      </c>
      <c r="E159" s="93">
        <v>2.1531438565137426</v>
      </c>
      <c r="F159" s="69" t="s">
        <v>278</v>
      </c>
      <c r="G159" s="69" t="b">
        <v>0</v>
      </c>
      <c r="H159" s="69" t="b">
        <v>0</v>
      </c>
      <c r="I159" s="69" t="b">
        <v>0</v>
      </c>
      <c r="J159" s="69" t="b">
        <v>0</v>
      </c>
      <c r="K159" s="69" t="b">
        <v>0</v>
      </c>
      <c r="L159" s="69" t="b">
        <v>0</v>
      </c>
    </row>
    <row r="160" spans="1:12" ht="15">
      <c r="A160" s="69" t="s">
        <v>2231</v>
      </c>
      <c r="B160" s="69" t="s">
        <v>2257</v>
      </c>
      <c r="C160" s="69">
        <v>2</v>
      </c>
      <c r="D160" s="93">
        <v>0.0010263431131372143</v>
      </c>
      <c r="E160" s="93">
        <v>2.949023873857818</v>
      </c>
      <c r="F160" s="69" t="s">
        <v>278</v>
      </c>
      <c r="G160" s="69" t="b">
        <v>0</v>
      </c>
      <c r="H160" s="69" t="b">
        <v>0</v>
      </c>
      <c r="I160" s="69" t="b">
        <v>0</v>
      </c>
      <c r="J160" s="69" t="b">
        <v>0</v>
      </c>
      <c r="K160" s="69" t="b">
        <v>0</v>
      </c>
      <c r="L160" s="69" t="b">
        <v>0</v>
      </c>
    </row>
    <row r="161" spans="1:12" ht="15">
      <c r="A161" s="69" t="s">
        <v>2257</v>
      </c>
      <c r="B161" s="69" t="s">
        <v>390</v>
      </c>
      <c r="C161" s="69">
        <v>2</v>
      </c>
      <c r="D161" s="93">
        <v>0.0010263431131372143</v>
      </c>
      <c r="E161" s="93">
        <v>3.2500538695217993</v>
      </c>
      <c r="F161" s="69" t="s">
        <v>278</v>
      </c>
      <c r="G161" s="69" t="b">
        <v>0</v>
      </c>
      <c r="H161" s="69" t="b">
        <v>0</v>
      </c>
      <c r="I161" s="69" t="b">
        <v>0</v>
      </c>
      <c r="J161" s="69" t="b">
        <v>0</v>
      </c>
      <c r="K161" s="69" t="b">
        <v>0</v>
      </c>
      <c r="L161" s="69" t="b">
        <v>0</v>
      </c>
    </row>
    <row r="162" spans="1:12" ht="15">
      <c r="A162" s="69" t="s">
        <v>1985</v>
      </c>
      <c r="B162" s="69" t="s">
        <v>2002</v>
      </c>
      <c r="C162" s="69">
        <v>2</v>
      </c>
      <c r="D162" s="93">
        <v>0.0010263431131372143</v>
      </c>
      <c r="E162" s="93">
        <v>1.6268045791238988</v>
      </c>
      <c r="F162" s="69" t="s">
        <v>278</v>
      </c>
      <c r="G162" s="69" t="b">
        <v>0</v>
      </c>
      <c r="H162" s="69" t="b">
        <v>0</v>
      </c>
      <c r="I162" s="69" t="b">
        <v>0</v>
      </c>
      <c r="J162" s="69" t="b">
        <v>0</v>
      </c>
      <c r="K162" s="69" t="b">
        <v>0</v>
      </c>
      <c r="L162" s="69" t="b">
        <v>0</v>
      </c>
    </row>
    <row r="163" spans="1:12" ht="15">
      <c r="A163" s="69" t="s">
        <v>2002</v>
      </c>
      <c r="B163" s="69" t="s">
        <v>2003</v>
      </c>
      <c r="C163" s="69">
        <v>2</v>
      </c>
      <c r="D163" s="93">
        <v>0.0010263431131372143</v>
      </c>
      <c r="E163" s="93">
        <v>3.073962610466118</v>
      </c>
      <c r="F163" s="69" t="s">
        <v>278</v>
      </c>
      <c r="G163" s="69" t="b">
        <v>0</v>
      </c>
      <c r="H163" s="69" t="b">
        <v>0</v>
      </c>
      <c r="I163" s="69" t="b">
        <v>0</v>
      </c>
      <c r="J163" s="69" t="b">
        <v>0</v>
      </c>
      <c r="K163" s="69" t="b">
        <v>0</v>
      </c>
      <c r="L163" s="69" t="b">
        <v>0</v>
      </c>
    </row>
    <row r="164" spans="1:12" ht="15">
      <c r="A164" s="69" t="s">
        <v>2003</v>
      </c>
      <c r="B164" s="69" t="s">
        <v>1980</v>
      </c>
      <c r="C164" s="69">
        <v>2</v>
      </c>
      <c r="D164" s="93">
        <v>0.0010263431131372143</v>
      </c>
      <c r="E164" s="93">
        <v>1.2351135197288625</v>
      </c>
      <c r="F164" s="69" t="s">
        <v>278</v>
      </c>
      <c r="G164" s="69" t="b">
        <v>0</v>
      </c>
      <c r="H164" s="69" t="b">
        <v>0</v>
      </c>
      <c r="I164" s="69" t="b">
        <v>0</v>
      </c>
      <c r="J164" s="69" t="b">
        <v>0</v>
      </c>
      <c r="K164" s="69" t="b">
        <v>0</v>
      </c>
      <c r="L164" s="69" t="b">
        <v>0</v>
      </c>
    </row>
    <row r="165" spans="1:12" ht="15">
      <c r="A165" s="69" t="s">
        <v>1971</v>
      </c>
      <c r="B165" s="69" t="s">
        <v>2004</v>
      </c>
      <c r="C165" s="69">
        <v>2</v>
      </c>
      <c r="D165" s="93">
        <v>0.0010263431131372143</v>
      </c>
      <c r="E165" s="93">
        <v>0.6830275033627387</v>
      </c>
      <c r="F165" s="69" t="s">
        <v>278</v>
      </c>
      <c r="G165" s="69" t="b">
        <v>0</v>
      </c>
      <c r="H165" s="69" t="b">
        <v>0</v>
      </c>
      <c r="I165" s="69" t="b">
        <v>0</v>
      </c>
      <c r="J165" s="69" t="b">
        <v>0</v>
      </c>
      <c r="K165" s="69" t="b">
        <v>0</v>
      </c>
      <c r="L165" s="69" t="b">
        <v>0</v>
      </c>
    </row>
    <row r="166" spans="1:12" ht="15">
      <c r="A166" s="69" t="s">
        <v>2005</v>
      </c>
      <c r="B166" s="69" t="s">
        <v>2258</v>
      </c>
      <c r="C166" s="69">
        <v>2</v>
      </c>
      <c r="D166" s="93">
        <v>0.0010263431131372143</v>
      </c>
      <c r="E166" s="93">
        <v>2.5968413557464554</v>
      </c>
      <c r="F166" s="69" t="s">
        <v>278</v>
      </c>
      <c r="G166" s="69" t="b">
        <v>0</v>
      </c>
      <c r="H166" s="69" t="b">
        <v>0</v>
      </c>
      <c r="I166" s="69" t="b">
        <v>0</v>
      </c>
      <c r="J166" s="69" t="b">
        <v>0</v>
      </c>
      <c r="K166" s="69" t="b">
        <v>0</v>
      </c>
      <c r="L166" s="69" t="b">
        <v>0</v>
      </c>
    </row>
    <row r="167" spans="1:12" ht="15">
      <c r="A167" s="69" t="s">
        <v>2258</v>
      </c>
      <c r="B167" s="69" t="s">
        <v>1994</v>
      </c>
      <c r="C167" s="69">
        <v>2</v>
      </c>
      <c r="D167" s="93">
        <v>0.0010263431131372143</v>
      </c>
      <c r="E167" s="93">
        <v>2.1531438565137426</v>
      </c>
      <c r="F167" s="69" t="s">
        <v>278</v>
      </c>
      <c r="G167" s="69" t="b">
        <v>0</v>
      </c>
      <c r="H167" s="69" t="b">
        <v>0</v>
      </c>
      <c r="I167" s="69" t="b">
        <v>0</v>
      </c>
      <c r="J167" s="69" t="b">
        <v>0</v>
      </c>
      <c r="K167" s="69" t="b">
        <v>0</v>
      </c>
      <c r="L167" s="69" t="b">
        <v>0</v>
      </c>
    </row>
    <row r="168" spans="1:12" ht="15">
      <c r="A168" s="69" t="s">
        <v>2231</v>
      </c>
      <c r="B168" s="69" t="s">
        <v>2259</v>
      </c>
      <c r="C168" s="69">
        <v>2</v>
      </c>
      <c r="D168" s="93">
        <v>0.0010263431131372143</v>
      </c>
      <c r="E168" s="93">
        <v>2.949023873857818</v>
      </c>
      <c r="F168" s="69" t="s">
        <v>278</v>
      </c>
      <c r="G168" s="69" t="b">
        <v>0</v>
      </c>
      <c r="H168" s="69" t="b">
        <v>0</v>
      </c>
      <c r="I168" s="69" t="b">
        <v>0</v>
      </c>
      <c r="J168" s="69" t="b">
        <v>0</v>
      </c>
      <c r="K168" s="69" t="b">
        <v>0</v>
      </c>
      <c r="L168" s="69" t="b">
        <v>0</v>
      </c>
    </row>
    <row r="169" spans="1:12" ht="15">
      <c r="A169" s="69" t="s">
        <v>2259</v>
      </c>
      <c r="B169" s="69" t="s">
        <v>2260</v>
      </c>
      <c r="C169" s="69">
        <v>2</v>
      </c>
      <c r="D169" s="93">
        <v>0.0010263431131372143</v>
      </c>
      <c r="E169" s="93">
        <v>3.2500538695217993</v>
      </c>
      <c r="F169" s="69" t="s">
        <v>278</v>
      </c>
      <c r="G169" s="69" t="b">
        <v>0</v>
      </c>
      <c r="H169" s="69" t="b">
        <v>0</v>
      </c>
      <c r="I169" s="69" t="b">
        <v>0</v>
      </c>
      <c r="J169" s="69" t="b">
        <v>0</v>
      </c>
      <c r="K169" s="69" t="b">
        <v>0</v>
      </c>
      <c r="L169" s="69" t="b">
        <v>0</v>
      </c>
    </row>
    <row r="170" spans="1:12" ht="15">
      <c r="A170" s="69" t="s">
        <v>2260</v>
      </c>
      <c r="B170" s="69" t="s">
        <v>2261</v>
      </c>
      <c r="C170" s="69">
        <v>2</v>
      </c>
      <c r="D170" s="93">
        <v>0.0010263431131372143</v>
      </c>
      <c r="E170" s="93">
        <v>3.2500538695217993</v>
      </c>
      <c r="F170" s="69" t="s">
        <v>278</v>
      </c>
      <c r="G170" s="69" t="b">
        <v>0</v>
      </c>
      <c r="H170" s="69" t="b">
        <v>0</v>
      </c>
      <c r="I170" s="69" t="b">
        <v>0</v>
      </c>
      <c r="J170" s="69" t="b">
        <v>0</v>
      </c>
      <c r="K170" s="69" t="b">
        <v>0</v>
      </c>
      <c r="L170" s="69" t="b">
        <v>0</v>
      </c>
    </row>
    <row r="171" spans="1:12" ht="15">
      <c r="A171" s="69" t="s">
        <v>2262</v>
      </c>
      <c r="B171" s="69" t="s">
        <v>2263</v>
      </c>
      <c r="C171" s="69">
        <v>2</v>
      </c>
      <c r="D171" s="93">
        <v>0.0010263431131372143</v>
      </c>
      <c r="E171" s="93">
        <v>3.2500538695217993</v>
      </c>
      <c r="F171" s="69" t="s">
        <v>278</v>
      </c>
      <c r="G171" s="69" t="b">
        <v>0</v>
      </c>
      <c r="H171" s="69" t="b">
        <v>0</v>
      </c>
      <c r="I171" s="69" t="b">
        <v>0</v>
      </c>
      <c r="J171" s="69" t="b">
        <v>0</v>
      </c>
      <c r="K171" s="69" t="b">
        <v>0</v>
      </c>
      <c r="L171" s="69" t="b">
        <v>0</v>
      </c>
    </row>
    <row r="172" spans="1:12" ht="15">
      <c r="A172" s="69" t="s">
        <v>2263</v>
      </c>
      <c r="B172" s="69" t="s">
        <v>2264</v>
      </c>
      <c r="C172" s="69">
        <v>2</v>
      </c>
      <c r="D172" s="93">
        <v>0.0010263431131372143</v>
      </c>
      <c r="E172" s="93">
        <v>3.2500538695217993</v>
      </c>
      <c r="F172" s="69" t="s">
        <v>278</v>
      </c>
      <c r="G172" s="69" t="b">
        <v>0</v>
      </c>
      <c r="H172" s="69" t="b">
        <v>0</v>
      </c>
      <c r="I172" s="69" t="b">
        <v>0</v>
      </c>
      <c r="J172" s="69" t="b">
        <v>0</v>
      </c>
      <c r="K172" s="69" t="b">
        <v>0</v>
      </c>
      <c r="L172" s="69" t="b">
        <v>0</v>
      </c>
    </row>
    <row r="173" spans="1:12" ht="15">
      <c r="A173" s="69" t="s">
        <v>2264</v>
      </c>
      <c r="B173" s="69" t="s">
        <v>2265</v>
      </c>
      <c r="C173" s="69">
        <v>2</v>
      </c>
      <c r="D173" s="93">
        <v>0.0010263431131372143</v>
      </c>
      <c r="E173" s="93">
        <v>3.2500538695217993</v>
      </c>
      <c r="F173" s="69" t="s">
        <v>278</v>
      </c>
      <c r="G173" s="69" t="b">
        <v>0</v>
      </c>
      <c r="H173" s="69" t="b">
        <v>0</v>
      </c>
      <c r="I173" s="69" t="b">
        <v>0</v>
      </c>
      <c r="J173" s="69" t="b">
        <v>0</v>
      </c>
      <c r="K173" s="69" t="b">
        <v>0</v>
      </c>
      <c r="L173" s="69" t="b">
        <v>0</v>
      </c>
    </row>
    <row r="174" spans="1:12" ht="15">
      <c r="A174" s="69" t="s">
        <v>2265</v>
      </c>
      <c r="B174" s="69" t="s">
        <v>2205</v>
      </c>
      <c r="C174" s="69">
        <v>2</v>
      </c>
      <c r="D174" s="93">
        <v>0.0010263431131372143</v>
      </c>
      <c r="E174" s="93">
        <v>2.0597221713515075</v>
      </c>
      <c r="F174" s="69" t="s">
        <v>278</v>
      </c>
      <c r="G174" s="69" t="b">
        <v>0</v>
      </c>
      <c r="H174" s="69" t="b">
        <v>0</v>
      </c>
      <c r="I174" s="69" t="b">
        <v>0</v>
      </c>
      <c r="J174" s="69" t="b">
        <v>0</v>
      </c>
      <c r="K174" s="69" t="b">
        <v>0</v>
      </c>
      <c r="L174" s="69" t="b">
        <v>0</v>
      </c>
    </row>
    <row r="175" spans="1:12" ht="15">
      <c r="A175" s="69" t="s">
        <v>2205</v>
      </c>
      <c r="B175" s="69" t="s">
        <v>2266</v>
      </c>
      <c r="C175" s="69">
        <v>2</v>
      </c>
      <c r="D175" s="93">
        <v>0.0010263431131372143</v>
      </c>
      <c r="E175" s="93">
        <v>2.0597221713515075</v>
      </c>
      <c r="F175" s="69" t="s">
        <v>278</v>
      </c>
      <c r="G175" s="69" t="b">
        <v>0</v>
      </c>
      <c r="H175" s="69" t="b">
        <v>0</v>
      </c>
      <c r="I175" s="69" t="b">
        <v>0</v>
      </c>
      <c r="J175" s="69" t="b">
        <v>0</v>
      </c>
      <c r="K175" s="69" t="b">
        <v>0</v>
      </c>
      <c r="L175" s="69" t="b">
        <v>0</v>
      </c>
    </row>
    <row r="176" spans="1:12" ht="15">
      <c r="A176" s="69" t="s">
        <v>2266</v>
      </c>
      <c r="B176" s="69" t="s">
        <v>2267</v>
      </c>
      <c r="C176" s="69">
        <v>2</v>
      </c>
      <c r="D176" s="93">
        <v>0.0010263431131372143</v>
      </c>
      <c r="E176" s="93">
        <v>3.2500538695217993</v>
      </c>
      <c r="F176" s="69" t="s">
        <v>278</v>
      </c>
      <c r="G176" s="69" t="b">
        <v>0</v>
      </c>
      <c r="H176" s="69" t="b">
        <v>0</v>
      </c>
      <c r="I176" s="69" t="b">
        <v>0</v>
      </c>
      <c r="J176" s="69" t="b">
        <v>0</v>
      </c>
      <c r="K176" s="69" t="b">
        <v>0</v>
      </c>
      <c r="L176" s="69" t="b">
        <v>0</v>
      </c>
    </row>
    <row r="177" spans="1:12" ht="15">
      <c r="A177" s="69" t="s">
        <v>2267</v>
      </c>
      <c r="B177" s="69" t="s">
        <v>2268</v>
      </c>
      <c r="C177" s="69">
        <v>2</v>
      </c>
      <c r="D177" s="93">
        <v>0.0010263431131372143</v>
      </c>
      <c r="E177" s="93">
        <v>3.2500538695217993</v>
      </c>
      <c r="F177" s="69" t="s">
        <v>278</v>
      </c>
      <c r="G177" s="69" t="b">
        <v>0</v>
      </c>
      <c r="H177" s="69" t="b">
        <v>0</v>
      </c>
      <c r="I177" s="69" t="b">
        <v>0</v>
      </c>
      <c r="J177" s="69" t="b">
        <v>0</v>
      </c>
      <c r="K177" s="69" t="b">
        <v>0</v>
      </c>
      <c r="L177" s="69" t="b">
        <v>0</v>
      </c>
    </row>
    <row r="178" spans="1:12" ht="15">
      <c r="A178" s="69" t="s">
        <v>2268</v>
      </c>
      <c r="B178" s="69" t="s">
        <v>1994</v>
      </c>
      <c r="C178" s="69">
        <v>2</v>
      </c>
      <c r="D178" s="93">
        <v>0.0010263431131372143</v>
      </c>
      <c r="E178" s="93">
        <v>2.1531438565137426</v>
      </c>
      <c r="F178" s="69" t="s">
        <v>278</v>
      </c>
      <c r="G178" s="69" t="b">
        <v>0</v>
      </c>
      <c r="H178" s="69" t="b">
        <v>0</v>
      </c>
      <c r="I178" s="69" t="b">
        <v>0</v>
      </c>
      <c r="J178" s="69" t="b">
        <v>0</v>
      </c>
      <c r="K178" s="69" t="b">
        <v>0</v>
      </c>
      <c r="L178" s="69" t="b">
        <v>0</v>
      </c>
    </row>
    <row r="179" spans="1:12" ht="15">
      <c r="A179" s="69" t="s">
        <v>1994</v>
      </c>
      <c r="B179" s="69" t="s">
        <v>1968</v>
      </c>
      <c r="C179" s="69">
        <v>2</v>
      </c>
      <c r="D179" s="93">
        <v>0.0010263431131372143</v>
      </c>
      <c r="E179" s="93">
        <v>0.25277672785727245</v>
      </c>
      <c r="F179" s="69" t="s">
        <v>278</v>
      </c>
      <c r="G179" s="69" t="b">
        <v>0</v>
      </c>
      <c r="H179" s="69" t="b">
        <v>0</v>
      </c>
      <c r="I179" s="69" t="b">
        <v>0</v>
      </c>
      <c r="J179" s="69" t="b">
        <v>0</v>
      </c>
      <c r="K179" s="69" t="b">
        <v>0</v>
      </c>
      <c r="L179" s="69" t="b">
        <v>0</v>
      </c>
    </row>
    <row r="180" spans="1:12" ht="15">
      <c r="A180" s="69" t="s">
        <v>1974</v>
      </c>
      <c r="B180" s="69" t="s">
        <v>1975</v>
      </c>
      <c r="C180" s="69">
        <v>2</v>
      </c>
      <c r="D180" s="93">
        <v>0.0010263431131372143</v>
      </c>
      <c r="E180" s="93">
        <v>0.24680881470865218</v>
      </c>
      <c r="F180" s="69" t="s">
        <v>278</v>
      </c>
      <c r="G180" s="69" t="b">
        <v>0</v>
      </c>
      <c r="H180" s="69" t="b">
        <v>0</v>
      </c>
      <c r="I180" s="69" t="b">
        <v>0</v>
      </c>
      <c r="J180" s="69" t="b">
        <v>0</v>
      </c>
      <c r="K180" s="69" t="b">
        <v>0</v>
      </c>
      <c r="L180" s="69" t="b">
        <v>0</v>
      </c>
    </row>
    <row r="181" spans="1:12" ht="15">
      <c r="A181" s="69" t="s">
        <v>1975</v>
      </c>
      <c r="B181" s="69" t="s">
        <v>1968</v>
      </c>
      <c r="C181" s="69">
        <v>2</v>
      </c>
      <c r="D181" s="93">
        <v>0.0010263431131372143</v>
      </c>
      <c r="E181" s="93">
        <v>-0.14167495296894375</v>
      </c>
      <c r="F181" s="69" t="s">
        <v>278</v>
      </c>
      <c r="G181" s="69" t="b">
        <v>0</v>
      </c>
      <c r="H181" s="69" t="b">
        <v>0</v>
      </c>
      <c r="I181" s="69" t="b">
        <v>0</v>
      </c>
      <c r="J181" s="69" t="b">
        <v>0</v>
      </c>
      <c r="K181" s="69" t="b">
        <v>0</v>
      </c>
      <c r="L181" s="69" t="b">
        <v>0</v>
      </c>
    </row>
    <row r="182" spans="1:12" ht="15">
      <c r="A182" s="69" t="s">
        <v>1968</v>
      </c>
      <c r="B182" s="69" t="s">
        <v>1976</v>
      </c>
      <c r="C182" s="69">
        <v>2</v>
      </c>
      <c r="D182" s="93">
        <v>0.0010263431131372143</v>
      </c>
      <c r="E182" s="93">
        <v>-0.1471907114885873</v>
      </c>
      <c r="F182" s="69" t="s">
        <v>278</v>
      </c>
      <c r="G182" s="69" t="b">
        <v>0</v>
      </c>
      <c r="H182" s="69" t="b">
        <v>0</v>
      </c>
      <c r="I182" s="69" t="b">
        <v>0</v>
      </c>
      <c r="J182" s="69" t="b">
        <v>0</v>
      </c>
      <c r="K182" s="69" t="b">
        <v>0</v>
      </c>
      <c r="L182" s="69" t="b">
        <v>0</v>
      </c>
    </row>
    <row r="183" spans="1:12" ht="15">
      <c r="A183" s="69" t="s">
        <v>1969</v>
      </c>
      <c r="B183" s="69" t="s">
        <v>2269</v>
      </c>
      <c r="C183" s="69">
        <v>2</v>
      </c>
      <c r="D183" s="93">
        <v>0.0010263431131372143</v>
      </c>
      <c r="E183" s="93">
        <v>1.2839121367827666</v>
      </c>
      <c r="F183" s="69" t="s">
        <v>278</v>
      </c>
      <c r="G183" s="69" t="b">
        <v>0</v>
      </c>
      <c r="H183" s="69" t="b">
        <v>0</v>
      </c>
      <c r="I183" s="69" t="b">
        <v>0</v>
      </c>
      <c r="J183" s="69" t="b">
        <v>0</v>
      </c>
      <c r="K183" s="69" t="b">
        <v>0</v>
      </c>
      <c r="L183" s="69" t="b">
        <v>0</v>
      </c>
    </row>
    <row r="184" spans="1:12" ht="15">
      <c r="A184" s="69" t="s">
        <v>2269</v>
      </c>
      <c r="B184" s="69" t="s">
        <v>1978</v>
      </c>
      <c r="C184" s="69">
        <v>2</v>
      </c>
      <c r="D184" s="93">
        <v>0.0010263431131372143</v>
      </c>
      <c r="E184" s="93">
        <v>1.712234774448525</v>
      </c>
      <c r="F184" s="69" t="s">
        <v>278</v>
      </c>
      <c r="G184" s="69" t="b">
        <v>0</v>
      </c>
      <c r="H184" s="69" t="b">
        <v>0</v>
      </c>
      <c r="I184" s="69" t="b">
        <v>0</v>
      </c>
      <c r="J184" s="69" t="b">
        <v>0</v>
      </c>
      <c r="K184" s="69" t="b">
        <v>0</v>
      </c>
      <c r="L184" s="69" t="b">
        <v>0</v>
      </c>
    </row>
    <row r="185" spans="1:12" ht="15">
      <c r="A185" s="69" t="s">
        <v>1991</v>
      </c>
      <c r="B185" s="69" t="s">
        <v>2270</v>
      </c>
      <c r="C185" s="69">
        <v>2</v>
      </c>
      <c r="D185" s="93">
        <v>0.0010263431131372143</v>
      </c>
      <c r="E185" s="93">
        <v>1.712234774448525</v>
      </c>
      <c r="F185" s="69" t="s">
        <v>278</v>
      </c>
      <c r="G185" s="69" t="b">
        <v>0</v>
      </c>
      <c r="H185" s="69" t="b">
        <v>0</v>
      </c>
      <c r="I185" s="69" t="b">
        <v>0</v>
      </c>
      <c r="J185" s="69" t="b">
        <v>0</v>
      </c>
      <c r="K185" s="69" t="b">
        <v>0</v>
      </c>
      <c r="L185" s="69" t="b">
        <v>0</v>
      </c>
    </row>
    <row r="186" spans="1:12" ht="15">
      <c r="A186" s="69" t="s">
        <v>2270</v>
      </c>
      <c r="B186" s="69" t="s">
        <v>1996</v>
      </c>
      <c r="C186" s="69">
        <v>2</v>
      </c>
      <c r="D186" s="93">
        <v>0.0010263431131372143</v>
      </c>
      <c r="E186" s="93">
        <v>1.8028958381795799</v>
      </c>
      <c r="F186" s="69" t="s">
        <v>278</v>
      </c>
      <c r="G186" s="69" t="b">
        <v>0</v>
      </c>
      <c r="H186" s="69" t="b">
        <v>0</v>
      </c>
      <c r="I186" s="69" t="b">
        <v>0</v>
      </c>
      <c r="J186" s="69" t="b">
        <v>0</v>
      </c>
      <c r="K186" s="69" t="b">
        <v>0</v>
      </c>
      <c r="L186" s="69" t="b">
        <v>0</v>
      </c>
    </row>
    <row r="187" spans="1:12" ht="15">
      <c r="A187" s="69" t="s">
        <v>1996</v>
      </c>
      <c r="B187" s="69" t="s">
        <v>2243</v>
      </c>
      <c r="C187" s="69">
        <v>2</v>
      </c>
      <c r="D187" s="93">
        <v>0.0010263431131372143</v>
      </c>
      <c r="E187" s="93">
        <v>1.7415241505505126</v>
      </c>
      <c r="F187" s="69" t="s">
        <v>278</v>
      </c>
      <c r="G187" s="69" t="b">
        <v>0</v>
      </c>
      <c r="H187" s="69" t="b">
        <v>0</v>
      </c>
      <c r="I187" s="69" t="b">
        <v>0</v>
      </c>
      <c r="J187" s="69" t="b">
        <v>0</v>
      </c>
      <c r="K187" s="69" t="b">
        <v>0</v>
      </c>
      <c r="L187" s="69" t="b">
        <v>0</v>
      </c>
    </row>
    <row r="188" spans="1:12" ht="15">
      <c r="A188" s="69" t="s">
        <v>2243</v>
      </c>
      <c r="B188" s="69" t="s">
        <v>2271</v>
      </c>
      <c r="C188" s="69">
        <v>2</v>
      </c>
      <c r="D188" s="93">
        <v>0.0010263431131372143</v>
      </c>
      <c r="E188" s="93">
        <v>3.073962610466118</v>
      </c>
      <c r="F188" s="69" t="s">
        <v>278</v>
      </c>
      <c r="G188" s="69" t="b">
        <v>0</v>
      </c>
      <c r="H188" s="69" t="b">
        <v>0</v>
      </c>
      <c r="I188" s="69" t="b">
        <v>0</v>
      </c>
      <c r="J188" s="69" t="b">
        <v>0</v>
      </c>
      <c r="K188" s="69" t="b">
        <v>0</v>
      </c>
      <c r="L188" s="69" t="b">
        <v>0</v>
      </c>
    </row>
    <row r="189" spans="1:12" ht="15">
      <c r="A189" s="69" t="s">
        <v>2271</v>
      </c>
      <c r="B189" s="69" t="s">
        <v>2272</v>
      </c>
      <c r="C189" s="69">
        <v>2</v>
      </c>
      <c r="D189" s="93">
        <v>0.0010263431131372143</v>
      </c>
      <c r="E189" s="93">
        <v>3.2500538695217993</v>
      </c>
      <c r="F189" s="69" t="s">
        <v>278</v>
      </c>
      <c r="G189" s="69" t="b">
        <v>0</v>
      </c>
      <c r="H189" s="69" t="b">
        <v>0</v>
      </c>
      <c r="I189" s="69" t="b">
        <v>0</v>
      </c>
      <c r="J189" s="69" t="b">
        <v>0</v>
      </c>
      <c r="K189" s="69" t="b">
        <v>0</v>
      </c>
      <c r="L189" s="69" t="b">
        <v>0</v>
      </c>
    </row>
    <row r="190" spans="1:12" ht="15">
      <c r="A190" s="69" t="s">
        <v>1965</v>
      </c>
      <c r="B190" s="69" t="s">
        <v>1966</v>
      </c>
      <c r="C190" s="69">
        <v>2</v>
      </c>
      <c r="D190" s="93">
        <v>0.0010263431131372143</v>
      </c>
      <c r="E190" s="93">
        <v>3.2500538695217993</v>
      </c>
      <c r="F190" s="69" t="s">
        <v>278</v>
      </c>
      <c r="G190" s="69" t="b">
        <v>0</v>
      </c>
      <c r="H190" s="69" t="b">
        <v>0</v>
      </c>
      <c r="I190" s="69" t="b">
        <v>0</v>
      </c>
      <c r="J190" s="69" t="b">
        <v>0</v>
      </c>
      <c r="K190" s="69" t="b">
        <v>0</v>
      </c>
      <c r="L190" s="69" t="b">
        <v>0</v>
      </c>
    </row>
    <row r="191" spans="1:12" ht="15">
      <c r="A191" s="69" t="s">
        <v>1966</v>
      </c>
      <c r="B191" s="69" t="s">
        <v>1985</v>
      </c>
      <c r="C191" s="69">
        <v>2</v>
      </c>
      <c r="D191" s="93">
        <v>0.0010263431131372143</v>
      </c>
      <c r="E191" s="93">
        <v>1.6268045791238988</v>
      </c>
      <c r="F191" s="69" t="s">
        <v>278</v>
      </c>
      <c r="G191" s="69" t="b">
        <v>0</v>
      </c>
      <c r="H191" s="69" t="b">
        <v>0</v>
      </c>
      <c r="I191" s="69" t="b">
        <v>0</v>
      </c>
      <c r="J191" s="69" t="b">
        <v>0</v>
      </c>
      <c r="K191" s="69" t="b">
        <v>0</v>
      </c>
      <c r="L191" s="69" t="b">
        <v>0</v>
      </c>
    </row>
    <row r="192" spans="1:12" ht="15">
      <c r="A192" s="69" t="s">
        <v>1985</v>
      </c>
      <c r="B192" s="69" t="s">
        <v>1967</v>
      </c>
      <c r="C192" s="69">
        <v>2</v>
      </c>
      <c r="D192" s="93">
        <v>0.0010263431131372143</v>
      </c>
      <c r="E192" s="93">
        <v>0.1082906392460112</v>
      </c>
      <c r="F192" s="69" t="s">
        <v>278</v>
      </c>
      <c r="G192" s="69" t="b">
        <v>0</v>
      </c>
      <c r="H192" s="69" t="b">
        <v>0</v>
      </c>
      <c r="I192" s="69" t="b">
        <v>0</v>
      </c>
      <c r="J192" s="69" t="b">
        <v>0</v>
      </c>
      <c r="K192" s="69" t="b">
        <v>0</v>
      </c>
      <c r="L192" s="69" t="b">
        <v>0</v>
      </c>
    </row>
    <row r="193" spans="1:12" ht="15">
      <c r="A193" s="69" t="s">
        <v>2273</v>
      </c>
      <c r="B193" s="69" t="s">
        <v>2004</v>
      </c>
      <c r="C193" s="69">
        <v>2</v>
      </c>
      <c r="D193" s="93">
        <v>0.0010263431131372143</v>
      </c>
      <c r="E193" s="93">
        <v>2.5968413557464554</v>
      </c>
      <c r="F193" s="69" t="s">
        <v>278</v>
      </c>
      <c r="G193" s="69" t="b">
        <v>0</v>
      </c>
      <c r="H193" s="69" t="b">
        <v>0</v>
      </c>
      <c r="I193" s="69" t="b">
        <v>0</v>
      </c>
      <c r="J193" s="69" t="b">
        <v>0</v>
      </c>
      <c r="K193" s="69" t="b">
        <v>0</v>
      </c>
      <c r="L193" s="69" t="b">
        <v>0</v>
      </c>
    </row>
    <row r="194" spans="1:12" ht="15">
      <c r="A194" s="69" t="s">
        <v>2005</v>
      </c>
      <c r="B194" s="69" t="s">
        <v>2274</v>
      </c>
      <c r="C194" s="69">
        <v>2</v>
      </c>
      <c r="D194" s="93">
        <v>0.0010263431131372143</v>
      </c>
      <c r="E194" s="93">
        <v>2.5968413557464554</v>
      </c>
      <c r="F194" s="69" t="s">
        <v>278</v>
      </c>
      <c r="G194" s="69" t="b">
        <v>0</v>
      </c>
      <c r="H194" s="69" t="b">
        <v>0</v>
      </c>
      <c r="I194" s="69" t="b">
        <v>0</v>
      </c>
      <c r="J194" s="69" t="b">
        <v>0</v>
      </c>
      <c r="K194" s="69" t="b">
        <v>0</v>
      </c>
      <c r="L194" s="69" t="b">
        <v>0</v>
      </c>
    </row>
    <row r="195" spans="1:12" ht="15">
      <c r="A195" s="69" t="s">
        <v>2274</v>
      </c>
      <c r="B195" s="69" t="s">
        <v>2275</v>
      </c>
      <c r="C195" s="69">
        <v>2</v>
      </c>
      <c r="D195" s="93">
        <v>0.0010263431131372143</v>
      </c>
      <c r="E195" s="93">
        <v>3.2500538695217993</v>
      </c>
      <c r="F195" s="69" t="s">
        <v>278</v>
      </c>
      <c r="G195" s="69" t="b">
        <v>0</v>
      </c>
      <c r="H195" s="69" t="b">
        <v>0</v>
      </c>
      <c r="I195" s="69" t="b">
        <v>0</v>
      </c>
      <c r="J195" s="69" t="b">
        <v>0</v>
      </c>
      <c r="K195" s="69" t="b">
        <v>0</v>
      </c>
      <c r="L195" s="69" t="b">
        <v>0</v>
      </c>
    </row>
    <row r="196" spans="1:12" ht="15">
      <c r="A196" s="69" t="s">
        <v>2275</v>
      </c>
      <c r="B196" s="69" t="s">
        <v>2276</v>
      </c>
      <c r="C196" s="69">
        <v>2</v>
      </c>
      <c r="D196" s="93">
        <v>0.0010263431131372143</v>
      </c>
      <c r="E196" s="93">
        <v>3.2500538695217993</v>
      </c>
      <c r="F196" s="69" t="s">
        <v>278</v>
      </c>
      <c r="G196" s="69" t="b">
        <v>0</v>
      </c>
      <c r="H196" s="69" t="b">
        <v>0</v>
      </c>
      <c r="I196" s="69" t="b">
        <v>0</v>
      </c>
      <c r="J196" s="69" t="b">
        <v>0</v>
      </c>
      <c r="K196" s="69" t="b">
        <v>0</v>
      </c>
      <c r="L196" s="69" t="b">
        <v>0</v>
      </c>
    </row>
    <row r="197" spans="1:12" ht="15">
      <c r="A197" s="69" t="s">
        <v>2276</v>
      </c>
      <c r="B197" s="69" t="s">
        <v>1972</v>
      </c>
      <c r="C197" s="69">
        <v>2</v>
      </c>
      <c r="D197" s="93">
        <v>0.0010263431131372143</v>
      </c>
      <c r="E197" s="93">
        <v>1.3579592668313187</v>
      </c>
      <c r="F197" s="69" t="s">
        <v>278</v>
      </c>
      <c r="G197" s="69" t="b">
        <v>0</v>
      </c>
      <c r="H197" s="69" t="b">
        <v>0</v>
      </c>
      <c r="I197" s="69" t="b">
        <v>0</v>
      </c>
      <c r="J197" s="69" t="b">
        <v>0</v>
      </c>
      <c r="K197" s="69" t="b">
        <v>0</v>
      </c>
      <c r="L197" s="69" t="b">
        <v>0</v>
      </c>
    </row>
    <row r="198" spans="1:12" ht="15">
      <c r="A198" s="69" t="s">
        <v>1972</v>
      </c>
      <c r="B198" s="69" t="s">
        <v>2277</v>
      </c>
      <c r="C198" s="69">
        <v>2</v>
      </c>
      <c r="D198" s="93">
        <v>0.0010263431131372143</v>
      </c>
      <c r="E198" s="93">
        <v>1.360752167015489</v>
      </c>
      <c r="F198" s="69" t="s">
        <v>278</v>
      </c>
      <c r="G198" s="69" t="b">
        <v>0</v>
      </c>
      <c r="H198" s="69" t="b">
        <v>0</v>
      </c>
      <c r="I198" s="69" t="b">
        <v>0</v>
      </c>
      <c r="J198" s="69" t="b">
        <v>0</v>
      </c>
      <c r="K198" s="69" t="b">
        <v>0</v>
      </c>
      <c r="L198" s="69" t="b">
        <v>0</v>
      </c>
    </row>
    <row r="199" spans="1:12" ht="15">
      <c r="A199" s="69" t="s">
        <v>2277</v>
      </c>
      <c r="B199" s="69" t="s">
        <v>2278</v>
      </c>
      <c r="C199" s="69">
        <v>2</v>
      </c>
      <c r="D199" s="93">
        <v>0.0010263431131372143</v>
      </c>
      <c r="E199" s="93">
        <v>3.2500538695217993</v>
      </c>
      <c r="F199" s="69" t="s">
        <v>278</v>
      </c>
      <c r="G199" s="69" t="b">
        <v>0</v>
      </c>
      <c r="H199" s="69" t="b">
        <v>0</v>
      </c>
      <c r="I199" s="69" t="b">
        <v>0</v>
      </c>
      <c r="J199" s="69" t="b">
        <v>0</v>
      </c>
      <c r="K199" s="69" t="b">
        <v>0</v>
      </c>
      <c r="L199" s="69" t="b">
        <v>0</v>
      </c>
    </row>
    <row r="200" spans="1:12" ht="15">
      <c r="A200" s="69" t="s">
        <v>2278</v>
      </c>
      <c r="B200" s="69" t="s">
        <v>470</v>
      </c>
      <c r="C200" s="69">
        <v>2</v>
      </c>
      <c r="D200" s="93">
        <v>0.0010263431131372143</v>
      </c>
      <c r="E200" s="93">
        <v>3.2500538695217993</v>
      </c>
      <c r="F200" s="69" t="s">
        <v>278</v>
      </c>
      <c r="G200" s="69" t="b">
        <v>0</v>
      </c>
      <c r="H200" s="69" t="b">
        <v>0</v>
      </c>
      <c r="I200" s="69" t="b">
        <v>0</v>
      </c>
      <c r="J200" s="69" t="b">
        <v>0</v>
      </c>
      <c r="K200" s="69" t="b">
        <v>0</v>
      </c>
      <c r="L200" s="69" t="b">
        <v>0</v>
      </c>
    </row>
    <row r="201" spans="1:12" ht="15">
      <c r="A201" s="69" t="s">
        <v>470</v>
      </c>
      <c r="B201" s="69" t="s">
        <v>2279</v>
      </c>
      <c r="C201" s="69">
        <v>2</v>
      </c>
      <c r="D201" s="93">
        <v>0.0010263431131372143</v>
      </c>
      <c r="E201" s="93">
        <v>3.2500538695217993</v>
      </c>
      <c r="F201" s="69" t="s">
        <v>278</v>
      </c>
      <c r="G201" s="69" t="b">
        <v>0</v>
      </c>
      <c r="H201" s="69" t="b">
        <v>0</v>
      </c>
      <c r="I201" s="69" t="b">
        <v>0</v>
      </c>
      <c r="J201" s="69" t="b">
        <v>0</v>
      </c>
      <c r="K201" s="69" t="b">
        <v>0</v>
      </c>
      <c r="L201" s="69" t="b">
        <v>0</v>
      </c>
    </row>
    <row r="202" spans="1:12" ht="15">
      <c r="A202" s="69" t="s">
        <v>2279</v>
      </c>
      <c r="B202" s="69" t="s">
        <v>2280</v>
      </c>
      <c r="C202" s="69">
        <v>2</v>
      </c>
      <c r="D202" s="93">
        <v>0.0010263431131372143</v>
      </c>
      <c r="E202" s="93">
        <v>3.2500538695217993</v>
      </c>
      <c r="F202" s="69" t="s">
        <v>278</v>
      </c>
      <c r="G202" s="69" t="b">
        <v>0</v>
      </c>
      <c r="H202" s="69" t="b">
        <v>0</v>
      </c>
      <c r="I202" s="69" t="b">
        <v>0</v>
      </c>
      <c r="J202" s="69" t="b">
        <v>0</v>
      </c>
      <c r="K202" s="69" t="b">
        <v>0</v>
      </c>
      <c r="L202" s="69" t="b">
        <v>0</v>
      </c>
    </row>
    <row r="203" spans="1:12" ht="15">
      <c r="A203" s="69" t="s">
        <v>2280</v>
      </c>
      <c r="B203" s="69" t="s">
        <v>2237</v>
      </c>
      <c r="C203" s="69">
        <v>2</v>
      </c>
      <c r="D203" s="93">
        <v>0.0010263431131372143</v>
      </c>
      <c r="E203" s="93">
        <v>2.949023873857818</v>
      </c>
      <c r="F203" s="69" t="s">
        <v>278</v>
      </c>
      <c r="G203" s="69" t="b">
        <v>0</v>
      </c>
      <c r="H203" s="69" t="b">
        <v>0</v>
      </c>
      <c r="I203" s="69" t="b">
        <v>0</v>
      </c>
      <c r="J203" s="69" t="b">
        <v>0</v>
      </c>
      <c r="K203" s="69" t="b">
        <v>0</v>
      </c>
      <c r="L203" s="69" t="b">
        <v>0</v>
      </c>
    </row>
    <row r="204" spans="1:12" ht="15">
      <c r="A204" s="69" t="s">
        <v>2237</v>
      </c>
      <c r="B204" s="69" t="s">
        <v>2281</v>
      </c>
      <c r="C204" s="69">
        <v>2</v>
      </c>
      <c r="D204" s="93">
        <v>0.0010263431131372143</v>
      </c>
      <c r="E204" s="93">
        <v>2.949023873857818</v>
      </c>
      <c r="F204" s="69" t="s">
        <v>278</v>
      </c>
      <c r="G204" s="69" t="b">
        <v>0</v>
      </c>
      <c r="H204" s="69" t="b">
        <v>0</v>
      </c>
      <c r="I204" s="69" t="b">
        <v>0</v>
      </c>
      <c r="J204" s="69" t="b">
        <v>0</v>
      </c>
      <c r="K204" s="69" t="b">
        <v>0</v>
      </c>
      <c r="L204" s="69" t="b">
        <v>0</v>
      </c>
    </row>
    <row r="205" spans="1:12" ht="15">
      <c r="A205" s="69" t="s">
        <v>2281</v>
      </c>
      <c r="B205" s="69" t="s">
        <v>1998</v>
      </c>
      <c r="C205" s="69">
        <v>2</v>
      </c>
      <c r="D205" s="93">
        <v>0.0010263431131372143</v>
      </c>
      <c r="E205" s="93">
        <v>1.7802318535436361</v>
      </c>
      <c r="F205" s="69" t="s">
        <v>278</v>
      </c>
      <c r="G205" s="69" t="b">
        <v>0</v>
      </c>
      <c r="H205" s="69" t="b">
        <v>0</v>
      </c>
      <c r="I205" s="69" t="b">
        <v>0</v>
      </c>
      <c r="J205" s="69" t="b">
        <v>0</v>
      </c>
      <c r="K205" s="69" t="b">
        <v>0</v>
      </c>
      <c r="L205" s="69" t="b">
        <v>0</v>
      </c>
    </row>
    <row r="206" spans="1:12" ht="15">
      <c r="A206" s="69" t="s">
        <v>1998</v>
      </c>
      <c r="B206" s="69" t="s">
        <v>1970</v>
      </c>
      <c r="C206" s="69">
        <v>2</v>
      </c>
      <c r="D206" s="93">
        <v>0.0010263431131372143</v>
      </c>
      <c r="E206" s="93">
        <v>-0.1440474325182456</v>
      </c>
      <c r="F206" s="69" t="s">
        <v>278</v>
      </c>
      <c r="G206" s="69" t="b">
        <v>0</v>
      </c>
      <c r="H206" s="69" t="b">
        <v>0</v>
      </c>
      <c r="I206" s="69" t="b">
        <v>0</v>
      </c>
      <c r="J206" s="69" t="b">
        <v>0</v>
      </c>
      <c r="K206" s="69" t="b">
        <v>0</v>
      </c>
      <c r="L206" s="69" t="b">
        <v>0</v>
      </c>
    </row>
    <row r="207" spans="1:12" ht="15">
      <c r="A207" s="69" t="s">
        <v>1971</v>
      </c>
      <c r="B207" s="69" t="s">
        <v>2282</v>
      </c>
      <c r="C207" s="69">
        <v>2</v>
      </c>
      <c r="D207" s="93">
        <v>0.0010263431131372143</v>
      </c>
      <c r="E207" s="93">
        <v>1.3362400171380824</v>
      </c>
      <c r="F207" s="69" t="s">
        <v>278</v>
      </c>
      <c r="G207" s="69" t="b">
        <v>0</v>
      </c>
      <c r="H207" s="69" t="b">
        <v>0</v>
      </c>
      <c r="I207" s="69" t="b">
        <v>0</v>
      </c>
      <c r="J207" s="69" t="b">
        <v>0</v>
      </c>
      <c r="K207" s="69" t="b">
        <v>0</v>
      </c>
      <c r="L207" s="69" t="b">
        <v>0</v>
      </c>
    </row>
    <row r="208" spans="1:12" ht="15">
      <c r="A208" s="69" t="s">
        <v>2282</v>
      </c>
      <c r="B208" s="69" t="s">
        <v>2238</v>
      </c>
      <c r="C208" s="69">
        <v>2</v>
      </c>
      <c r="D208" s="93">
        <v>0.0010263431131372143</v>
      </c>
      <c r="E208" s="93">
        <v>2.949023873857818</v>
      </c>
      <c r="F208" s="69" t="s">
        <v>278</v>
      </c>
      <c r="G208" s="69" t="b">
        <v>0</v>
      </c>
      <c r="H208" s="69" t="b">
        <v>0</v>
      </c>
      <c r="I208" s="69" t="b">
        <v>0</v>
      </c>
      <c r="J208" s="69" t="b">
        <v>0</v>
      </c>
      <c r="K208" s="69" t="b">
        <v>0</v>
      </c>
      <c r="L208" s="69" t="b">
        <v>0</v>
      </c>
    </row>
    <row r="209" spans="1:12" ht="15">
      <c r="A209" s="69" t="s">
        <v>1968</v>
      </c>
      <c r="B209" s="69" t="s">
        <v>2283</v>
      </c>
      <c r="C209" s="69">
        <v>2</v>
      </c>
      <c r="D209" s="93">
        <v>0.0010263431131372143</v>
      </c>
      <c r="E209" s="93">
        <v>1.3579592668313187</v>
      </c>
      <c r="F209" s="69" t="s">
        <v>278</v>
      </c>
      <c r="G209" s="69" t="b">
        <v>0</v>
      </c>
      <c r="H209" s="69" t="b">
        <v>0</v>
      </c>
      <c r="I209" s="69" t="b">
        <v>0</v>
      </c>
      <c r="J209" s="69" t="b">
        <v>0</v>
      </c>
      <c r="K209" s="69" t="b">
        <v>0</v>
      </c>
      <c r="L209" s="69" t="b">
        <v>0</v>
      </c>
    </row>
    <row r="210" spans="1:12" ht="15">
      <c r="A210" s="69" t="s">
        <v>2283</v>
      </c>
      <c r="B210" s="69" t="s">
        <v>1971</v>
      </c>
      <c r="C210" s="69">
        <v>2</v>
      </c>
      <c r="D210" s="93">
        <v>0.0010263431131372143</v>
      </c>
      <c r="E210" s="93">
        <v>1.3362400171380824</v>
      </c>
      <c r="F210" s="69" t="s">
        <v>278</v>
      </c>
      <c r="G210" s="69" t="b">
        <v>0</v>
      </c>
      <c r="H210" s="69" t="b">
        <v>0</v>
      </c>
      <c r="I210" s="69" t="b">
        <v>0</v>
      </c>
      <c r="J210" s="69" t="b">
        <v>0</v>
      </c>
      <c r="K210" s="69" t="b">
        <v>0</v>
      </c>
      <c r="L210" s="69" t="b">
        <v>0</v>
      </c>
    </row>
    <row r="211" spans="1:12" ht="15">
      <c r="A211" s="69" t="s">
        <v>2210</v>
      </c>
      <c r="B211" s="69" t="s">
        <v>2284</v>
      </c>
      <c r="C211" s="69">
        <v>2</v>
      </c>
      <c r="D211" s="93">
        <v>0.0010263431131372143</v>
      </c>
      <c r="E211" s="93">
        <v>2.295811360082474</v>
      </c>
      <c r="F211" s="69" t="s">
        <v>278</v>
      </c>
      <c r="G211" s="69" t="b">
        <v>0</v>
      </c>
      <c r="H211" s="69" t="b">
        <v>0</v>
      </c>
      <c r="I211" s="69" t="b">
        <v>0</v>
      </c>
      <c r="J211" s="69" t="b">
        <v>0</v>
      </c>
      <c r="K211" s="69" t="b">
        <v>0</v>
      </c>
      <c r="L211" s="69" t="b">
        <v>0</v>
      </c>
    </row>
    <row r="212" spans="1:12" ht="15">
      <c r="A212" s="69" t="s">
        <v>2284</v>
      </c>
      <c r="B212" s="69" t="s">
        <v>2285</v>
      </c>
      <c r="C212" s="69">
        <v>2</v>
      </c>
      <c r="D212" s="93">
        <v>0.0010263431131372143</v>
      </c>
      <c r="E212" s="93">
        <v>3.2500538695217993</v>
      </c>
      <c r="F212" s="69" t="s">
        <v>278</v>
      </c>
      <c r="G212" s="69" t="b">
        <v>0</v>
      </c>
      <c r="H212" s="69" t="b">
        <v>0</v>
      </c>
      <c r="I212" s="69" t="b">
        <v>0</v>
      </c>
      <c r="J212" s="69" t="b">
        <v>0</v>
      </c>
      <c r="K212" s="69" t="b">
        <v>0</v>
      </c>
      <c r="L212" s="69" t="b">
        <v>0</v>
      </c>
    </row>
    <row r="213" spans="1:12" ht="15">
      <c r="A213" s="69" t="s">
        <v>2285</v>
      </c>
      <c r="B213" s="69" t="s">
        <v>1971</v>
      </c>
      <c r="C213" s="69">
        <v>2</v>
      </c>
      <c r="D213" s="93">
        <v>0.0010263431131372143</v>
      </c>
      <c r="E213" s="93">
        <v>1.3362400171380824</v>
      </c>
      <c r="F213" s="69" t="s">
        <v>278</v>
      </c>
      <c r="G213" s="69" t="b">
        <v>0</v>
      </c>
      <c r="H213" s="69" t="b">
        <v>0</v>
      </c>
      <c r="I213" s="69" t="b">
        <v>0</v>
      </c>
      <c r="J213" s="69" t="b">
        <v>0</v>
      </c>
      <c r="K213" s="69" t="b">
        <v>0</v>
      </c>
      <c r="L213" s="69" t="b">
        <v>0</v>
      </c>
    </row>
    <row r="214" spans="1:12" ht="15">
      <c r="A214" s="69" t="s">
        <v>2210</v>
      </c>
      <c r="B214" s="69" t="s">
        <v>2286</v>
      </c>
      <c r="C214" s="69">
        <v>2</v>
      </c>
      <c r="D214" s="93">
        <v>0.0010263431131372143</v>
      </c>
      <c r="E214" s="93">
        <v>2.295811360082474</v>
      </c>
      <c r="F214" s="69" t="s">
        <v>278</v>
      </c>
      <c r="G214" s="69" t="b">
        <v>0</v>
      </c>
      <c r="H214" s="69" t="b">
        <v>0</v>
      </c>
      <c r="I214" s="69" t="b">
        <v>0</v>
      </c>
      <c r="J214" s="69" t="b">
        <v>0</v>
      </c>
      <c r="K214" s="69" t="b">
        <v>0</v>
      </c>
      <c r="L214" s="69" t="b">
        <v>0</v>
      </c>
    </row>
    <row r="215" spans="1:12" ht="15">
      <c r="A215" s="69" t="s">
        <v>2287</v>
      </c>
      <c r="B215" s="69" t="s">
        <v>1991</v>
      </c>
      <c r="C215" s="69">
        <v>2</v>
      </c>
      <c r="D215" s="93">
        <v>0.0011882307150000704</v>
      </c>
      <c r="E215" s="93">
        <v>1.712234774448525</v>
      </c>
      <c r="F215" s="69" t="s">
        <v>278</v>
      </c>
      <c r="G215" s="69" t="b">
        <v>0</v>
      </c>
      <c r="H215" s="69" t="b">
        <v>0</v>
      </c>
      <c r="I215" s="69" t="b">
        <v>0</v>
      </c>
      <c r="J215" s="69" t="b">
        <v>0</v>
      </c>
      <c r="K215" s="69" t="b">
        <v>0</v>
      </c>
      <c r="L215" s="69" t="b">
        <v>0</v>
      </c>
    </row>
    <row r="216" spans="1:12" ht="15">
      <c r="A216" s="69" t="s">
        <v>2249</v>
      </c>
      <c r="B216" s="69" t="s">
        <v>2288</v>
      </c>
      <c r="C216" s="69">
        <v>2</v>
      </c>
      <c r="D216" s="93">
        <v>0.0010263431131372143</v>
      </c>
      <c r="E216" s="93">
        <v>3.073962610466118</v>
      </c>
      <c r="F216" s="69" t="s">
        <v>278</v>
      </c>
      <c r="G216" s="69" t="b">
        <v>0</v>
      </c>
      <c r="H216" s="69" t="b">
        <v>0</v>
      </c>
      <c r="I216" s="69" t="b">
        <v>0</v>
      </c>
      <c r="J216" s="69" t="b">
        <v>0</v>
      </c>
      <c r="K216" s="69" t="b">
        <v>0</v>
      </c>
      <c r="L216" s="69" t="b">
        <v>0</v>
      </c>
    </row>
    <row r="217" spans="1:12" ht="15">
      <c r="A217" s="69" t="s">
        <v>2288</v>
      </c>
      <c r="B217" s="69" t="s">
        <v>2289</v>
      </c>
      <c r="C217" s="69">
        <v>2</v>
      </c>
      <c r="D217" s="93">
        <v>0.0010263431131372143</v>
      </c>
      <c r="E217" s="93">
        <v>3.2500538695217993</v>
      </c>
      <c r="F217" s="69" t="s">
        <v>278</v>
      </c>
      <c r="G217" s="69" t="b">
        <v>0</v>
      </c>
      <c r="H217" s="69" t="b">
        <v>0</v>
      </c>
      <c r="I217" s="69" t="b">
        <v>0</v>
      </c>
      <c r="J217" s="69" t="b">
        <v>0</v>
      </c>
      <c r="K217" s="69" t="b">
        <v>0</v>
      </c>
      <c r="L217" s="69" t="b">
        <v>0</v>
      </c>
    </row>
    <row r="218" spans="1:12" ht="15">
      <c r="A218" s="69" t="s">
        <v>2289</v>
      </c>
      <c r="B218" s="69" t="s">
        <v>1991</v>
      </c>
      <c r="C218" s="69">
        <v>2</v>
      </c>
      <c r="D218" s="93">
        <v>0.0010263431131372143</v>
      </c>
      <c r="E218" s="93">
        <v>1.712234774448525</v>
      </c>
      <c r="F218" s="69" t="s">
        <v>278</v>
      </c>
      <c r="G218" s="69" t="b">
        <v>0</v>
      </c>
      <c r="H218" s="69" t="b">
        <v>0</v>
      </c>
      <c r="I218" s="69" t="b">
        <v>0</v>
      </c>
      <c r="J218" s="69" t="b">
        <v>0</v>
      </c>
      <c r="K218" s="69" t="b">
        <v>0</v>
      </c>
      <c r="L218" s="69" t="b">
        <v>0</v>
      </c>
    </row>
    <row r="219" spans="1:12" ht="15">
      <c r="A219" s="69" t="s">
        <v>1983</v>
      </c>
      <c r="B219" s="69" t="s">
        <v>2290</v>
      </c>
      <c r="C219" s="69">
        <v>2</v>
      </c>
      <c r="D219" s="93">
        <v>0.0010263431131372143</v>
      </c>
      <c r="E219" s="93">
        <v>1.9828821411187854</v>
      </c>
      <c r="F219" s="69" t="s">
        <v>278</v>
      </c>
      <c r="G219" s="69" t="b">
        <v>0</v>
      </c>
      <c r="H219" s="69" t="b">
        <v>0</v>
      </c>
      <c r="I219" s="69" t="b">
        <v>0</v>
      </c>
      <c r="J219" s="69" t="b">
        <v>0</v>
      </c>
      <c r="K219" s="69" t="b">
        <v>0</v>
      </c>
      <c r="L219" s="69" t="b">
        <v>0</v>
      </c>
    </row>
    <row r="220" spans="1:12" ht="15">
      <c r="A220" s="69" t="s">
        <v>2290</v>
      </c>
      <c r="B220" s="69" t="s">
        <v>2238</v>
      </c>
      <c r="C220" s="69">
        <v>2</v>
      </c>
      <c r="D220" s="93">
        <v>0.0010263431131372143</v>
      </c>
      <c r="E220" s="93">
        <v>2.949023873857818</v>
      </c>
      <c r="F220" s="69" t="s">
        <v>278</v>
      </c>
      <c r="G220" s="69" t="b">
        <v>0</v>
      </c>
      <c r="H220" s="69" t="b">
        <v>0</v>
      </c>
      <c r="I220" s="69" t="b">
        <v>0</v>
      </c>
      <c r="J220" s="69" t="b">
        <v>0</v>
      </c>
      <c r="K220" s="69" t="b">
        <v>0</v>
      </c>
      <c r="L220" s="69" t="b">
        <v>0</v>
      </c>
    </row>
    <row r="221" spans="1:12" ht="15">
      <c r="A221" s="69" t="s">
        <v>1992</v>
      </c>
      <c r="B221" s="69" t="s">
        <v>2291</v>
      </c>
      <c r="C221" s="69">
        <v>2</v>
      </c>
      <c r="D221" s="93">
        <v>0.0010263431131372143</v>
      </c>
      <c r="E221" s="93">
        <v>2.7729326148021367</v>
      </c>
      <c r="F221" s="69" t="s">
        <v>278</v>
      </c>
      <c r="G221" s="69" t="b">
        <v>0</v>
      </c>
      <c r="H221" s="69" t="b">
        <v>0</v>
      </c>
      <c r="I221" s="69" t="b">
        <v>0</v>
      </c>
      <c r="J221" s="69" t="b">
        <v>0</v>
      </c>
      <c r="K221" s="69" t="b">
        <v>0</v>
      </c>
      <c r="L221" s="69" t="b">
        <v>0</v>
      </c>
    </row>
    <row r="222" spans="1:12" ht="15">
      <c r="A222" s="69" t="s">
        <v>2291</v>
      </c>
      <c r="B222" s="69" t="s">
        <v>2292</v>
      </c>
      <c r="C222" s="69">
        <v>2</v>
      </c>
      <c r="D222" s="93">
        <v>0.0010263431131372143</v>
      </c>
      <c r="E222" s="93">
        <v>3.2500538695217993</v>
      </c>
      <c r="F222" s="69" t="s">
        <v>278</v>
      </c>
      <c r="G222" s="69" t="b">
        <v>0</v>
      </c>
      <c r="H222" s="69" t="b">
        <v>0</v>
      </c>
      <c r="I222" s="69" t="b">
        <v>0</v>
      </c>
      <c r="J222" s="69" t="b">
        <v>0</v>
      </c>
      <c r="K222" s="69" t="b">
        <v>0</v>
      </c>
      <c r="L222" s="69" t="b">
        <v>0</v>
      </c>
    </row>
    <row r="223" spans="1:12" ht="15">
      <c r="A223" s="69" t="s">
        <v>2292</v>
      </c>
      <c r="B223" s="69" t="s">
        <v>2237</v>
      </c>
      <c r="C223" s="69">
        <v>2</v>
      </c>
      <c r="D223" s="93">
        <v>0.0010263431131372143</v>
      </c>
      <c r="E223" s="93">
        <v>2.949023873857818</v>
      </c>
      <c r="F223" s="69" t="s">
        <v>278</v>
      </c>
      <c r="G223" s="69" t="b">
        <v>0</v>
      </c>
      <c r="H223" s="69" t="b">
        <v>0</v>
      </c>
      <c r="I223" s="69" t="b">
        <v>0</v>
      </c>
      <c r="J223" s="69" t="b">
        <v>0</v>
      </c>
      <c r="K223" s="69" t="b">
        <v>0</v>
      </c>
      <c r="L223" s="69" t="b">
        <v>0</v>
      </c>
    </row>
    <row r="224" spans="1:12" ht="15">
      <c r="A224" s="69" t="s">
        <v>2237</v>
      </c>
      <c r="B224" s="69" t="s">
        <v>1983</v>
      </c>
      <c r="C224" s="69">
        <v>2</v>
      </c>
      <c r="D224" s="93">
        <v>0.0010263431131372143</v>
      </c>
      <c r="E224" s="93">
        <v>1.250053869521799</v>
      </c>
      <c r="F224" s="69" t="s">
        <v>278</v>
      </c>
      <c r="G224" s="69" t="b">
        <v>0</v>
      </c>
      <c r="H224" s="69" t="b">
        <v>0</v>
      </c>
      <c r="I224" s="69" t="b">
        <v>0</v>
      </c>
      <c r="J224" s="69" t="b">
        <v>0</v>
      </c>
      <c r="K224" s="69" t="b">
        <v>0</v>
      </c>
      <c r="L224" s="69" t="b">
        <v>0</v>
      </c>
    </row>
    <row r="225" spans="1:12" ht="15">
      <c r="A225" s="69" t="s">
        <v>2223</v>
      </c>
      <c r="B225" s="69" t="s">
        <v>2293</v>
      </c>
      <c r="C225" s="69">
        <v>2</v>
      </c>
      <c r="D225" s="93">
        <v>0.0010263431131372143</v>
      </c>
      <c r="E225" s="93">
        <v>2.7059858251715236</v>
      </c>
      <c r="F225" s="69" t="s">
        <v>278</v>
      </c>
      <c r="G225" s="69" t="b">
        <v>0</v>
      </c>
      <c r="H225" s="69" t="b">
        <v>0</v>
      </c>
      <c r="I225" s="69" t="b">
        <v>0</v>
      </c>
      <c r="J225" s="69" t="b">
        <v>0</v>
      </c>
      <c r="K225" s="69" t="b">
        <v>0</v>
      </c>
      <c r="L225" s="69" t="b">
        <v>0</v>
      </c>
    </row>
    <row r="226" spans="1:12" ht="15">
      <c r="A226" s="69" t="s">
        <v>2293</v>
      </c>
      <c r="B226" s="69" t="s">
        <v>2294</v>
      </c>
      <c r="C226" s="69">
        <v>2</v>
      </c>
      <c r="D226" s="93">
        <v>0.0010263431131372143</v>
      </c>
      <c r="E226" s="93">
        <v>3.2500538695217993</v>
      </c>
      <c r="F226" s="69" t="s">
        <v>278</v>
      </c>
      <c r="G226" s="69" t="b">
        <v>0</v>
      </c>
      <c r="H226" s="69" t="b">
        <v>0</v>
      </c>
      <c r="I226" s="69" t="b">
        <v>0</v>
      </c>
      <c r="J226" s="69" t="b">
        <v>0</v>
      </c>
      <c r="K226" s="69" t="b">
        <v>0</v>
      </c>
      <c r="L226" s="69" t="b">
        <v>0</v>
      </c>
    </row>
    <row r="227" spans="1:12" ht="15">
      <c r="A227" s="69" t="s">
        <v>2239</v>
      </c>
      <c r="B227" s="69" t="s">
        <v>2244</v>
      </c>
      <c r="C227" s="69">
        <v>2</v>
      </c>
      <c r="D227" s="93">
        <v>0.0010263431131372143</v>
      </c>
      <c r="E227" s="93">
        <v>2.7729326148021367</v>
      </c>
      <c r="F227" s="69" t="s">
        <v>278</v>
      </c>
      <c r="G227" s="69" t="b">
        <v>0</v>
      </c>
      <c r="H227" s="69" t="b">
        <v>0</v>
      </c>
      <c r="I227" s="69" t="b">
        <v>0</v>
      </c>
      <c r="J227" s="69" t="b">
        <v>0</v>
      </c>
      <c r="K227" s="69" t="b">
        <v>0</v>
      </c>
      <c r="L227" s="69" t="b">
        <v>0</v>
      </c>
    </row>
    <row r="228" spans="1:12" ht="15">
      <c r="A228" s="69" t="s">
        <v>2244</v>
      </c>
      <c r="B228" s="69" t="s">
        <v>2295</v>
      </c>
      <c r="C228" s="69">
        <v>2</v>
      </c>
      <c r="D228" s="93">
        <v>0.0010263431131372143</v>
      </c>
      <c r="E228" s="93">
        <v>3.073962610466118</v>
      </c>
      <c r="F228" s="69" t="s">
        <v>278</v>
      </c>
      <c r="G228" s="69" t="b">
        <v>0</v>
      </c>
      <c r="H228" s="69" t="b">
        <v>0</v>
      </c>
      <c r="I228" s="69" t="b">
        <v>0</v>
      </c>
      <c r="J228" s="69" t="b">
        <v>0</v>
      </c>
      <c r="K228" s="69" t="b">
        <v>0</v>
      </c>
      <c r="L228" s="69" t="b">
        <v>0</v>
      </c>
    </row>
    <row r="229" spans="1:12" ht="15">
      <c r="A229" s="69" t="s">
        <v>2295</v>
      </c>
      <c r="B229" s="69" t="s">
        <v>2296</v>
      </c>
      <c r="C229" s="69">
        <v>2</v>
      </c>
      <c r="D229" s="93">
        <v>0.0010263431131372143</v>
      </c>
      <c r="E229" s="93">
        <v>3.2500538695217993</v>
      </c>
      <c r="F229" s="69" t="s">
        <v>278</v>
      </c>
      <c r="G229" s="69" t="b">
        <v>0</v>
      </c>
      <c r="H229" s="69" t="b">
        <v>0</v>
      </c>
      <c r="I229" s="69" t="b">
        <v>0</v>
      </c>
      <c r="J229" s="69" t="b">
        <v>0</v>
      </c>
      <c r="K229" s="69" t="b">
        <v>0</v>
      </c>
      <c r="L229" s="69" t="b">
        <v>0</v>
      </c>
    </row>
    <row r="230" spans="1:12" ht="15">
      <c r="A230" s="69" t="s">
        <v>2296</v>
      </c>
      <c r="B230" s="69" t="s">
        <v>1968</v>
      </c>
      <c r="C230" s="69">
        <v>2</v>
      </c>
      <c r="D230" s="93">
        <v>0.0010263431131372143</v>
      </c>
      <c r="E230" s="93">
        <v>1.3496867408653288</v>
      </c>
      <c r="F230" s="69" t="s">
        <v>278</v>
      </c>
      <c r="G230" s="69" t="b">
        <v>0</v>
      </c>
      <c r="H230" s="69" t="b">
        <v>0</v>
      </c>
      <c r="I230" s="69" t="b">
        <v>0</v>
      </c>
      <c r="J230" s="69" t="b">
        <v>0</v>
      </c>
      <c r="K230" s="69" t="b">
        <v>0</v>
      </c>
      <c r="L230" s="69" t="b">
        <v>0</v>
      </c>
    </row>
    <row r="231" spans="1:12" ht="15">
      <c r="A231" s="69" t="s">
        <v>1968</v>
      </c>
      <c r="B231" s="69" t="s">
        <v>2240</v>
      </c>
      <c r="C231" s="69">
        <v>2</v>
      </c>
      <c r="D231" s="93">
        <v>0.0010263431131372143</v>
      </c>
      <c r="E231" s="93">
        <v>1.0569292711673375</v>
      </c>
      <c r="F231" s="69" t="s">
        <v>278</v>
      </c>
      <c r="G231" s="69" t="b">
        <v>0</v>
      </c>
      <c r="H231" s="69" t="b">
        <v>0</v>
      </c>
      <c r="I231" s="69" t="b">
        <v>0</v>
      </c>
      <c r="J231" s="69" t="b">
        <v>0</v>
      </c>
      <c r="K231" s="69" t="b">
        <v>0</v>
      </c>
      <c r="L231" s="69" t="b">
        <v>0</v>
      </c>
    </row>
    <row r="232" spans="1:12" ht="15">
      <c r="A232" s="69" t="s">
        <v>1993</v>
      </c>
      <c r="B232" s="69" t="s">
        <v>2297</v>
      </c>
      <c r="C232" s="69">
        <v>2</v>
      </c>
      <c r="D232" s="93">
        <v>0.0010263431131372143</v>
      </c>
      <c r="E232" s="93">
        <v>2.8521138608497614</v>
      </c>
      <c r="F232" s="69" t="s">
        <v>278</v>
      </c>
      <c r="G232" s="69" t="b">
        <v>0</v>
      </c>
      <c r="H232" s="69" t="b">
        <v>0</v>
      </c>
      <c r="I232" s="69" t="b">
        <v>0</v>
      </c>
      <c r="J232" s="69" t="b">
        <v>0</v>
      </c>
      <c r="K232" s="69" t="b">
        <v>0</v>
      </c>
      <c r="L232" s="69" t="b">
        <v>0</v>
      </c>
    </row>
    <row r="233" spans="1:12" ht="15">
      <c r="A233" s="69" t="s">
        <v>2241</v>
      </c>
      <c r="B233" s="69" t="s">
        <v>665</v>
      </c>
      <c r="C233" s="69">
        <v>2</v>
      </c>
      <c r="D233" s="93">
        <v>0.0010263431131372143</v>
      </c>
      <c r="E233" s="93">
        <v>3.2500538695217993</v>
      </c>
      <c r="F233" s="69" t="s">
        <v>278</v>
      </c>
      <c r="G233" s="69" t="b">
        <v>0</v>
      </c>
      <c r="H233" s="69" t="b">
        <v>0</v>
      </c>
      <c r="I233" s="69" t="b">
        <v>0</v>
      </c>
      <c r="J233" s="69" t="b">
        <v>0</v>
      </c>
      <c r="K233" s="69" t="b">
        <v>0</v>
      </c>
      <c r="L233" s="69" t="b">
        <v>0</v>
      </c>
    </row>
    <row r="234" spans="1:12" ht="15">
      <c r="A234" s="69" t="s">
        <v>2298</v>
      </c>
      <c r="B234" s="69" t="s">
        <v>1972</v>
      </c>
      <c r="C234" s="69">
        <v>2</v>
      </c>
      <c r="D234" s="93">
        <v>0.0010263431131372143</v>
      </c>
      <c r="E234" s="93">
        <v>1.3579592668313187</v>
      </c>
      <c r="F234" s="69" t="s">
        <v>278</v>
      </c>
      <c r="G234" s="69" t="b">
        <v>0</v>
      </c>
      <c r="H234" s="69" t="b">
        <v>0</v>
      </c>
      <c r="I234" s="69" t="b">
        <v>0</v>
      </c>
      <c r="J234" s="69" t="b">
        <v>0</v>
      </c>
      <c r="K234" s="69" t="b">
        <v>0</v>
      </c>
      <c r="L234" s="69" t="b">
        <v>0</v>
      </c>
    </row>
    <row r="235" spans="1:12" ht="15">
      <c r="A235" s="69" t="s">
        <v>2239</v>
      </c>
      <c r="B235" s="69" t="s">
        <v>1993</v>
      </c>
      <c r="C235" s="69">
        <v>2</v>
      </c>
      <c r="D235" s="93">
        <v>0.0010263431131372143</v>
      </c>
      <c r="E235" s="93">
        <v>2.5510838651857806</v>
      </c>
      <c r="F235" s="69" t="s">
        <v>278</v>
      </c>
      <c r="G235" s="69" t="b">
        <v>0</v>
      </c>
      <c r="H235" s="69" t="b">
        <v>0</v>
      </c>
      <c r="I235" s="69" t="b">
        <v>0</v>
      </c>
      <c r="J235" s="69" t="b">
        <v>0</v>
      </c>
      <c r="K235" s="69" t="b">
        <v>0</v>
      </c>
      <c r="L235" s="69" t="b">
        <v>0</v>
      </c>
    </row>
    <row r="236" spans="1:12" ht="15">
      <c r="A236" s="69" t="s">
        <v>1993</v>
      </c>
      <c r="B236" s="69" t="s">
        <v>2240</v>
      </c>
      <c r="C236" s="69">
        <v>2</v>
      </c>
      <c r="D236" s="93">
        <v>0.0010263431131372143</v>
      </c>
      <c r="E236" s="93">
        <v>2.5510838651857806</v>
      </c>
      <c r="F236" s="69" t="s">
        <v>278</v>
      </c>
      <c r="G236" s="69" t="b">
        <v>0</v>
      </c>
      <c r="H236" s="69" t="b">
        <v>0</v>
      </c>
      <c r="I236" s="69" t="b">
        <v>0</v>
      </c>
      <c r="J236" s="69" t="b">
        <v>0</v>
      </c>
      <c r="K236" s="69" t="b">
        <v>0</v>
      </c>
      <c r="L236" s="69" t="b">
        <v>0</v>
      </c>
    </row>
    <row r="237" spans="1:12" ht="15">
      <c r="A237" s="69" t="s">
        <v>2240</v>
      </c>
      <c r="B237" s="69" t="s">
        <v>1968</v>
      </c>
      <c r="C237" s="69">
        <v>2</v>
      </c>
      <c r="D237" s="93">
        <v>0.0010263431131372143</v>
      </c>
      <c r="E237" s="93">
        <v>1.0486567452013476</v>
      </c>
      <c r="F237" s="69" t="s">
        <v>278</v>
      </c>
      <c r="G237" s="69" t="b">
        <v>0</v>
      </c>
      <c r="H237" s="69" t="b">
        <v>0</v>
      </c>
      <c r="I237" s="69" t="b">
        <v>0</v>
      </c>
      <c r="J237" s="69" t="b">
        <v>0</v>
      </c>
      <c r="K237" s="69" t="b">
        <v>0</v>
      </c>
      <c r="L237" s="69" t="b">
        <v>0</v>
      </c>
    </row>
    <row r="238" spans="1:12" ht="15">
      <c r="A238" s="69" t="s">
        <v>1968</v>
      </c>
      <c r="B238" s="69" t="s">
        <v>2252</v>
      </c>
      <c r="C238" s="69">
        <v>2</v>
      </c>
      <c r="D238" s="93">
        <v>0.0010263431131372143</v>
      </c>
      <c r="E238" s="93">
        <v>1.1818680077756374</v>
      </c>
      <c r="F238" s="69" t="s">
        <v>278</v>
      </c>
      <c r="G238" s="69" t="b">
        <v>0</v>
      </c>
      <c r="H238" s="69" t="b">
        <v>0</v>
      </c>
      <c r="I238" s="69" t="b">
        <v>0</v>
      </c>
      <c r="J238" s="69" t="b">
        <v>0</v>
      </c>
      <c r="K238" s="69" t="b">
        <v>0</v>
      </c>
      <c r="L238" s="69" t="b">
        <v>0</v>
      </c>
    </row>
    <row r="239" spans="1:12" ht="15">
      <c r="A239" s="69" t="s">
        <v>2252</v>
      </c>
      <c r="B239" s="69" t="s">
        <v>2254</v>
      </c>
      <c r="C239" s="69">
        <v>2</v>
      </c>
      <c r="D239" s="93">
        <v>0.0010263431131372143</v>
      </c>
      <c r="E239" s="93">
        <v>2.8978713514104366</v>
      </c>
      <c r="F239" s="69" t="s">
        <v>278</v>
      </c>
      <c r="G239" s="69" t="b">
        <v>0</v>
      </c>
      <c r="H239" s="69" t="b">
        <v>0</v>
      </c>
      <c r="I239" s="69" t="b">
        <v>0</v>
      </c>
      <c r="J239" s="69" t="b">
        <v>0</v>
      </c>
      <c r="K239" s="69" t="b">
        <v>0</v>
      </c>
      <c r="L239" s="69" t="b">
        <v>0</v>
      </c>
    </row>
    <row r="240" spans="1:12" ht="15">
      <c r="A240" s="69" t="s">
        <v>2254</v>
      </c>
      <c r="B240" s="69" t="s">
        <v>2253</v>
      </c>
      <c r="C240" s="69">
        <v>2</v>
      </c>
      <c r="D240" s="93">
        <v>0.0010263431131372143</v>
      </c>
      <c r="E240" s="93">
        <v>2.8978713514104366</v>
      </c>
      <c r="F240" s="69" t="s">
        <v>278</v>
      </c>
      <c r="G240" s="69" t="b">
        <v>0</v>
      </c>
      <c r="H240" s="69" t="b">
        <v>0</v>
      </c>
      <c r="I240" s="69" t="b">
        <v>0</v>
      </c>
      <c r="J240" s="69" t="b">
        <v>0</v>
      </c>
      <c r="K240" s="69" t="b">
        <v>0</v>
      </c>
      <c r="L240" s="69" t="b">
        <v>0</v>
      </c>
    </row>
    <row r="241" spans="1:12" ht="15">
      <c r="A241" s="69" t="s">
        <v>2253</v>
      </c>
      <c r="B241" s="69" t="s">
        <v>2245</v>
      </c>
      <c r="C241" s="69">
        <v>2</v>
      </c>
      <c r="D241" s="93">
        <v>0.0010263431131372143</v>
      </c>
      <c r="E241" s="93">
        <v>2.8978713514104366</v>
      </c>
      <c r="F241" s="69" t="s">
        <v>278</v>
      </c>
      <c r="G241" s="69" t="b">
        <v>0</v>
      </c>
      <c r="H241" s="69" t="b">
        <v>0</v>
      </c>
      <c r="I241" s="69" t="b">
        <v>0</v>
      </c>
      <c r="J241" s="69" t="b">
        <v>0</v>
      </c>
      <c r="K241" s="69" t="b">
        <v>0</v>
      </c>
      <c r="L241" s="69" t="b">
        <v>0</v>
      </c>
    </row>
    <row r="242" spans="1:12" ht="15">
      <c r="A242" s="69" t="s">
        <v>2245</v>
      </c>
      <c r="B242" s="69" t="s">
        <v>2299</v>
      </c>
      <c r="C242" s="69">
        <v>2</v>
      </c>
      <c r="D242" s="93">
        <v>0.0010263431131372143</v>
      </c>
      <c r="E242" s="93">
        <v>3.073962610466118</v>
      </c>
      <c r="F242" s="69" t="s">
        <v>278</v>
      </c>
      <c r="G242" s="69" t="b">
        <v>0</v>
      </c>
      <c r="H242" s="69" t="b">
        <v>0</v>
      </c>
      <c r="I242" s="69" t="b">
        <v>0</v>
      </c>
      <c r="J242" s="69" t="b">
        <v>0</v>
      </c>
      <c r="K242" s="69" t="b">
        <v>0</v>
      </c>
      <c r="L242" s="69" t="b">
        <v>0</v>
      </c>
    </row>
    <row r="243" spans="1:12" ht="15">
      <c r="A243" s="69" t="s">
        <v>2299</v>
      </c>
      <c r="B243" s="69" t="s">
        <v>1978</v>
      </c>
      <c r="C243" s="69">
        <v>2</v>
      </c>
      <c r="D243" s="93">
        <v>0.0010263431131372143</v>
      </c>
      <c r="E243" s="93">
        <v>1.712234774448525</v>
      </c>
      <c r="F243" s="69" t="s">
        <v>278</v>
      </c>
      <c r="G243" s="69" t="b">
        <v>0</v>
      </c>
      <c r="H243" s="69" t="b">
        <v>0</v>
      </c>
      <c r="I243" s="69" t="b">
        <v>0</v>
      </c>
      <c r="J243" s="69" t="b">
        <v>0</v>
      </c>
      <c r="K243" s="69" t="b">
        <v>0</v>
      </c>
      <c r="L243" s="69" t="b">
        <v>0</v>
      </c>
    </row>
    <row r="244" spans="1:12" ht="15">
      <c r="A244" s="69" t="s">
        <v>1978</v>
      </c>
      <c r="B244" s="69" t="s">
        <v>2250</v>
      </c>
      <c r="C244" s="69">
        <v>2</v>
      </c>
      <c r="D244" s="93">
        <v>0.0010263431131372143</v>
      </c>
      <c r="E244" s="93">
        <v>1.5361435153928438</v>
      </c>
      <c r="F244" s="69" t="s">
        <v>278</v>
      </c>
      <c r="G244" s="69" t="b">
        <v>0</v>
      </c>
      <c r="H244" s="69" t="b">
        <v>0</v>
      </c>
      <c r="I244" s="69" t="b">
        <v>0</v>
      </c>
      <c r="J244" s="69" t="b">
        <v>0</v>
      </c>
      <c r="K244" s="69" t="b">
        <v>0</v>
      </c>
      <c r="L244" s="69" t="b">
        <v>0</v>
      </c>
    </row>
    <row r="245" spans="1:12" ht="15">
      <c r="A245" s="69" t="s">
        <v>1973</v>
      </c>
      <c r="B245" s="69" t="s">
        <v>1972</v>
      </c>
      <c r="C245" s="69">
        <v>48</v>
      </c>
      <c r="D245" s="93">
        <v>0</v>
      </c>
      <c r="E245" s="93">
        <v>1.1760912590556813</v>
      </c>
      <c r="F245" s="69" t="s">
        <v>220</v>
      </c>
      <c r="G245" s="69" t="b">
        <v>0</v>
      </c>
      <c r="H245" s="69" t="b">
        <v>0</v>
      </c>
      <c r="I245" s="69" t="b">
        <v>0</v>
      </c>
      <c r="J245" s="69" t="b">
        <v>0</v>
      </c>
      <c r="K245" s="69" t="b">
        <v>0</v>
      </c>
      <c r="L245" s="69" t="b">
        <v>0</v>
      </c>
    </row>
    <row r="246" spans="1:12" ht="15">
      <c r="A246" s="69" t="s">
        <v>1972</v>
      </c>
      <c r="B246" s="69" t="s">
        <v>1974</v>
      </c>
      <c r="C246" s="69">
        <v>48</v>
      </c>
      <c r="D246" s="93">
        <v>0</v>
      </c>
      <c r="E246" s="93">
        <v>1.1760912590556813</v>
      </c>
      <c r="F246" s="69" t="s">
        <v>220</v>
      </c>
      <c r="G246" s="69" t="b">
        <v>0</v>
      </c>
      <c r="H246" s="69" t="b">
        <v>0</v>
      </c>
      <c r="I246" s="69" t="b">
        <v>0</v>
      </c>
      <c r="J246" s="69" t="b">
        <v>0</v>
      </c>
      <c r="K246" s="69" t="b">
        <v>0</v>
      </c>
      <c r="L246" s="69" t="b">
        <v>0</v>
      </c>
    </row>
    <row r="247" spans="1:12" ht="15">
      <c r="A247" s="69" t="s">
        <v>1975</v>
      </c>
      <c r="B247" s="69" t="s">
        <v>1969</v>
      </c>
      <c r="C247" s="69">
        <v>48</v>
      </c>
      <c r="D247" s="93">
        <v>0</v>
      </c>
      <c r="E247" s="93">
        <v>0.6989700043360189</v>
      </c>
      <c r="F247" s="69" t="s">
        <v>220</v>
      </c>
      <c r="G247" s="69" t="b">
        <v>0</v>
      </c>
      <c r="H247" s="69" t="b">
        <v>0</v>
      </c>
      <c r="I247" s="69" t="b">
        <v>0</v>
      </c>
      <c r="J247" s="69" t="b">
        <v>0</v>
      </c>
      <c r="K247" s="69" t="b">
        <v>0</v>
      </c>
      <c r="L247" s="69" t="b">
        <v>0</v>
      </c>
    </row>
    <row r="248" spans="1:12" ht="15">
      <c r="A248" s="69" t="s">
        <v>1969</v>
      </c>
      <c r="B248" s="69" t="s">
        <v>1968</v>
      </c>
      <c r="C248" s="69">
        <v>48</v>
      </c>
      <c r="D248" s="93">
        <v>0</v>
      </c>
      <c r="E248" s="93">
        <v>0.6989700043360189</v>
      </c>
      <c r="F248" s="69" t="s">
        <v>220</v>
      </c>
      <c r="G248" s="69" t="b">
        <v>0</v>
      </c>
      <c r="H248" s="69" t="b">
        <v>0</v>
      </c>
      <c r="I248" s="69" t="b">
        <v>0</v>
      </c>
      <c r="J248" s="69" t="b">
        <v>0</v>
      </c>
      <c r="K248" s="69" t="b">
        <v>0</v>
      </c>
      <c r="L248" s="69" t="b">
        <v>0</v>
      </c>
    </row>
    <row r="249" spans="1:12" ht="15">
      <c r="A249" s="69" t="s">
        <v>1968</v>
      </c>
      <c r="B249" s="69" t="s">
        <v>1969</v>
      </c>
      <c r="C249" s="69">
        <v>48</v>
      </c>
      <c r="D249" s="93">
        <v>0</v>
      </c>
      <c r="E249" s="93">
        <v>0.6989700043360189</v>
      </c>
      <c r="F249" s="69" t="s">
        <v>220</v>
      </c>
      <c r="G249" s="69" t="b">
        <v>0</v>
      </c>
      <c r="H249" s="69" t="b">
        <v>0</v>
      </c>
      <c r="I249" s="69" t="b">
        <v>0</v>
      </c>
      <c r="J249" s="69" t="b">
        <v>0</v>
      </c>
      <c r="K249" s="69" t="b">
        <v>0</v>
      </c>
      <c r="L249" s="69" t="b">
        <v>0</v>
      </c>
    </row>
    <row r="250" spans="1:12" ht="15">
      <c r="A250" s="69" t="s">
        <v>1969</v>
      </c>
      <c r="B250" s="69" t="s">
        <v>1976</v>
      </c>
      <c r="C250" s="69">
        <v>48</v>
      </c>
      <c r="D250" s="93">
        <v>0</v>
      </c>
      <c r="E250" s="93">
        <v>0.6989700043360189</v>
      </c>
      <c r="F250" s="69" t="s">
        <v>220</v>
      </c>
      <c r="G250" s="69" t="b">
        <v>0</v>
      </c>
      <c r="H250" s="69" t="b">
        <v>0</v>
      </c>
      <c r="I250" s="69" t="b">
        <v>0</v>
      </c>
      <c r="J250" s="69" t="b">
        <v>0</v>
      </c>
      <c r="K250" s="69" t="b">
        <v>0</v>
      </c>
      <c r="L250" s="69" t="b">
        <v>0</v>
      </c>
    </row>
    <row r="251" spans="1:12" ht="15">
      <c r="A251" s="69" t="s">
        <v>1976</v>
      </c>
      <c r="B251" s="69" t="s">
        <v>1977</v>
      </c>
      <c r="C251" s="69">
        <v>48</v>
      </c>
      <c r="D251" s="93">
        <v>0</v>
      </c>
      <c r="E251" s="93">
        <v>1.1760912590556813</v>
      </c>
      <c r="F251" s="69" t="s">
        <v>220</v>
      </c>
      <c r="G251" s="69" t="b">
        <v>0</v>
      </c>
      <c r="H251" s="69" t="b">
        <v>0</v>
      </c>
      <c r="I251" s="69" t="b">
        <v>0</v>
      </c>
      <c r="J251" s="69" t="b">
        <v>0</v>
      </c>
      <c r="K251" s="69" t="b">
        <v>0</v>
      </c>
      <c r="L251" s="69" t="b">
        <v>0</v>
      </c>
    </row>
    <row r="252" spans="1:12" ht="15">
      <c r="A252" s="69" t="s">
        <v>1977</v>
      </c>
      <c r="B252" s="69" t="s">
        <v>1969</v>
      </c>
      <c r="C252" s="69">
        <v>48</v>
      </c>
      <c r="D252" s="93">
        <v>0</v>
      </c>
      <c r="E252" s="93">
        <v>0.6989700043360189</v>
      </c>
      <c r="F252" s="69" t="s">
        <v>220</v>
      </c>
      <c r="G252" s="69" t="b">
        <v>0</v>
      </c>
      <c r="H252" s="69" t="b">
        <v>0</v>
      </c>
      <c r="I252" s="69" t="b">
        <v>0</v>
      </c>
      <c r="J252" s="69" t="b">
        <v>0</v>
      </c>
      <c r="K252" s="69" t="b">
        <v>0</v>
      </c>
      <c r="L252" s="69" t="b">
        <v>0</v>
      </c>
    </row>
    <row r="253" spans="1:12" ht="15">
      <c r="A253" s="69" t="s">
        <v>1969</v>
      </c>
      <c r="B253" s="69" t="s">
        <v>1978</v>
      </c>
      <c r="C253" s="69">
        <v>48</v>
      </c>
      <c r="D253" s="93">
        <v>0</v>
      </c>
      <c r="E253" s="93">
        <v>0.6989700043360189</v>
      </c>
      <c r="F253" s="69" t="s">
        <v>220</v>
      </c>
      <c r="G253" s="69" t="b">
        <v>0</v>
      </c>
      <c r="H253" s="69" t="b">
        <v>0</v>
      </c>
      <c r="I253" s="69" t="b">
        <v>0</v>
      </c>
      <c r="J253" s="69" t="b">
        <v>0</v>
      </c>
      <c r="K253" s="69" t="b">
        <v>0</v>
      </c>
      <c r="L253" s="69" t="b">
        <v>0</v>
      </c>
    </row>
    <row r="254" spans="1:12" ht="15">
      <c r="A254" s="69" t="s">
        <v>1979</v>
      </c>
      <c r="B254" s="69" t="s">
        <v>1991</v>
      </c>
      <c r="C254" s="69">
        <v>48</v>
      </c>
      <c r="D254" s="93">
        <v>0</v>
      </c>
      <c r="E254" s="93">
        <v>1.1760912590556813</v>
      </c>
      <c r="F254" s="69" t="s">
        <v>220</v>
      </c>
      <c r="G254" s="69" t="b">
        <v>0</v>
      </c>
      <c r="H254" s="69" t="b">
        <v>0</v>
      </c>
      <c r="I254" s="69" t="b">
        <v>0</v>
      </c>
      <c r="J254" s="69" t="b">
        <v>0</v>
      </c>
      <c r="K254" s="69" t="b">
        <v>0</v>
      </c>
      <c r="L254" s="69" t="b">
        <v>0</v>
      </c>
    </row>
    <row r="255" spans="1:12" ht="15">
      <c r="A255" s="69" t="s">
        <v>1991</v>
      </c>
      <c r="B255" s="69" t="s">
        <v>1983</v>
      </c>
      <c r="C255" s="69">
        <v>48</v>
      </c>
      <c r="D255" s="93">
        <v>0</v>
      </c>
      <c r="E255" s="93">
        <v>1.1760912590556813</v>
      </c>
      <c r="F255" s="69" t="s">
        <v>220</v>
      </c>
      <c r="G255" s="69" t="b">
        <v>0</v>
      </c>
      <c r="H255" s="69" t="b">
        <v>0</v>
      </c>
      <c r="I255" s="69" t="b">
        <v>0</v>
      </c>
      <c r="J255" s="69" t="b">
        <v>0</v>
      </c>
      <c r="K255" s="69" t="b">
        <v>0</v>
      </c>
      <c r="L255" s="69" t="b">
        <v>0</v>
      </c>
    </row>
    <row r="256" spans="1:12" ht="15">
      <c r="A256" s="69" t="s">
        <v>1974</v>
      </c>
      <c r="B256" s="69" t="s">
        <v>1998</v>
      </c>
      <c r="C256" s="69">
        <v>44</v>
      </c>
      <c r="D256" s="93">
        <v>0.0021649696342885276</v>
      </c>
      <c r="E256" s="93">
        <v>1.1760912590556813</v>
      </c>
      <c r="F256" s="69" t="s">
        <v>220</v>
      </c>
      <c r="G256" s="69" t="b">
        <v>0</v>
      </c>
      <c r="H256" s="69" t="b">
        <v>0</v>
      </c>
      <c r="I256" s="69" t="b">
        <v>0</v>
      </c>
      <c r="J256" s="69" t="b">
        <v>0</v>
      </c>
      <c r="K256" s="69" t="b">
        <v>0</v>
      </c>
      <c r="L256" s="69" t="b">
        <v>0</v>
      </c>
    </row>
    <row r="257" spans="1:12" ht="15">
      <c r="A257" s="69" t="s">
        <v>1998</v>
      </c>
      <c r="B257" s="69" t="s">
        <v>1975</v>
      </c>
      <c r="C257" s="69">
        <v>44</v>
      </c>
      <c r="D257" s="93">
        <v>0.0021649696342885276</v>
      </c>
      <c r="E257" s="93">
        <v>1.1760912590556813</v>
      </c>
      <c r="F257" s="69" t="s">
        <v>220</v>
      </c>
      <c r="G257" s="69" t="b">
        <v>0</v>
      </c>
      <c r="H257" s="69" t="b">
        <v>0</v>
      </c>
      <c r="I257" s="69" t="b">
        <v>0</v>
      </c>
      <c r="J257" s="69" t="b">
        <v>0</v>
      </c>
      <c r="K257" s="69" t="b">
        <v>0</v>
      </c>
      <c r="L257" s="69" t="b">
        <v>0</v>
      </c>
    </row>
    <row r="258" spans="1:12" ht="15">
      <c r="A258" s="69" t="s">
        <v>1978</v>
      </c>
      <c r="B258" s="69" t="s">
        <v>466</v>
      </c>
      <c r="C258" s="69">
        <v>44</v>
      </c>
      <c r="D258" s="93">
        <v>0.0021649696342885276</v>
      </c>
      <c r="E258" s="93">
        <v>1.1760912590556813</v>
      </c>
      <c r="F258" s="69" t="s">
        <v>220</v>
      </c>
      <c r="G258" s="69" t="b">
        <v>0</v>
      </c>
      <c r="H258" s="69" t="b">
        <v>0</v>
      </c>
      <c r="I258" s="69" t="b">
        <v>0</v>
      </c>
      <c r="J258" s="69" t="b">
        <v>0</v>
      </c>
      <c r="K258" s="69" t="b">
        <v>0</v>
      </c>
      <c r="L258" s="69" t="b">
        <v>0</v>
      </c>
    </row>
    <row r="259" spans="1:12" ht="15">
      <c r="A259" s="69" t="s">
        <v>466</v>
      </c>
      <c r="B259" s="69" t="s">
        <v>1979</v>
      </c>
      <c r="C259" s="69">
        <v>44</v>
      </c>
      <c r="D259" s="93">
        <v>0.0021649696342885276</v>
      </c>
      <c r="E259" s="93">
        <v>1.1760912590556813</v>
      </c>
      <c r="F259" s="69" t="s">
        <v>220</v>
      </c>
      <c r="G259" s="69" t="b">
        <v>0</v>
      </c>
      <c r="H259" s="69" t="b">
        <v>0</v>
      </c>
      <c r="I259" s="69" t="b">
        <v>0</v>
      </c>
      <c r="J259" s="69" t="b">
        <v>0</v>
      </c>
      <c r="K259" s="69" t="b">
        <v>0</v>
      </c>
      <c r="L259" s="69" t="b">
        <v>0</v>
      </c>
    </row>
    <row r="260" spans="1:12" ht="15">
      <c r="A260" s="69" t="s">
        <v>1974</v>
      </c>
      <c r="B260" s="69" t="s">
        <v>2222</v>
      </c>
      <c r="C260" s="69">
        <v>4</v>
      </c>
      <c r="D260" s="93">
        <v>0.005620735656498046</v>
      </c>
      <c r="E260" s="93">
        <v>1.1760912590556813</v>
      </c>
      <c r="F260" s="69" t="s">
        <v>220</v>
      </c>
      <c r="G260" s="69" t="b">
        <v>0</v>
      </c>
      <c r="H260" s="69" t="b">
        <v>0</v>
      </c>
      <c r="I260" s="69" t="b">
        <v>0</v>
      </c>
      <c r="J260" s="69" t="b">
        <v>0</v>
      </c>
      <c r="K260" s="69" t="b">
        <v>0</v>
      </c>
      <c r="L260" s="69" t="b">
        <v>0</v>
      </c>
    </row>
    <row r="261" spans="1:12" ht="15">
      <c r="A261" s="69" t="s">
        <v>2222</v>
      </c>
      <c r="B261" s="69" t="s">
        <v>1975</v>
      </c>
      <c r="C261" s="69">
        <v>4</v>
      </c>
      <c r="D261" s="93">
        <v>0.005620735656498046</v>
      </c>
      <c r="E261" s="93">
        <v>1.1760912590556813</v>
      </c>
      <c r="F261" s="69" t="s">
        <v>220</v>
      </c>
      <c r="G261" s="69" t="b">
        <v>0</v>
      </c>
      <c r="H261" s="69" t="b">
        <v>0</v>
      </c>
      <c r="I261" s="69" t="b">
        <v>0</v>
      </c>
      <c r="J261" s="69" t="b">
        <v>0</v>
      </c>
      <c r="K261" s="69" t="b">
        <v>0</v>
      </c>
      <c r="L261" s="69" t="b">
        <v>0</v>
      </c>
    </row>
    <row r="262" spans="1:12" ht="15">
      <c r="A262" s="69" t="s">
        <v>1978</v>
      </c>
      <c r="B262" s="69" t="s">
        <v>1984</v>
      </c>
      <c r="C262" s="69">
        <v>4</v>
      </c>
      <c r="D262" s="93">
        <v>0.005620735656498046</v>
      </c>
      <c r="E262" s="93">
        <v>1.1760912590556813</v>
      </c>
      <c r="F262" s="69" t="s">
        <v>220</v>
      </c>
      <c r="G262" s="69" t="b">
        <v>0</v>
      </c>
      <c r="H262" s="69" t="b">
        <v>0</v>
      </c>
      <c r="I262" s="69" t="b">
        <v>0</v>
      </c>
      <c r="J262" s="69" t="b">
        <v>0</v>
      </c>
      <c r="K262" s="69" t="b">
        <v>0</v>
      </c>
      <c r="L262" s="69" t="b">
        <v>0</v>
      </c>
    </row>
    <row r="263" spans="1:12" ht="15">
      <c r="A263" s="69" t="s">
        <v>1984</v>
      </c>
      <c r="B263" s="69" t="s">
        <v>1979</v>
      </c>
      <c r="C263" s="69">
        <v>4</v>
      </c>
      <c r="D263" s="93">
        <v>0.005620735656498046</v>
      </c>
      <c r="E263" s="93">
        <v>1.1760912590556813</v>
      </c>
      <c r="F263" s="69" t="s">
        <v>220</v>
      </c>
      <c r="G263" s="69" t="b">
        <v>0</v>
      </c>
      <c r="H263" s="69" t="b">
        <v>0</v>
      </c>
      <c r="I263" s="69" t="b">
        <v>0</v>
      </c>
      <c r="J263" s="69" t="b">
        <v>0</v>
      </c>
      <c r="K263" s="69" t="b">
        <v>0</v>
      </c>
      <c r="L263" s="69" t="b">
        <v>0</v>
      </c>
    </row>
    <row r="264" spans="1:12" ht="15">
      <c r="A264" s="69" t="s">
        <v>1980</v>
      </c>
      <c r="B264" s="69" t="s">
        <v>1970</v>
      </c>
      <c r="C264" s="69">
        <v>62</v>
      </c>
      <c r="D264" s="93">
        <v>0.003006249983433474</v>
      </c>
      <c r="E264" s="93">
        <v>1.053532791263785</v>
      </c>
      <c r="F264" s="69" t="s">
        <v>221</v>
      </c>
      <c r="G264" s="69" t="b">
        <v>0</v>
      </c>
      <c r="H264" s="69" t="b">
        <v>0</v>
      </c>
      <c r="I264" s="69" t="b">
        <v>0</v>
      </c>
      <c r="J264" s="69" t="b">
        <v>0</v>
      </c>
      <c r="K264" s="69" t="b">
        <v>0</v>
      </c>
      <c r="L264" s="69" t="b">
        <v>0</v>
      </c>
    </row>
    <row r="265" spans="1:12" ht="15">
      <c r="A265" s="69" t="s">
        <v>1973</v>
      </c>
      <c r="B265" s="69" t="s">
        <v>1972</v>
      </c>
      <c r="C265" s="69">
        <v>35</v>
      </c>
      <c r="D265" s="93">
        <v>0</v>
      </c>
      <c r="E265" s="93">
        <v>1.4779476954674446</v>
      </c>
      <c r="F265" s="69" t="s">
        <v>221</v>
      </c>
      <c r="G265" s="69" t="b">
        <v>0</v>
      </c>
      <c r="H265" s="69" t="b">
        <v>0</v>
      </c>
      <c r="I265" s="69" t="b">
        <v>0</v>
      </c>
      <c r="J265" s="69" t="b">
        <v>0</v>
      </c>
      <c r="K265" s="69" t="b">
        <v>0</v>
      </c>
      <c r="L265" s="69" t="b">
        <v>0</v>
      </c>
    </row>
    <row r="266" spans="1:12" ht="15">
      <c r="A266" s="69" t="s">
        <v>1972</v>
      </c>
      <c r="B266" s="69" t="s">
        <v>1985</v>
      </c>
      <c r="C266" s="69">
        <v>31</v>
      </c>
      <c r="D266" s="93">
        <v>0.001503124991716737</v>
      </c>
      <c r="E266" s="93">
        <v>1.4779476954674446</v>
      </c>
      <c r="F266" s="69" t="s">
        <v>221</v>
      </c>
      <c r="G266" s="69" t="b">
        <v>0</v>
      </c>
      <c r="H266" s="69" t="b">
        <v>0</v>
      </c>
      <c r="I266" s="69" t="b">
        <v>0</v>
      </c>
      <c r="J266" s="69" t="b">
        <v>0</v>
      </c>
      <c r="K266" s="69" t="b">
        <v>0</v>
      </c>
      <c r="L266" s="69" t="b">
        <v>0</v>
      </c>
    </row>
    <row r="267" spans="1:12" ht="15">
      <c r="A267" s="69" t="s">
        <v>1985</v>
      </c>
      <c r="B267" s="69" t="s">
        <v>1986</v>
      </c>
      <c r="C267" s="69">
        <v>31</v>
      </c>
      <c r="D267" s="93">
        <v>0.001503124991716737</v>
      </c>
      <c r="E267" s="93">
        <v>1.5306540459834477</v>
      </c>
      <c r="F267" s="69" t="s">
        <v>221</v>
      </c>
      <c r="G267" s="69" t="b">
        <v>0</v>
      </c>
      <c r="H267" s="69" t="b">
        <v>0</v>
      </c>
      <c r="I267" s="69" t="b">
        <v>0</v>
      </c>
      <c r="J267" s="69" t="b">
        <v>0</v>
      </c>
      <c r="K267" s="69" t="b">
        <v>0</v>
      </c>
      <c r="L267" s="69" t="b">
        <v>0</v>
      </c>
    </row>
    <row r="268" spans="1:12" ht="15">
      <c r="A268" s="69" t="s">
        <v>1986</v>
      </c>
      <c r="B268" s="69" t="s">
        <v>1980</v>
      </c>
      <c r="C268" s="69">
        <v>31</v>
      </c>
      <c r="D268" s="93">
        <v>0.001503124991716737</v>
      </c>
      <c r="E268" s="93">
        <v>1.2296240503194664</v>
      </c>
      <c r="F268" s="69" t="s">
        <v>221</v>
      </c>
      <c r="G268" s="69" t="b">
        <v>0</v>
      </c>
      <c r="H268" s="69" t="b">
        <v>0</v>
      </c>
      <c r="I268" s="69" t="b">
        <v>0</v>
      </c>
      <c r="J268" s="69" t="b">
        <v>0</v>
      </c>
      <c r="K268" s="69" t="b">
        <v>0</v>
      </c>
      <c r="L268" s="69" t="b">
        <v>0</v>
      </c>
    </row>
    <row r="269" spans="1:12" ht="15">
      <c r="A269" s="69" t="s">
        <v>1970</v>
      </c>
      <c r="B269" s="69" t="s">
        <v>1971</v>
      </c>
      <c r="C269" s="69">
        <v>31</v>
      </c>
      <c r="D269" s="93">
        <v>0.001503124991716737</v>
      </c>
      <c r="E269" s="93">
        <v>1.053532791263785</v>
      </c>
      <c r="F269" s="69" t="s">
        <v>221</v>
      </c>
      <c r="G269" s="69" t="b">
        <v>0</v>
      </c>
      <c r="H269" s="69" t="b">
        <v>0</v>
      </c>
      <c r="I269" s="69" t="b">
        <v>0</v>
      </c>
      <c r="J269" s="69" t="b">
        <v>0</v>
      </c>
      <c r="K269" s="69" t="b">
        <v>0</v>
      </c>
      <c r="L269" s="69" t="b">
        <v>0</v>
      </c>
    </row>
    <row r="270" spans="1:12" ht="15">
      <c r="A270" s="69" t="s">
        <v>1971</v>
      </c>
      <c r="B270" s="69" t="s">
        <v>1967</v>
      </c>
      <c r="C270" s="69">
        <v>31</v>
      </c>
      <c r="D270" s="93">
        <v>0.001503124991716737</v>
      </c>
      <c r="E270" s="93">
        <v>1.5306540459834477</v>
      </c>
      <c r="F270" s="69" t="s">
        <v>221</v>
      </c>
      <c r="G270" s="69" t="b">
        <v>0</v>
      </c>
      <c r="H270" s="69" t="b">
        <v>0</v>
      </c>
      <c r="I270" s="69" t="b">
        <v>0</v>
      </c>
      <c r="J270" s="69" t="b">
        <v>0</v>
      </c>
      <c r="K270" s="69" t="b">
        <v>0</v>
      </c>
      <c r="L270" s="69" t="b">
        <v>0</v>
      </c>
    </row>
    <row r="271" spans="1:12" ht="15">
      <c r="A271" s="69" t="s">
        <v>1967</v>
      </c>
      <c r="B271" s="69" t="s">
        <v>1981</v>
      </c>
      <c r="C271" s="69">
        <v>31</v>
      </c>
      <c r="D271" s="93">
        <v>0.001503124991716737</v>
      </c>
      <c r="E271" s="93">
        <v>1.2296240503194664</v>
      </c>
      <c r="F271" s="69" t="s">
        <v>221</v>
      </c>
      <c r="G271" s="69" t="b">
        <v>0</v>
      </c>
      <c r="H271" s="69" t="b">
        <v>0</v>
      </c>
      <c r="I271" s="69" t="b">
        <v>0</v>
      </c>
      <c r="J271" s="69" t="b">
        <v>0</v>
      </c>
      <c r="K271" s="69" t="b">
        <v>0</v>
      </c>
      <c r="L271" s="69" t="b">
        <v>0</v>
      </c>
    </row>
    <row r="272" spans="1:12" ht="15">
      <c r="A272" s="69" t="s">
        <v>1981</v>
      </c>
      <c r="B272" s="69" t="s">
        <v>1968</v>
      </c>
      <c r="C272" s="69">
        <v>31</v>
      </c>
      <c r="D272" s="93">
        <v>0.001503124991716737</v>
      </c>
      <c r="E272" s="93">
        <v>1.1769176998034634</v>
      </c>
      <c r="F272" s="69" t="s">
        <v>221</v>
      </c>
      <c r="G272" s="69" t="b">
        <v>0</v>
      </c>
      <c r="H272" s="69" t="b">
        <v>0</v>
      </c>
      <c r="I272" s="69" t="b">
        <v>0</v>
      </c>
      <c r="J272" s="69" t="b">
        <v>0</v>
      </c>
      <c r="K272" s="69" t="b">
        <v>0</v>
      </c>
      <c r="L272" s="69" t="b">
        <v>0</v>
      </c>
    </row>
    <row r="273" spans="1:12" ht="15">
      <c r="A273" s="69" t="s">
        <v>1968</v>
      </c>
      <c r="B273" s="69" t="s">
        <v>2201</v>
      </c>
      <c r="C273" s="69">
        <v>31</v>
      </c>
      <c r="D273" s="93">
        <v>0.001503124991716737</v>
      </c>
      <c r="E273" s="93">
        <v>1.4779476954674446</v>
      </c>
      <c r="F273" s="69" t="s">
        <v>221</v>
      </c>
      <c r="G273" s="69" t="b">
        <v>0</v>
      </c>
      <c r="H273" s="69" t="b">
        <v>0</v>
      </c>
      <c r="I273" s="69" t="b">
        <v>0</v>
      </c>
      <c r="J273" s="69" t="b">
        <v>0</v>
      </c>
      <c r="K273" s="69" t="b">
        <v>0</v>
      </c>
      <c r="L273" s="69" t="b">
        <v>0</v>
      </c>
    </row>
    <row r="274" spans="1:12" ht="15">
      <c r="A274" s="69" t="s">
        <v>2201</v>
      </c>
      <c r="B274" s="69" t="s">
        <v>1983</v>
      </c>
      <c r="C274" s="69">
        <v>31</v>
      </c>
      <c r="D274" s="93">
        <v>0.001503124991716737</v>
      </c>
      <c r="E274" s="93">
        <v>1.4779476954674446</v>
      </c>
      <c r="F274" s="69" t="s">
        <v>221</v>
      </c>
      <c r="G274" s="69" t="b">
        <v>0</v>
      </c>
      <c r="H274" s="69" t="b">
        <v>0</v>
      </c>
      <c r="I274" s="69" t="b">
        <v>0</v>
      </c>
      <c r="J274" s="69" t="b">
        <v>0</v>
      </c>
      <c r="K274" s="69" t="b">
        <v>0</v>
      </c>
      <c r="L274" s="69" t="b">
        <v>0</v>
      </c>
    </row>
    <row r="275" spans="1:12" ht="15">
      <c r="A275" s="69" t="s">
        <v>1983</v>
      </c>
      <c r="B275" s="69" t="s">
        <v>2202</v>
      </c>
      <c r="C275" s="69">
        <v>31</v>
      </c>
      <c r="D275" s="93">
        <v>0.001503124991716737</v>
      </c>
      <c r="E275" s="93">
        <v>1.5306540459834477</v>
      </c>
      <c r="F275" s="69" t="s">
        <v>221</v>
      </c>
      <c r="G275" s="69" t="b">
        <v>0</v>
      </c>
      <c r="H275" s="69" t="b">
        <v>0</v>
      </c>
      <c r="I275" s="69" t="b">
        <v>0</v>
      </c>
      <c r="J275" s="69" t="b">
        <v>0</v>
      </c>
      <c r="K275" s="69" t="b">
        <v>0</v>
      </c>
      <c r="L275" s="69" t="b">
        <v>0</v>
      </c>
    </row>
    <row r="276" spans="1:12" ht="15">
      <c r="A276" s="69" t="s">
        <v>2202</v>
      </c>
      <c r="B276" s="69" t="s">
        <v>2203</v>
      </c>
      <c r="C276" s="69">
        <v>31</v>
      </c>
      <c r="D276" s="93">
        <v>0.001503124991716737</v>
      </c>
      <c r="E276" s="93">
        <v>1.5306540459834477</v>
      </c>
      <c r="F276" s="69" t="s">
        <v>221</v>
      </c>
      <c r="G276" s="69" t="b">
        <v>0</v>
      </c>
      <c r="H276" s="69" t="b">
        <v>0</v>
      </c>
      <c r="I276" s="69" t="b">
        <v>0</v>
      </c>
      <c r="J276" s="69" t="b">
        <v>0</v>
      </c>
      <c r="K276" s="69" t="b">
        <v>0</v>
      </c>
      <c r="L276" s="69" t="b">
        <v>0</v>
      </c>
    </row>
    <row r="277" spans="1:12" ht="15">
      <c r="A277" s="69" t="s">
        <v>2203</v>
      </c>
      <c r="B277" s="69" t="s">
        <v>1990</v>
      </c>
      <c r="C277" s="69">
        <v>31</v>
      </c>
      <c r="D277" s="93">
        <v>0.001503124991716737</v>
      </c>
      <c r="E277" s="93">
        <v>1.5306540459834477</v>
      </c>
      <c r="F277" s="69" t="s">
        <v>221</v>
      </c>
      <c r="G277" s="69" t="b">
        <v>0</v>
      </c>
      <c r="H277" s="69" t="b">
        <v>0</v>
      </c>
      <c r="I277" s="69" t="b">
        <v>0</v>
      </c>
      <c r="J277" s="69" t="b">
        <v>0</v>
      </c>
      <c r="K277" s="69" t="b">
        <v>0</v>
      </c>
      <c r="L277" s="69" t="b">
        <v>0</v>
      </c>
    </row>
    <row r="278" spans="1:12" ht="15">
      <c r="A278" s="69" t="s">
        <v>1990</v>
      </c>
      <c r="B278" s="69" t="s">
        <v>1982</v>
      </c>
      <c r="C278" s="69">
        <v>31</v>
      </c>
      <c r="D278" s="93">
        <v>0.001503124991716737</v>
      </c>
      <c r="E278" s="93">
        <v>1.2296240503194664</v>
      </c>
      <c r="F278" s="69" t="s">
        <v>221</v>
      </c>
      <c r="G278" s="69" t="b">
        <v>0</v>
      </c>
      <c r="H278" s="69" t="b">
        <v>0</v>
      </c>
      <c r="I278" s="69" t="b">
        <v>0</v>
      </c>
      <c r="J278" s="69" t="b">
        <v>0</v>
      </c>
      <c r="K278" s="69" t="b">
        <v>0</v>
      </c>
      <c r="L278" s="69" t="b">
        <v>0</v>
      </c>
    </row>
    <row r="279" spans="1:12" ht="15">
      <c r="A279" s="69" t="s">
        <v>1982</v>
      </c>
      <c r="B279" s="69" t="s">
        <v>2199</v>
      </c>
      <c r="C279" s="69">
        <v>31</v>
      </c>
      <c r="D279" s="93">
        <v>0.001503124991716737</v>
      </c>
      <c r="E279" s="93">
        <v>1.2296240503194664</v>
      </c>
      <c r="F279" s="69" t="s">
        <v>221</v>
      </c>
      <c r="G279" s="69" t="b">
        <v>0</v>
      </c>
      <c r="H279" s="69" t="b">
        <v>0</v>
      </c>
      <c r="I279" s="69" t="b">
        <v>0</v>
      </c>
      <c r="J279" s="69" t="b">
        <v>0</v>
      </c>
      <c r="K279" s="69" t="b">
        <v>0</v>
      </c>
      <c r="L279" s="69" t="b">
        <v>0</v>
      </c>
    </row>
    <row r="280" spans="1:12" ht="15">
      <c r="A280" s="69" t="s">
        <v>2199</v>
      </c>
      <c r="B280" s="69" t="s">
        <v>1981</v>
      </c>
      <c r="C280" s="69">
        <v>31</v>
      </c>
      <c r="D280" s="93">
        <v>0.001503124991716737</v>
      </c>
      <c r="E280" s="93">
        <v>1.2296240503194664</v>
      </c>
      <c r="F280" s="69" t="s">
        <v>221</v>
      </c>
      <c r="G280" s="69" t="b">
        <v>0</v>
      </c>
      <c r="H280" s="69" t="b">
        <v>0</v>
      </c>
      <c r="I280" s="69" t="b">
        <v>0</v>
      </c>
      <c r="J280" s="69" t="b">
        <v>0</v>
      </c>
      <c r="K280" s="69" t="b">
        <v>0</v>
      </c>
      <c r="L280" s="69" t="b">
        <v>0</v>
      </c>
    </row>
    <row r="281" spans="1:12" ht="15">
      <c r="A281" s="69" t="s">
        <v>1981</v>
      </c>
      <c r="B281" s="69" t="s">
        <v>1970</v>
      </c>
      <c r="C281" s="69">
        <v>31</v>
      </c>
      <c r="D281" s="93">
        <v>0.001503124991716737</v>
      </c>
      <c r="E281" s="93">
        <v>0.7525027955998039</v>
      </c>
      <c r="F281" s="69" t="s">
        <v>221</v>
      </c>
      <c r="G281" s="69" t="b">
        <v>0</v>
      </c>
      <c r="H281" s="69" t="b">
        <v>0</v>
      </c>
      <c r="I281" s="69" t="b">
        <v>0</v>
      </c>
      <c r="J281" s="69" t="b">
        <v>0</v>
      </c>
      <c r="K281" s="69" t="b">
        <v>0</v>
      </c>
      <c r="L281" s="69" t="b">
        <v>0</v>
      </c>
    </row>
    <row r="282" spans="1:12" ht="15">
      <c r="A282" s="69" t="s">
        <v>1970</v>
      </c>
      <c r="B282" s="69" t="s">
        <v>2204</v>
      </c>
      <c r="C282" s="69">
        <v>31</v>
      </c>
      <c r="D282" s="93">
        <v>0.001503124991716737</v>
      </c>
      <c r="E282" s="93">
        <v>1.053532791263785</v>
      </c>
      <c r="F282" s="69" t="s">
        <v>221</v>
      </c>
      <c r="G282" s="69" t="b">
        <v>0</v>
      </c>
      <c r="H282" s="69" t="b">
        <v>0</v>
      </c>
      <c r="I282" s="69" t="b">
        <v>0</v>
      </c>
      <c r="J282" s="69" t="b">
        <v>0</v>
      </c>
      <c r="K282" s="69" t="b">
        <v>0</v>
      </c>
      <c r="L282" s="69" t="b">
        <v>0</v>
      </c>
    </row>
    <row r="283" spans="1:12" ht="15">
      <c r="A283" s="69" t="s">
        <v>2204</v>
      </c>
      <c r="B283" s="69" t="s">
        <v>1995</v>
      </c>
      <c r="C283" s="69">
        <v>31</v>
      </c>
      <c r="D283" s="93">
        <v>0.001503124991716737</v>
      </c>
      <c r="E283" s="93">
        <v>1.5306540459834477</v>
      </c>
      <c r="F283" s="69" t="s">
        <v>221</v>
      </c>
      <c r="G283" s="69" t="b">
        <v>0</v>
      </c>
      <c r="H283" s="69" t="b">
        <v>0</v>
      </c>
      <c r="I283" s="69" t="b">
        <v>0</v>
      </c>
      <c r="J283" s="69" t="b">
        <v>0</v>
      </c>
      <c r="K283" s="69" t="b">
        <v>0</v>
      </c>
      <c r="L283" s="69" t="b">
        <v>0</v>
      </c>
    </row>
    <row r="284" spans="1:12" ht="15">
      <c r="A284" s="69" t="s">
        <v>1995</v>
      </c>
      <c r="B284" s="69" t="s">
        <v>2196</v>
      </c>
      <c r="C284" s="69">
        <v>31</v>
      </c>
      <c r="D284" s="93">
        <v>0.001503124991716737</v>
      </c>
      <c r="E284" s="93">
        <v>1.5306540459834477</v>
      </c>
      <c r="F284" s="69" t="s">
        <v>221</v>
      </c>
      <c r="G284" s="69" t="b">
        <v>0</v>
      </c>
      <c r="H284" s="69" t="b">
        <v>0</v>
      </c>
      <c r="I284" s="69" t="b">
        <v>0</v>
      </c>
      <c r="J284" s="69" t="b">
        <v>0</v>
      </c>
      <c r="K284" s="69" t="b">
        <v>0</v>
      </c>
      <c r="L284" s="69" t="b">
        <v>0</v>
      </c>
    </row>
    <row r="285" spans="1:12" ht="15">
      <c r="A285" s="69" t="s">
        <v>2196</v>
      </c>
      <c r="B285" s="69" t="s">
        <v>2200</v>
      </c>
      <c r="C285" s="69">
        <v>31</v>
      </c>
      <c r="D285" s="93">
        <v>0.001503124991716737</v>
      </c>
      <c r="E285" s="93">
        <v>1.5306540459834477</v>
      </c>
      <c r="F285" s="69" t="s">
        <v>221</v>
      </c>
      <c r="G285" s="69" t="b">
        <v>0</v>
      </c>
      <c r="H285" s="69" t="b">
        <v>0</v>
      </c>
      <c r="I285" s="69" t="b">
        <v>0</v>
      </c>
      <c r="J285" s="69" t="b">
        <v>0</v>
      </c>
      <c r="K285" s="69" t="b">
        <v>0</v>
      </c>
      <c r="L285" s="69" t="b">
        <v>0</v>
      </c>
    </row>
    <row r="286" spans="1:12" ht="15">
      <c r="A286" s="69" t="s">
        <v>2200</v>
      </c>
      <c r="B286" s="69" t="s">
        <v>1982</v>
      </c>
      <c r="C286" s="69">
        <v>31</v>
      </c>
      <c r="D286" s="93">
        <v>0.001503124991716737</v>
      </c>
      <c r="E286" s="93">
        <v>1.2296240503194664</v>
      </c>
      <c r="F286" s="69" t="s">
        <v>221</v>
      </c>
      <c r="G286" s="69" t="b">
        <v>0</v>
      </c>
      <c r="H286" s="69" t="b">
        <v>0</v>
      </c>
      <c r="I286" s="69" t="b">
        <v>0</v>
      </c>
      <c r="J286" s="69" t="b">
        <v>0</v>
      </c>
      <c r="K286" s="69" t="b">
        <v>0</v>
      </c>
      <c r="L286" s="69" t="b">
        <v>0</v>
      </c>
    </row>
    <row r="287" spans="1:12" ht="15">
      <c r="A287" s="69" t="s">
        <v>1982</v>
      </c>
      <c r="B287" s="69" t="s">
        <v>2197</v>
      </c>
      <c r="C287" s="69">
        <v>31</v>
      </c>
      <c r="D287" s="93">
        <v>0.001503124991716737</v>
      </c>
      <c r="E287" s="93">
        <v>1.2296240503194664</v>
      </c>
      <c r="F287" s="69" t="s">
        <v>221</v>
      </c>
      <c r="G287" s="69" t="b">
        <v>0</v>
      </c>
      <c r="H287" s="69" t="b">
        <v>0</v>
      </c>
      <c r="I287" s="69" t="b">
        <v>0</v>
      </c>
      <c r="J287" s="69" t="b">
        <v>0</v>
      </c>
      <c r="K287" s="69" t="b">
        <v>0</v>
      </c>
      <c r="L287" s="69" t="b">
        <v>0</v>
      </c>
    </row>
    <row r="288" spans="1:12" ht="15">
      <c r="A288" s="69" t="s">
        <v>2197</v>
      </c>
      <c r="B288" s="69" t="s">
        <v>2194</v>
      </c>
      <c r="C288" s="69">
        <v>31</v>
      </c>
      <c r="D288" s="93">
        <v>0.001503124991716737</v>
      </c>
      <c r="E288" s="93">
        <v>1.5306540459834477</v>
      </c>
      <c r="F288" s="69" t="s">
        <v>221</v>
      </c>
      <c r="G288" s="69" t="b">
        <v>0</v>
      </c>
      <c r="H288" s="69" t="b">
        <v>0</v>
      </c>
      <c r="I288" s="69" t="b">
        <v>0</v>
      </c>
      <c r="J288" s="69" t="b">
        <v>0</v>
      </c>
      <c r="K288" s="69" t="b">
        <v>0</v>
      </c>
      <c r="L288" s="69" t="b">
        <v>0</v>
      </c>
    </row>
    <row r="289" spans="1:12" ht="15">
      <c r="A289" s="69" t="s">
        <v>2194</v>
      </c>
      <c r="B289" s="69" t="s">
        <v>1984</v>
      </c>
      <c r="C289" s="69">
        <v>31</v>
      </c>
      <c r="D289" s="93">
        <v>0.001503124991716737</v>
      </c>
      <c r="E289" s="93">
        <v>1.5168657614978143</v>
      </c>
      <c r="F289" s="69" t="s">
        <v>221</v>
      </c>
      <c r="G289" s="69" t="b">
        <v>0</v>
      </c>
      <c r="H289" s="69" t="b">
        <v>0</v>
      </c>
      <c r="I289" s="69" t="b">
        <v>0</v>
      </c>
      <c r="J289" s="69" t="b">
        <v>0</v>
      </c>
      <c r="K289" s="69" t="b">
        <v>0</v>
      </c>
      <c r="L289" s="69" t="b">
        <v>0</v>
      </c>
    </row>
    <row r="290" spans="1:12" ht="15">
      <c r="A290" s="69" t="s">
        <v>1984</v>
      </c>
      <c r="B290" s="69" t="s">
        <v>2195</v>
      </c>
      <c r="C290" s="69">
        <v>31</v>
      </c>
      <c r="D290" s="93">
        <v>0.001503124991716737</v>
      </c>
      <c r="E290" s="93">
        <v>1.5168657614978143</v>
      </c>
      <c r="F290" s="69" t="s">
        <v>221</v>
      </c>
      <c r="G290" s="69" t="b">
        <v>0</v>
      </c>
      <c r="H290" s="69" t="b">
        <v>0</v>
      </c>
      <c r="I290" s="69" t="b">
        <v>0</v>
      </c>
      <c r="J290" s="69" t="b">
        <v>0</v>
      </c>
      <c r="K290" s="69" t="b">
        <v>0</v>
      </c>
      <c r="L290" s="69" t="b">
        <v>0</v>
      </c>
    </row>
    <row r="291" spans="1:12" ht="15">
      <c r="A291" s="69" t="s">
        <v>2195</v>
      </c>
      <c r="B291" s="69" t="s">
        <v>2198</v>
      </c>
      <c r="C291" s="69">
        <v>31</v>
      </c>
      <c r="D291" s="93">
        <v>0.001503124991716737</v>
      </c>
      <c r="E291" s="93">
        <v>1.5306540459834477</v>
      </c>
      <c r="F291" s="69" t="s">
        <v>221</v>
      </c>
      <c r="G291" s="69" t="b">
        <v>0</v>
      </c>
      <c r="H291" s="69" t="b">
        <v>0</v>
      </c>
      <c r="I291" s="69" t="b">
        <v>0</v>
      </c>
      <c r="J291" s="69" t="b">
        <v>0</v>
      </c>
      <c r="K291" s="69" t="b">
        <v>0</v>
      </c>
      <c r="L291" s="69" t="b">
        <v>0</v>
      </c>
    </row>
    <row r="292" spans="1:12" ht="15">
      <c r="A292" s="69" t="s">
        <v>2198</v>
      </c>
      <c r="B292" s="69" t="s">
        <v>1980</v>
      </c>
      <c r="C292" s="69">
        <v>31</v>
      </c>
      <c r="D292" s="93">
        <v>0.001503124991716737</v>
      </c>
      <c r="E292" s="93">
        <v>1.2296240503194664</v>
      </c>
      <c r="F292" s="69" t="s">
        <v>221</v>
      </c>
      <c r="G292" s="69" t="b">
        <v>0</v>
      </c>
      <c r="H292" s="69" t="b">
        <v>0</v>
      </c>
      <c r="I292" s="69" t="b">
        <v>0</v>
      </c>
      <c r="J292" s="69" t="b">
        <v>0</v>
      </c>
      <c r="K292" s="69" t="b">
        <v>0</v>
      </c>
      <c r="L292" s="69" t="b">
        <v>0</v>
      </c>
    </row>
    <row r="293" spans="1:12" ht="15">
      <c r="A293" s="69" t="s">
        <v>1970</v>
      </c>
      <c r="B293" s="69" t="s">
        <v>1996</v>
      </c>
      <c r="C293" s="69">
        <v>31</v>
      </c>
      <c r="D293" s="93">
        <v>0.001503124991716737</v>
      </c>
      <c r="E293" s="93">
        <v>1.053532791263785</v>
      </c>
      <c r="F293" s="69" t="s">
        <v>221</v>
      </c>
      <c r="G293" s="69" t="b">
        <v>0</v>
      </c>
      <c r="H293" s="69" t="b">
        <v>0</v>
      </c>
      <c r="I293" s="69" t="b">
        <v>0</v>
      </c>
      <c r="J293" s="69" t="b">
        <v>0</v>
      </c>
      <c r="K293" s="69" t="b">
        <v>0</v>
      </c>
      <c r="L293" s="69" t="b">
        <v>0</v>
      </c>
    </row>
    <row r="294" spans="1:12" ht="15">
      <c r="A294" s="69" t="s">
        <v>1996</v>
      </c>
      <c r="B294" s="69" t="s">
        <v>392</v>
      </c>
      <c r="C294" s="69">
        <v>31</v>
      </c>
      <c r="D294" s="93">
        <v>0.001503124991716737</v>
      </c>
      <c r="E294" s="93">
        <v>1.5306540459834477</v>
      </c>
      <c r="F294" s="69" t="s">
        <v>221</v>
      </c>
      <c r="G294" s="69" t="b">
        <v>0</v>
      </c>
      <c r="H294" s="69" t="b">
        <v>0</v>
      </c>
      <c r="I294" s="69" t="b">
        <v>0</v>
      </c>
      <c r="J294" s="69" t="b">
        <v>0</v>
      </c>
      <c r="K294" s="69" t="b">
        <v>0</v>
      </c>
      <c r="L294" s="69" t="b">
        <v>0</v>
      </c>
    </row>
    <row r="295" spans="1:12" ht="15">
      <c r="A295" s="69" t="s">
        <v>1972</v>
      </c>
      <c r="B295" s="69" t="s">
        <v>1974</v>
      </c>
      <c r="C295" s="69">
        <v>4</v>
      </c>
      <c r="D295" s="93">
        <v>0.0034664509770830293</v>
      </c>
      <c r="E295" s="93">
        <v>1.4779476954674446</v>
      </c>
      <c r="F295" s="69" t="s">
        <v>221</v>
      </c>
      <c r="G295" s="69" t="b">
        <v>0</v>
      </c>
      <c r="H295" s="69" t="b">
        <v>0</v>
      </c>
      <c r="I295" s="69" t="b">
        <v>0</v>
      </c>
      <c r="J295" s="69" t="b">
        <v>0</v>
      </c>
      <c r="K295" s="69" t="b">
        <v>0</v>
      </c>
      <c r="L295" s="69" t="b">
        <v>0</v>
      </c>
    </row>
    <row r="296" spans="1:12" ht="15">
      <c r="A296" s="69" t="s">
        <v>1975</v>
      </c>
      <c r="B296" s="69" t="s">
        <v>1969</v>
      </c>
      <c r="C296" s="69">
        <v>4</v>
      </c>
      <c r="D296" s="93">
        <v>0.0034664509770830293</v>
      </c>
      <c r="E296" s="93">
        <v>1.9428344937700954</v>
      </c>
      <c r="F296" s="69" t="s">
        <v>221</v>
      </c>
      <c r="G296" s="69" t="b">
        <v>0</v>
      </c>
      <c r="H296" s="69" t="b">
        <v>0</v>
      </c>
      <c r="I296" s="69" t="b">
        <v>0</v>
      </c>
      <c r="J296" s="69" t="b">
        <v>0</v>
      </c>
      <c r="K296" s="69" t="b">
        <v>0</v>
      </c>
      <c r="L296" s="69" t="b">
        <v>0</v>
      </c>
    </row>
    <row r="297" spans="1:12" ht="15">
      <c r="A297" s="69" t="s">
        <v>1969</v>
      </c>
      <c r="B297" s="69" t="s">
        <v>1968</v>
      </c>
      <c r="C297" s="69">
        <v>4</v>
      </c>
      <c r="D297" s="93">
        <v>0.0034664509770830293</v>
      </c>
      <c r="E297" s="93">
        <v>1.0008264407477823</v>
      </c>
      <c r="F297" s="69" t="s">
        <v>221</v>
      </c>
      <c r="G297" s="69" t="b">
        <v>0</v>
      </c>
      <c r="H297" s="69" t="b">
        <v>0</v>
      </c>
      <c r="I297" s="69" t="b">
        <v>0</v>
      </c>
      <c r="J297" s="69" t="b">
        <v>0</v>
      </c>
      <c r="K297" s="69" t="b">
        <v>0</v>
      </c>
      <c r="L297" s="69" t="b">
        <v>0</v>
      </c>
    </row>
    <row r="298" spans="1:12" ht="15">
      <c r="A298" s="69" t="s">
        <v>1968</v>
      </c>
      <c r="B298" s="69" t="s">
        <v>1969</v>
      </c>
      <c r="C298" s="69">
        <v>4</v>
      </c>
      <c r="D298" s="93">
        <v>0.0034664509770830293</v>
      </c>
      <c r="E298" s="93">
        <v>1.0008264407477823</v>
      </c>
      <c r="F298" s="69" t="s">
        <v>221</v>
      </c>
      <c r="G298" s="69" t="b">
        <v>0</v>
      </c>
      <c r="H298" s="69" t="b">
        <v>0</v>
      </c>
      <c r="I298" s="69" t="b">
        <v>0</v>
      </c>
      <c r="J298" s="69" t="b">
        <v>0</v>
      </c>
      <c r="K298" s="69" t="b">
        <v>0</v>
      </c>
      <c r="L298" s="69" t="b">
        <v>0</v>
      </c>
    </row>
    <row r="299" spans="1:12" ht="15">
      <c r="A299" s="69" t="s">
        <v>1969</v>
      </c>
      <c r="B299" s="69" t="s">
        <v>1976</v>
      </c>
      <c r="C299" s="69">
        <v>4</v>
      </c>
      <c r="D299" s="93">
        <v>0.0034664509770830293</v>
      </c>
      <c r="E299" s="93">
        <v>1.9428344937700954</v>
      </c>
      <c r="F299" s="69" t="s">
        <v>221</v>
      </c>
      <c r="G299" s="69" t="b">
        <v>0</v>
      </c>
      <c r="H299" s="69" t="b">
        <v>0</v>
      </c>
      <c r="I299" s="69" t="b">
        <v>0</v>
      </c>
      <c r="J299" s="69" t="b">
        <v>0</v>
      </c>
      <c r="K299" s="69" t="b">
        <v>0</v>
      </c>
      <c r="L299" s="69" t="b">
        <v>0</v>
      </c>
    </row>
    <row r="300" spans="1:12" ht="15">
      <c r="A300" s="69" t="s">
        <v>1976</v>
      </c>
      <c r="B300" s="69" t="s">
        <v>1977</v>
      </c>
      <c r="C300" s="69">
        <v>4</v>
      </c>
      <c r="D300" s="93">
        <v>0.0034664509770830293</v>
      </c>
      <c r="E300" s="93">
        <v>2.419955748489758</v>
      </c>
      <c r="F300" s="69" t="s">
        <v>221</v>
      </c>
      <c r="G300" s="69" t="b">
        <v>0</v>
      </c>
      <c r="H300" s="69" t="b">
        <v>0</v>
      </c>
      <c r="I300" s="69" t="b">
        <v>0</v>
      </c>
      <c r="J300" s="69" t="b">
        <v>0</v>
      </c>
      <c r="K300" s="69" t="b">
        <v>0</v>
      </c>
      <c r="L300" s="69" t="b">
        <v>0</v>
      </c>
    </row>
    <row r="301" spans="1:12" ht="15">
      <c r="A301" s="69" t="s">
        <v>1977</v>
      </c>
      <c r="B301" s="69" t="s">
        <v>1969</v>
      </c>
      <c r="C301" s="69">
        <v>4</v>
      </c>
      <c r="D301" s="93">
        <v>0.0034664509770830293</v>
      </c>
      <c r="E301" s="93">
        <v>1.9428344937700954</v>
      </c>
      <c r="F301" s="69" t="s">
        <v>221</v>
      </c>
      <c r="G301" s="69" t="b">
        <v>0</v>
      </c>
      <c r="H301" s="69" t="b">
        <v>0</v>
      </c>
      <c r="I301" s="69" t="b">
        <v>0</v>
      </c>
      <c r="J301" s="69" t="b">
        <v>0</v>
      </c>
      <c r="K301" s="69" t="b">
        <v>0</v>
      </c>
      <c r="L301" s="69" t="b">
        <v>0</v>
      </c>
    </row>
    <row r="302" spans="1:12" ht="15">
      <c r="A302" s="69" t="s">
        <v>1969</v>
      </c>
      <c r="B302" s="69" t="s">
        <v>1978</v>
      </c>
      <c r="C302" s="69">
        <v>4</v>
      </c>
      <c r="D302" s="93">
        <v>0.0034664509770830293</v>
      </c>
      <c r="E302" s="93">
        <v>1.9428344937700954</v>
      </c>
      <c r="F302" s="69" t="s">
        <v>221</v>
      </c>
      <c r="G302" s="69" t="b">
        <v>0</v>
      </c>
      <c r="H302" s="69" t="b">
        <v>0</v>
      </c>
      <c r="I302" s="69" t="b">
        <v>0</v>
      </c>
      <c r="J302" s="69" t="b">
        <v>0</v>
      </c>
      <c r="K302" s="69" t="b">
        <v>0</v>
      </c>
      <c r="L302" s="69" t="b">
        <v>0</v>
      </c>
    </row>
    <row r="303" spans="1:12" ht="15">
      <c r="A303" s="69" t="s">
        <v>1979</v>
      </c>
      <c r="B303" s="69" t="s">
        <v>1991</v>
      </c>
      <c r="C303" s="69">
        <v>4</v>
      </c>
      <c r="D303" s="93">
        <v>0.0034664509770830293</v>
      </c>
      <c r="E303" s="93">
        <v>2.419955748489758</v>
      </c>
      <c r="F303" s="69" t="s">
        <v>221</v>
      </c>
      <c r="G303" s="69" t="b">
        <v>0</v>
      </c>
      <c r="H303" s="69" t="b">
        <v>0</v>
      </c>
      <c r="I303" s="69" t="b">
        <v>0</v>
      </c>
      <c r="J303" s="69" t="b">
        <v>0</v>
      </c>
      <c r="K303" s="69" t="b">
        <v>0</v>
      </c>
      <c r="L303" s="69" t="b">
        <v>0</v>
      </c>
    </row>
    <row r="304" spans="1:12" ht="15">
      <c r="A304" s="69" t="s">
        <v>1991</v>
      </c>
      <c r="B304" s="69" t="s">
        <v>1983</v>
      </c>
      <c r="C304" s="69">
        <v>4</v>
      </c>
      <c r="D304" s="93">
        <v>0.0034664509770830293</v>
      </c>
      <c r="E304" s="93">
        <v>1.4779476954674446</v>
      </c>
      <c r="F304" s="69" t="s">
        <v>221</v>
      </c>
      <c r="G304" s="69" t="b">
        <v>0</v>
      </c>
      <c r="H304" s="69" t="b">
        <v>0</v>
      </c>
      <c r="I304" s="69" t="b">
        <v>0</v>
      </c>
      <c r="J304" s="69" t="b">
        <v>0</v>
      </c>
      <c r="K304" s="69" t="b">
        <v>0</v>
      </c>
      <c r="L304" s="69" t="b">
        <v>0</v>
      </c>
    </row>
    <row r="305" spans="1:12" ht="15">
      <c r="A305" s="69" t="s">
        <v>1974</v>
      </c>
      <c r="B305" s="69" t="s">
        <v>1998</v>
      </c>
      <c r="C305" s="69">
        <v>3</v>
      </c>
      <c r="D305" s="93">
        <v>0.0029446553531663655</v>
      </c>
      <c r="E305" s="93">
        <v>2.419955748489758</v>
      </c>
      <c r="F305" s="69" t="s">
        <v>221</v>
      </c>
      <c r="G305" s="69" t="b">
        <v>0</v>
      </c>
      <c r="H305" s="69" t="b">
        <v>0</v>
      </c>
      <c r="I305" s="69" t="b">
        <v>0</v>
      </c>
      <c r="J305" s="69" t="b">
        <v>0</v>
      </c>
      <c r="K305" s="69" t="b">
        <v>0</v>
      </c>
      <c r="L305" s="69" t="b">
        <v>0</v>
      </c>
    </row>
    <row r="306" spans="1:12" ht="15">
      <c r="A306" s="69" t="s">
        <v>1998</v>
      </c>
      <c r="B306" s="69" t="s">
        <v>1975</v>
      </c>
      <c r="C306" s="69">
        <v>3</v>
      </c>
      <c r="D306" s="93">
        <v>0.0029446553531663655</v>
      </c>
      <c r="E306" s="93">
        <v>2.419955748489758</v>
      </c>
      <c r="F306" s="69" t="s">
        <v>221</v>
      </c>
      <c r="G306" s="69" t="b">
        <v>0</v>
      </c>
      <c r="H306" s="69" t="b">
        <v>0</v>
      </c>
      <c r="I306" s="69" t="b">
        <v>0</v>
      </c>
      <c r="J306" s="69" t="b">
        <v>0</v>
      </c>
      <c r="K306" s="69" t="b">
        <v>0</v>
      </c>
      <c r="L306" s="69" t="b">
        <v>0</v>
      </c>
    </row>
    <row r="307" spans="1:12" ht="15">
      <c r="A307" s="69" t="s">
        <v>1978</v>
      </c>
      <c r="B307" s="69" t="s">
        <v>466</v>
      </c>
      <c r="C307" s="69">
        <v>3</v>
      </c>
      <c r="D307" s="93">
        <v>0.0029446553531663655</v>
      </c>
      <c r="E307" s="93">
        <v>2.419955748489758</v>
      </c>
      <c r="F307" s="69" t="s">
        <v>221</v>
      </c>
      <c r="G307" s="69" t="b">
        <v>0</v>
      </c>
      <c r="H307" s="69" t="b">
        <v>0</v>
      </c>
      <c r="I307" s="69" t="b">
        <v>0</v>
      </c>
      <c r="J307" s="69" t="b">
        <v>0</v>
      </c>
      <c r="K307" s="69" t="b">
        <v>0</v>
      </c>
      <c r="L307" s="69" t="b">
        <v>0</v>
      </c>
    </row>
    <row r="308" spans="1:12" ht="15">
      <c r="A308" s="69" t="s">
        <v>466</v>
      </c>
      <c r="B308" s="69" t="s">
        <v>1979</v>
      </c>
      <c r="C308" s="69">
        <v>3</v>
      </c>
      <c r="D308" s="93">
        <v>0.0029446553531663655</v>
      </c>
      <c r="E308" s="93">
        <v>2.419955748489758</v>
      </c>
      <c r="F308" s="69" t="s">
        <v>221</v>
      </c>
      <c r="G308" s="69" t="b">
        <v>0</v>
      </c>
      <c r="H308" s="69" t="b">
        <v>0</v>
      </c>
      <c r="I308" s="69" t="b">
        <v>0</v>
      </c>
      <c r="J308" s="69" t="b">
        <v>0</v>
      </c>
      <c r="K308" s="69" t="b">
        <v>0</v>
      </c>
      <c r="L308" s="69" t="b">
        <v>0</v>
      </c>
    </row>
    <row r="309" spans="1:12" ht="15">
      <c r="A309" s="69" t="s">
        <v>1970</v>
      </c>
      <c r="B309" s="69" t="s">
        <v>1971</v>
      </c>
      <c r="C309" s="69">
        <v>32</v>
      </c>
      <c r="D309" s="93">
        <v>0.0028418068026322936</v>
      </c>
      <c r="E309" s="93">
        <v>1.0653929615619915</v>
      </c>
      <c r="F309" s="69" t="s">
        <v>360</v>
      </c>
      <c r="G309" s="69" t="b">
        <v>0</v>
      </c>
      <c r="H309" s="69" t="b">
        <v>0</v>
      </c>
      <c r="I309" s="69" t="b">
        <v>0</v>
      </c>
      <c r="J309" s="69" t="b">
        <v>0</v>
      </c>
      <c r="K309" s="69" t="b">
        <v>0</v>
      </c>
      <c r="L309" s="69" t="b">
        <v>0</v>
      </c>
    </row>
    <row r="310" spans="1:12" ht="15">
      <c r="A310" s="69" t="s">
        <v>1973</v>
      </c>
      <c r="B310" s="69" t="s">
        <v>1972</v>
      </c>
      <c r="C310" s="69">
        <v>18</v>
      </c>
      <c r="D310" s="93">
        <v>0</v>
      </c>
      <c r="E310" s="93">
        <v>1.4913616938342726</v>
      </c>
      <c r="F310" s="69" t="s">
        <v>360</v>
      </c>
      <c r="G310" s="69" t="b">
        <v>0</v>
      </c>
      <c r="H310" s="69" t="b">
        <v>0</v>
      </c>
      <c r="I310" s="69" t="b">
        <v>0</v>
      </c>
      <c r="J310" s="69" t="b">
        <v>0</v>
      </c>
      <c r="K310" s="69" t="b">
        <v>0</v>
      </c>
      <c r="L310" s="69" t="b">
        <v>0</v>
      </c>
    </row>
    <row r="311" spans="1:12" ht="15">
      <c r="A311" s="69" t="s">
        <v>1972</v>
      </c>
      <c r="B311" s="69" t="s">
        <v>1985</v>
      </c>
      <c r="C311" s="69">
        <v>16</v>
      </c>
      <c r="D311" s="93">
        <v>0.0014209034013161468</v>
      </c>
      <c r="E311" s="93">
        <v>1.4913616938342726</v>
      </c>
      <c r="F311" s="69" t="s">
        <v>360</v>
      </c>
      <c r="G311" s="69" t="b">
        <v>0</v>
      </c>
      <c r="H311" s="69" t="b">
        <v>0</v>
      </c>
      <c r="I311" s="69" t="b">
        <v>0</v>
      </c>
      <c r="J311" s="69" t="b">
        <v>0</v>
      </c>
      <c r="K311" s="69" t="b">
        <v>0</v>
      </c>
      <c r="L311" s="69" t="b">
        <v>0</v>
      </c>
    </row>
    <row r="312" spans="1:12" ht="15">
      <c r="A312" s="69" t="s">
        <v>1985</v>
      </c>
      <c r="B312" s="69" t="s">
        <v>1986</v>
      </c>
      <c r="C312" s="69">
        <v>16</v>
      </c>
      <c r="D312" s="93">
        <v>0.0014209034013161468</v>
      </c>
      <c r="E312" s="93">
        <v>1.5425142162816539</v>
      </c>
      <c r="F312" s="69" t="s">
        <v>360</v>
      </c>
      <c r="G312" s="69" t="b">
        <v>0</v>
      </c>
      <c r="H312" s="69" t="b">
        <v>0</v>
      </c>
      <c r="I312" s="69" t="b">
        <v>0</v>
      </c>
      <c r="J312" s="69" t="b">
        <v>0</v>
      </c>
      <c r="K312" s="69" t="b">
        <v>0</v>
      </c>
      <c r="L312" s="69" t="b">
        <v>0</v>
      </c>
    </row>
    <row r="313" spans="1:12" ht="15">
      <c r="A313" s="69" t="s">
        <v>1986</v>
      </c>
      <c r="B313" s="69" t="s">
        <v>1987</v>
      </c>
      <c r="C313" s="69">
        <v>16</v>
      </c>
      <c r="D313" s="93">
        <v>0.0014209034013161468</v>
      </c>
      <c r="E313" s="93">
        <v>1.5425142162816539</v>
      </c>
      <c r="F313" s="69" t="s">
        <v>360</v>
      </c>
      <c r="G313" s="69" t="b">
        <v>0</v>
      </c>
      <c r="H313" s="69" t="b">
        <v>0</v>
      </c>
      <c r="I313" s="69" t="b">
        <v>0</v>
      </c>
      <c r="J313" s="69" t="b">
        <v>0</v>
      </c>
      <c r="K313" s="69" t="b">
        <v>0</v>
      </c>
      <c r="L313" s="69" t="b">
        <v>0</v>
      </c>
    </row>
    <row r="314" spans="1:12" ht="15">
      <c r="A314" s="69" t="s">
        <v>1987</v>
      </c>
      <c r="B314" s="69" t="s">
        <v>1970</v>
      </c>
      <c r="C314" s="69">
        <v>16</v>
      </c>
      <c r="D314" s="93">
        <v>0.0014209034013161468</v>
      </c>
      <c r="E314" s="93">
        <v>1.2414842206176728</v>
      </c>
      <c r="F314" s="69" t="s">
        <v>360</v>
      </c>
      <c r="G314" s="69" t="b">
        <v>0</v>
      </c>
      <c r="H314" s="69" t="b">
        <v>0</v>
      </c>
      <c r="I314" s="69" t="b">
        <v>0</v>
      </c>
      <c r="J314" s="69" t="b">
        <v>0</v>
      </c>
      <c r="K314" s="69" t="b">
        <v>0</v>
      </c>
      <c r="L314" s="69" t="b">
        <v>0</v>
      </c>
    </row>
    <row r="315" spans="1:12" ht="15">
      <c r="A315" s="69" t="s">
        <v>1971</v>
      </c>
      <c r="B315" s="69" t="s">
        <v>2211</v>
      </c>
      <c r="C315" s="69">
        <v>16</v>
      </c>
      <c r="D315" s="93">
        <v>0.0014209034013161468</v>
      </c>
      <c r="E315" s="93">
        <v>1.0653929615619915</v>
      </c>
      <c r="F315" s="69" t="s">
        <v>360</v>
      </c>
      <c r="G315" s="69" t="b">
        <v>0</v>
      </c>
      <c r="H315" s="69" t="b">
        <v>0</v>
      </c>
      <c r="I315" s="69" t="b">
        <v>0</v>
      </c>
      <c r="J315" s="69" t="b">
        <v>0</v>
      </c>
      <c r="K315" s="69" t="b">
        <v>0</v>
      </c>
      <c r="L315" s="69" t="b">
        <v>0</v>
      </c>
    </row>
    <row r="316" spans="1:12" ht="15">
      <c r="A316" s="69" t="s">
        <v>2211</v>
      </c>
      <c r="B316" s="69" t="s">
        <v>1968</v>
      </c>
      <c r="C316" s="69">
        <v>16</v>
      </c>
      <c r="D316" s="93">
        <v>0.0014209034013161468</v>
      </c>
      <c r="E316" s="93">
        <v>1.4913616938342726</v>
      </c>
      <c r="F316" s="69" t="s">
        <v>360</v>
      </c>
      <c r="G316" s="69" t="b">
        <v>0</v>
      </c>
      <c r="H316" s="69" t="b">
        <v>0</v>
      </c>
      <c r="I316" s="69" t="b">
        <v>0</v>
      </c>
      <c r="J316" s="69" t="b">
        <v>0</v>
      </c>
      <c r="K316" s="69" t="b">
        <v>0</v>
      </c>
      <c r="L316" s="69" t="b">
        <v>0</v>
      </c>
    </row>
    <row r="317" spans="1:12" ht="15">
      <c r="A317" s="69" t="s">
        <v>1968</v>
      </c>
      <c r="B317" s="69" t="s">
        <v>2209</v>
      </c>
      <c r="C317" s="69">
        <v>16</v>
      </c>
      <c r="D317" s="93">
        <v>0.0014209034013161468</v>
      </c>
      <c r="E317" s="93">
        <v>1.4913616938342726</v>
      </c>
      <c r="F317" s="69" t="s">
        <v>360</v>
      </c>
      <c r="G317" s="69" t="b">
        <v>0</v>
      </c>
      <c r="H317" s="69" t="b">
        <v>0</v>
      </c>
      <c r="I317" s="69" t="b">
        <v>0</v>
      </c>
      <c r="J317" s="69" t="b">
        <v>0</v>
      </c>
      <c r="K317" s="69" t="b">
        <v>0</v>
      </c>
      <c r="L317" s="69" t="b">
        <v>0</v>
      </c>
    </row>
    <row r="318" spans="1:12" ht="15">
      <c r="A318" s="69" t="s">
        <v>2209</v>
      </c>
      <c r="B318" s="69" t="s">
        <v>1995</v>
      </c>
      <c r="C318" s="69">
        <v>16</v>
      </c>
      <c r="D318" s="93">
        <v>0.0014209034013161468</v>
      </c>
      <c r="E318" s="93">
        <v>1.5425142162816539</v>
      </c>
      <c r="F318" s="69" t="s">
        <v>360</v>
      </c>
      <c r="G318" s="69" t="b">
        <v>0</v>
      </c>
      <c r="H318" s="69" t="b">
        <v>0</v>
      </c>
      <c r="I318" s="69" t="b">
        <v>0</v>
      </c>
      <c r="J318" s="69" t="b">
        <v>0</v>
      </c>
      <c r="K318" s="69" t="b">
        <v>0</v>
      </c>
      <c r="L318" s="69" t="b">
        <v>0</v>
      </c>
    </row>
    <row r="319" spans="1:12" ht="15">
      <c r="A319" s="69" t="s">
        <v>1995</v>
      </c>
      <c r="B319" s="69" t="s">
        <v>2196</v>
      </c>
      <c r="C319" s="69">
        <v>16</v>
      </c>
      <c r="D319" s="93">
        <v>0.0014209034013161468</v>
      </c>
      <c r="E319" s="93">
        <v>1.5425142162816539</v>
      </c>
      <c r="F319" s="69" t="s">
        <v>360</v>
      </c>
      <c r="G319" s="69" t="b">
        <v>0</v>
      </c>
      <c r="H319" s="69" t="b">
        <v>0</v>
      </c>
      <c r="I319" s="69" t="b">
        <v>0</v>
      </c>
      <c r="J319" s="69" t="b">
        <v>0</v>
      </c>
      <c r="K319" s="69" t="b">
        <v>0</v>
      </c>
      <c r="L319" s="69" t="b">
        <v>0</v>
      </c>
    </row>
    <row r="320" spans="1:12" ht="15">
      <c r="A320" s="69" t="s">
        <v>2196</v>
      </c>
      <c r="B320" s="69" t="s">
        <v>2212</v>
      </c>
      <c r="C320" s="69">
        <v>16</v>
      </c>
      <c r="D320" s="93">
        <v>0.0014209034013161468</v>
      </c>
      <c r="E320" s="93">
        <v>1.5425142162816539</v>
      </c>
      <c r="F320" s="69" t="s">
        <v>360</v>
      </c>
      <c r="G320" s="69" t="b">
        <v>0</v>
      </c>
      <c r="H320" s="69" t="b">
        <v>0</v>
      </c>
      <c r="I320" s="69" t="b">
        <v>0</v>
      </c>
      <c r="J320" s="69" t="b">
        <v>0</v>
      </c>
      <c r="K320" s="69" t="b">
        <v>0</v>
      </c>
      <c r="L320" s="69" t="b">
        <v>0</v>
      </c>
    </row>
    <row r="321" spans="1:12" ht="15">
      <c r="A321" s="69" t="s">
        <v>2212</v>
      </c>
      <c r="B321" s="69" t="s">
        <v>2213</v>
      </c>
      <c r="C321" s="69">
        <v>16</v>
      </c>
      <c r="D321" s="93">
        <v>0.0014209034013161468</v>
      </c>
      <c r="E321" s="93">
        <v>1.5425142162816539</v>
      </c>
      <c r="F321" s="69" t="s">
        <v>360</v>
      </c>
      <c r="G321" s="69" t="b">
        <v>0</v>
      </c>
      <c r="H321" s="69" t="b">
        <v>0</v>
      </c>
      <c r="I321" s="69" t="b">
        <v>0</v>
      </c>
      <c r="J321" s="69" t="b">
        <v>0</v>
      </c>
      <c r="K321" s="69" t="b">
        <v>0</v>
      </c>
      <c r="L321" s="69" t="b">
        <v>0</v>
      </c>
    </row>
    <row r="322" spans="1:12" ht="15">
      <c r="A322" s="69" t="s">
        <v>2213</v>
      </c>
      <c r="B322" s="69" t="s">
        <v>1982</v>
      </c>
      <c r="C322" s="69">
        <v>16</v>
      </c>
      <c r="D322" s="93">
        <v>0.0014209034013161468</v>
      </c>
      <c r="E322" s="93">
        <v>1.5425142162816539</v>
      </c>
      <c r="F322" s="69" t="s">
        <v>360</v>
      </c>
      <c r="G322" s="69" t="b">
        <v>0</v>
      </c>
      <c r="H322" s="69" t="b">
        <v>0</v>
      </c>
      <c r="I322" s="69" t="b">
        <v>0</v>
      </c>
      <c r="J322" s="69" t="b">
        <v>0</v>
      </c>
      <c r="K322" s="69" t="b">
        <v>0</v>
      </c>
      <c r="L322" s="69" t="b">
        <v>0</v>
      </c>
    </row>
    <row r="323" spans="1:12" ht="15">
      <c r="A323" s="69" t="s">
        <v>1982</v>
      </c>
      <c r="B323" s="69" t="s">
        <v>2197</v>
      </c>
      <c r="C323" s="69">
        <v>16</v>
      </c>
      <c r="D323" s="93">
        <v>0.0014209034013161468</v>
      </c>
      <c r="E323" s="93">
        <v>1.5425142162816539</v>
      </c>
      <c r="F323" s="69" t="s">
        <v>360</v>
      </c>
      <c r="G323" s="69" t="b">
        <v>0</v>
      </c>
      <c r="H323" s="69" t="b">
        <v>0</v>
      </c>
      <c r="I323" s="69" t="b">
        <v>0</v>
      </c>
      <c r="J323" s="69" t="b">
        <v>0</v>
      </c>
      <c r="K323" s="69" t="b">
        <v>0</v>
      </c>
      <c r="L323" s="69" t="b">
        <v>0</v>
      </c>
    </row>
    <row r="324" spans="1:12" ht="15">
      <c r="A324" s="69" t="s">
        <v>2197</v>
      </c>
      <c r="B324" s="69" t="s">
        <v>2194</v>
      </c>
      <c r="C324" s="69">
        <v>16</v>
      </c>
      <c r="D324" s="93">
        <v>0.0014209034013161468</v>
      </c>
      <c r="E324" s="93">
        <v>1.5425142162816539</v>
      </c>
      <c r="F324" s="69" t="s">
        <v>360</v>
      </c>
      <c r="G324" s="69" t="b">
        <v>0</v>
      </c>
      <c r="H324" s="69" t="b">
        <v>0</v>
      </c>
      <c r="I324" s="69" t="b">
        <v>0</v>
      </c>
      <c r="J324" s="69" t="b">
        <v>0</v>
      </c>
      <c r="K324" s="69" t="b">
        <v>0</v>
      </c>
      <c r="L324" s="69" t="b">
        <v>0</v>
      </c>
    </row>
    <row r="325" spans="1:12" ht="15">
      <c r="A325" s="69" t="s">
        <v>2194</v>
      </c>
      <c r="B325" s="69" t="s">
        <v>1984</v>
      </c>
      <c r="C325" s="69">
        <v>16</v>
      </c>
      <c r="D325" s="93">
        <v>0.0014209034013161468</v>
      </c>
      <c r="E325" s="93">
        <v>1.5161852775593048</v>
      </c>
      <c r="F325" s="69" t="s">
        <v>360</v>
      </c>
      <c r="G325" s="69" t="b">
        <v>0</v>
      </c>
      <c r="H325" s="69" t="b">
        <v>0</v>
      </c>
      <c r="I325" s="69" t="b">
        <v>0</v>
      </c>
      <c r="J325" s="69" t="b">
        <v>0</v>
      </c>
      <c r="K325" s="69" t="b">
        <v>0</v>
      </c>
      <c r="L325" s="69" t="b">
        <v>0</v>
      </c>
    </row>
    <row r="326" spans="1:12" ht="15">
      <c r="A326" s="69" t="s">
        <v>1984</v>
      </c>
      <c r="B326" s="69" t="s">
        <v>2195</v>
      </c>
      <c r="C326" s="69">
        <v>16</v>
      </c>
      <c r="D326" s="93">
        <v>0.0014209034013161468</v>
      </c>
      <c r="E326" s="93">
        <v>1.5161852775593048</v>
      </c>
      <c r="F326" s="69" t="s">
        <v>360</v>
      </c>
      <c r="G326" s="69" t="b">
        <v>0</v>
      </c>
      <c r="H326" s="69" t="b">
        <v>0</v>
      </c>
      <c r="I326" s="69" t="b">
        <v>0</v>
      </c>
      <c r="J326" s="69" t="b">
        <v>0</v>
      </c>
      <c r="K326" s="69" t="b">
        <v>0</v>
      </c>
      <c r="L326" s="69" t="b">
        <v>0</v>
      </c>
    </row>
    <row r="327" spans="1:12" ht="15">
      <c r="A327" s="69" t="s">
        <v>2195</v>
      </c>
      <c r="B327" s="69" t="s">
        <v>2198</v>
      </c>
      <c r="C327" s="69">
        <v>16</v>
      </c>
      <c r="D327" s="93">
        <v>0.0014209034013161468</v>
      </c>
      <c r="E327" s="93">
        <v>1.5425142162816539</v>
      </c>
      <c r="F327" s="69" t="s">
        <v>360</v>
      </c>
      <c r="G327" s="69" t="b">
        <v>0</v>
      </c>
      <c r="H327" s="69" t="b">
        <v>0</v>
      </c>
      <c r="I327" s="69" t="b">
        <v>0</v>
      </c>
      <c r="J327" s="69" t="b">
        <v>0</v>
      </c>
      <c r="K327" s="69" t="b">
        <v>0</v>
      </c>
      <c r="L327" s="69" t="b">
        <v>0</v>
      </c>
    </row>
    <row r="328" spans="1:12" ht="15">
      <c r="A328" s="69" t="s">
        <v>2198</v>
      </c>
      <c r="B328" s="69" t="s">
        <v>1980</v>
      </c>
      <c r="C328" s="69">
        <v>16</v>
      </c>
      <c r="D328" s="93">
        <v>0.0014209034013161468</v>
      </c>
      <c r="E328" s="93">
        <v>1.2414842206176728</v>
      </c>
      <c r="F328" s="69" t="s">
        <v>360</v>
      </c>
      <c r="G328" s="69" t="b">
        <v>0</v>
      </c>
      <c r="H328" s="69" t="b">
        <v>0</v>
      </c>
      <c r="I328" s="69" t="b">
        <v>0</v>
      </c>
      <c r="J328" s="69" t="b">
        <v>0</v>
      </c>
      <c r="K328" s="69" t="b">
        <v>0</v>
      </c>
      <c r="L328" s="69" t="b">
        <v>0</v>
      </c>
    </row>
    <row r="329" spans="1:12" ht="15">
      <c r="A329" s="69" t="s">
        <v>1980</v>
      </c>
      <c r="B329" s="69" t="s">
        <v>1971</v>
      </c>
      <c r="C329" s="69">
        <v>16</v>
      </c>
      <c r="D329" s="93">
        <v>0.0014209034013161468</v>
      </c>
      <c r="E329" s="93">
        <v>0.7643629658980102</v>
      </c>
      <c r="F329" s="69" t="s">
        <v>360</v>
      </c>
      <c r="G329" s="69" t="b">
        <v>0</v>
      </c>
      <c r="H329" s="69" t="b">
        <v>0</v>
      </c>
      <c r="I329" s="69" t="b">
        <v>0</v>
      </c>
      <c r="J329" s="69" t="b">
        <v>0</v>
      </c>
      <c r="K329" s="69" t="b">
        <v>0</v>
      </c>
      <c r="L329" s="69" t="b">
        <v>0</v>
      </c>
    </row>
    <row r="330" spans="1:12" ht="15">
      <c r="A330" s="69" t="s">
        <v>1971</v>
      </c>
      <c r="B330" s="69" t="s">
        <v>2214</v>
      </c>
      <c r="C330" s="69">
        <v>16</v>
      </c>
      <c r="D330" s="93">
        <v>0.0014209034013161468</v>
      </c>
      <c r="E330" s="93">
        <v>1.0653929615619915</v>
      </c>
      <c r="F330" s="69" t="s">
        <v>360</v>
      </c>
      <c r="G330" s="69" t="b">
        <v>0</v>
      </c>
      <c r="H330" s="69" t="b">
        <v>0</v>
      </c>
      <c r="I330" s="69" t="b">
        <v>0</v>
      </c>
      <c r="J330" s="69" t="b">
        <v>0</v>
      </c>
      <c r="K330" s="69" t="b">
        <v>0</v>
      </c>
      <c r="L330" s="69" t="b">
        <v>0</v>
      </c>
    </row>
    <row r="331" spans="1:12" ht="15">
      <c r="A331" s="69" t="s">
        <v>2214</v>
      </c>
      <c r="B331" s="69" t="s">
        <v>2215</v>
      </c>
      <c r="C331" s="69">
        <v>16</v>
      </c>
      <c r="D331" s="93">
        <v>0.0014209034013161468</v>
      </c>
      <c r="E331" s="93">
        <v>1.5425142162816539</v>
      </c>
      <c r="F331" s="69" t="s">
        <v>360</v>
      </c>
      <c r="G331" s="69" t="b">
        <v>0</v>
      </c>
      <c r="H331" s="69" t="b">
        <v>0</v>
      </c>
      <c r="I331" s="69" t="b">
        <v>0</v>
      </c>
      <c r="J331" s="69" t="b">
        <v>0</v>
      </c>
      <c r="K331" s="69" t="b">
        <v>0</v>
      </c>
      <c r="L331" s="69" t="b">
        <v>0</v>
      </c>
    </row>
    <row r="332" spans="1:12" ht="15">
      <c r="A332" s="69" t="s">
        <v>2215</v>
      </c>
      <c r="B332" s="69" t="s">
        <v>2216</v>
      </c>
      <c r="C332" s="69">
        <v>16</v>
      </c>
      <c r="D332" s="93">
        <v>0.0014209034013161468</v>
      </c>
      <c r="E332" s="93">
        <v>1.5425142162816539</v>
      </c>
      <c r="F332" s="69" t="s">
        <v>360</v>
      </c>
      <c r="G332" s="69" t="b">
        <v>0</v>
      </c>
      <c r="H332" s="69" t="b">
        <v>0</v>
      </c>
      <c r="I332" s="69" t="b">
        <v>0</v>
      </c>
      <c r="J332" s="69" t="b">
        <v>0</v>
      </c>
      <c r="K332" s="69" t="b">
        <v>0</v>
      </c>
      <c r="L332" s="69" t="b">
        <v>0</v>
      </c>
    </row>
    <row r="333" spans="1:12" ht="15">
      <c r="A333" s="69" t="s">
        <v>2216</v>
      </c>
      <c r="B333" s="69" t="s">
        <v>1980</v>
      </c>
      <c r="C333" s="69">
        <v>16</v>
      </c>
      <c r="D333" s="93">
        <v>0.0014209034013161468</v>
      </c>
      <c r="E333" s="93">
        <v>1.2414842206176728</v>
      </c>
      <c r="F333" s="69" t="s">
        <v>360</v>
      </c>
      <c r="G333" s="69" t="b">
        <v>0</v>
      </c>
      <c r="H333" s="69" t="b">
        <v>0</v>
      </c>
      <c r="I333" s="69" t="b">
        <v>0</v>
      </c>
      <c r="J333" s="69" t="b">
        <v>0</v>
      </c>
      <c r="K333" s="69" t="b">
        <v>0</v>
      </c>
      <c r="L333" s="69" t="b">
        <v>0</v>
      </c>
    </row>
    <row r="334" spans="1:12" ht="15">
      <c r="A334" s="69" t="s">
        <v>1980</v>
      </c>
      <c r="B334" s="69" t="s">
        <v>1970</v>
      </c>
      <c r="C334" s="69">
        <v>16</v>
      </c>
      <c r="D334" s="93">
        <v>0.0014209034013161468</v>
      </c>
      <c r="E334" s="93">
        <v>0.9404542249536916</v>
      </c>
      <c r="F334" s="69" t="s">
        <v>360</v>
      </c>
      <c r="G334" s="69" t="b">
        <v>0</v>
      </c>
      <c r="H334" s="69" t="b">
        <v>0</v>
      </c>
      <c r="I334" s="69" t="b">
        <v>0</v>
      </c>
      <c r="J334" s="69" t="b">
        <v>0</v>
      </c>
      <c r="K334" s="69" t="b">
        <v>0</v>
      </c>
      <c r="L334" s="69" t="b">
        <v>0</v>
      </c>
    </row>
    <row r="335" spans="1:12" ht="15">
      <c r="A335" s="69" t="s">
        <v>1971</v>
      </c>
      <c r="B335" s="69" t="s">
        <v>2205</v>
      </c>
      <c r="C335" s="69">
        <v>16</v>
      </c>
      <c r="D335" s="93">
        <v>0.0014209034013161468</v>
      </c>
      <c r="E335" s="93">
        <v>1.0653929615619915</v>
      </c>
      <c r="F335" s="69" t="s">
        <v>360</v>
      </c>
      <c r="G335" s="69" t="b">
        <v>0</v>
      </c>
      <c r="H335" s="69" t="b">
        <v>0</v>
      </c>
      <c r="I335" s="69" t="b">
        <v>0</v>
      </c>
      <c r="J335" s="69" t="b">
        <v>0</v>
      </c>
      <c r="K335" s="69" t="b">
        <v>0</v>
      </c>
      <c r="L335" s="69" t="b">
        <v>0</v>
      </c>
    </row>
    <row r="336" spans="1:12" ht="15">
      <c r="A336" s="69" t="s">
        <v>2205</v>
      </c>
      <c r="B336" s="69" t="s">
        <v>2206</v>
      </c>
      <c r="C336" s="69">
        <v>16</v>
      </c>
      <c r="D336" s="93">
        <v>0.0014209034013161468</v>
      </c>
      <c r="E336" s="93">
        <v>1.5425142162816539</v>
      </c>
      <c r="F336" s="69" t="s">
        <v>360</v>
      </c>
      <c r="G336" s="69" t="b">
        <v>0</v>
      </c>
      <c r="H336" s="69" t="b">
        <v>0</v>
      </c>
      <c r="I336" s="69" t="b">
        <v>0</v>
      </c>
      <c r="J336" s="69" t="b">
        <v>0</v>
      </c>
      <c r="K336" s="69" t="b">
        <v>0</v>
      </c>
      <c r="L336" s="69" t="b">
        <v>0</v>
      </c>
    </row>
    <row r="337" spans="1:12" ht="15">
      <c r="A337" s="69" t="s">
        <v>2206</v>
      </c>
      <c r="B337" s="69" t="s">
        <v>2217</v>
      </c>
      <c r="C337" s="69">
        <v>16</v>
      </c>
      <c r="D337" s="93">
        <v>0.0014209034013161468</v>
      </c>
      <c r="E337" s="93">
        <v>1.5425142162816539</v>
      </c>
      <c r="F337" s="69" t="s">
        <v>360</v>
      </c>
      <c r="G337" s="69" t="b">
        <v>0</v>
      </c>
      <c r="H337" s="69" t="b">
        <v>0</v>
      </c>
      <c r="I337" s="69" t="b">
        <v>0</v>
      </c>
      <c r="J337" s="69" t="b">
        <v>0</v>
      </c>
      <c r="K337" s="69" t="b">
        <v>0</v>
      </c>
      <c r="L337" s="69" t="b">
        <v>0</v>
      </c>
    </row>
    <row r="338" spans="1:12" ht="15">
      <c r="A338" s="69" t="s">
        <v>2217</v>
      </c>
      <c r="B338" s="69" t="s">
        <v>2207</v>
      </c>
      <c r="C338" s="69">
        <v>16</v>
      </c>
      <c r="D338" s="93">
        <v>0.0014209034013161468</v>
      </c>
      <c r="E338" s="93">
        <v>1.5425142162816539</v>
      </c>
      <c r="F338" s="69" t="s">
        <v>360</v>
      </c>
      <c r="G338" s="69" t="b">
        <v>0</v>
      </c>
      <c r="H338" s="69" t="b">
        <v>0</v>
      </c>
      <c r="I338" s="69" t="b">
        <v>0</v>
      </c>
      <c r="J338" s="69" t="b">
        <v>0</v>
      </c>
      <c r="K338" s="69" t="b">
        <v>0</v>
      </c>
      <c r="L338" s="69" t="b">
        <v>0</v>
      </c>
    </row>
    <row r="339" spans="1:12" ht="15">
      <c r="A339" s="69" t="s">
        <v>2207</v>
      </c>
      <c r="B339" s="69" t="s">
        <v>2208</v>
      </c>
      <c r="C339" s="69">
        <v>16</v>
      </c>
      <c r="D339" s="93">
        <v>0.0014209034013161468</v>
      </c>
      <c r="E339" s="93">
        <v>1.5425142162816539</v>
      </c>
      <c r="F339" s="69" t="s">
        <v>360</v>
      </c>
      <c r="G339" s="69" t="b">
        <v>0</v>
      </c>
      <c r="H339" s="69" t="b">
        <v>0</v>
      </c>
      <c r="I339" s="69" t="b">
        <v>0</v>
      </c>
      <c r="J339" s="69" t="b">
        <v>0</v>
      </c>
      <c r="K339" s="69" t="b">
        <v>0</v>
      </c>
      <c r="L339" s="69" t="b">
        <v>0</v>
      </c>
    </row>
    <row r="340" spans="1:12" ht="15">
      <c r="A340" s="69" t="s">
        <v>2208</v>
      </c>
      <c r="B340" s="69" t="s">
        <v>392</v>
      </c>
      <c r="C340" s="69">
        <v>16</v>
      </c>
      <c r="D340" s="93">
        <v>0.0014209034013161468</v>
      </c>
      <c r="E340" s="93">
        <v>1.5425142162816539</v>
      </c>
      <c r="F340" s="69" t="s">
        <v>360</v>
      </c>
      <c r="G340" s="69" t="b">
        <v>0</v>
      </c>
      <c r="H340" s="69" t="b">
        <v>0</v>
      </c>
      <c r="I340" s="69" t="b">
        <v>0</v>
      </c>
      <c r="J340" s="69" t="b">
        <v>0</v>
      </c>
      <c r="K340" s="69" t="b">
        <v>0</v>
      </c>
      <c r="L340" s="69" t="b">
        <v>0</v>
      </c>
    </row>
    <row r="341" spans="1:12" ht="15">
      <c r="A341" s="69" t="s">
        <v>1972</v>
      </c>
      <c r="B341" s="69" t="s">
        <v>1974</v>
      </c>
      <c r="C341" s="69">
        <v>2</v>
      </c>
      <c r="D341" s="93">
        <v>0.003313342046664322</v>
      </c>
      <c r="E341" s="93">
        <v>1.4913616938342726</v>
      </c>
      <c r="F341" s="69" t="s">
        <v>360</v>
      </c>
      <c r="G341" s="69" t="b">
        <v>0</v>
      </c>
      <c r="H341" s="69" t="b">
        <v>0</v>
      </c>
      <c r="I341" s="69" t="b">
        <v>0</v>
      </c>
      <c r="J341" s="69" t="b">
        <v>0</v>
      </c>
      <c r="K341" s="69" t="b">
        <v>0</v>
      </c>
      <c r="L341" s="69" t="b">
        <v>0</v>
      </c>
    </row>
    <row r="342" spans="1:12" ht="15">
      <c r="A342" s="69" t="s">
        <v>1975</v>
      </c>
      <c r="B342" s="69" t="s">
        <v>1969</v>
      </c>
      <c r="C342" s="69">
        <v>2</v>
      </c>
      <c r="D342" s="93">
        <v>0.003313342046664322</v>
      </c>
      <c r="E342" s="93">
        <v>1.968482948553935</v>
      </c>
      <c r="F342" s="69" t="s">
        <v>360</v>
      </c>
      <c r="G342" s="69" t="b">
        <v>0</v>
      </c>
      <c r="H342" s="69" t="b">
        <v>0</v>
      </c>
      <c r="I342" s="69" t="b">
        <v>0</v>
      </c>
      <c r="J342" s="69" t="b">
        <v>0</v>
      </c>
      <c r="K342" s="69" t="b">
        <v>0</v>
      </c>
      <c r="L342" s="69" t="b">
        <v>0</v>
      </c>
    </row>
    <row r="343" spans="1:12" ht="15">
      <c r="A343" s="69" t="s">
        <v>1969</v>
      </c>
      <c r="B343" s="69" t="s">
        <v>1968</v>
      </c>
      <c r="C343" s="69">
        <v>2</v>
      </c>
      <c r="D343" s="93">
        <v>0.003313342046664322</v>
      </c>
      <c r="E343" s="93">
        <v>1.0142404391146103</v>
      </c>
      <c r="F343" s="69" t="s">
        <v>360</v>
      </c>
      <c r="G343" s="69" t="b">
        <v>0</v>
      </c>
      <c r="H343" s="69" t="b">
        <v>0</v>
      </c>
      <c r="I343" s="69" t="b">
        <v>0</v>
      </c>
      <c r="J343" s="69" t="b">
        <v>0</v>
      </c>
      <c r="K343" s="69" t="b">
        <v>0</v>
      </c>
      <c r="L343" s="69" t="b">
        <v>0</v>
      </c>
    </row>
    <row r="344" spans="1:12" ht="15">
      <c r="A344" s="69" t="s">
        <v>1968</v>
      </c>
      <c r="B344" s="69" t="s">
        <v>1969</v>
      </c>
      <c r="C344" s="69">
        <v>2</v>
      </c>
      <c r="D344" s="93">
        <v>0.003313342046664322</v>
      </c>
      <c r="E344" s="93">
        <v>1.0142404391146103</v>
      </c>
      <c r="F344" s="69" t="s">
        <v>360</v>
      </c>
      <c r="G344" s="69" t="b">
        <v>0</v>
      </c>
      <c r="H344" s="69" t="b">
        <v>0</v>
      </c>
      <c r="I344" s="69" t="b">
        <v>0</v>
      </c>
      <c r="J344" s="69" t="b">
        <v>0</v>
      </c>
      <c r="K344" s="69" t="b">
        <v>0</v>
      </c>
      <c r="L344" s="69" t="b">
        <v>0</v>
      </c>
    </row>
    <row r="345" spans="1:12" ht="15">
      <c r="A345" s="69" t="s">
        <v>1969</v>
      </c>
      <c r="B345" s="69" t="s">
        <v>1976</v>
      </c>
      <c r="C345" s="69">
        <v>2</v>
      </c>
      <c r="D345" s="93">
        <v>0.003313342046664322</v>
      </c>
      <c r="E345" s="93">
        <v>1.968482948553935</v>
      </c>
      <c r="F345" s="69" t="s">
        <v>360</v>
      </c>
      <c r="G345" s="69" t="b">
        <v>0</v>
      </c>
      <c r="H345" s="69" t="b">
        <v>0</v>
      </c>
      <c r="I345" s="69" t="b">
        <v>0</v>
      </c>
      <c r="J345" s="69" t="b">
        <v>0</v>
      </c>
      <c r="K345" s="69" t="b">
        <v>0</v>
      </c>
      <c r="L345" s="69" t="b">
        <v>0</v>
      </c>
    </row>
    <row r="346" spans="1:12" ht="15">
      <c r="A346" s="69" t="s">
        <v>1976</v>
      </c>
      <c r="B346" s="69" t="s">
        <v>1977</v>
      </c>
      <c r="C346" s="69">
        <v>2</v>
      </c>
      <c r="D346" s="93">
        <v>0.003313342046664322</v>
      </c>
      <c r="E346" s="93">
        <v>2.4456042032735974</v>
      </c>
      <c r="F346" s="69" t="s">
        <v>360</v>
      </c>
      <c r="G346" s="69" t="b">
        <v>0</v>
      </c>
      <c r="H346" s="69" t="b">
        <v>0</v>
      </c>
      <c r="I346" s="69" t="b">
        <v>0</v>
      </c>
      <c r="J346" s="69" t="b">
        <v>0</v>
      </c>
      <c r="K346" s="69" t="b">
        <v>0</v>
      </c>
      <c r="L346" s="69" t="b">
        <v>0</v>
      </c>
    </row>
    <row r="347" spans="1:12" ht="15">
      <c r="A347" s="69" t="s">
        <v>1977</v>
      </c>
      <c r="B347" s="69" t="s">
        <v>1969</v>
      </c>
      <c r="C347" s="69">
        <v>2</v>
      </c>
      <c r="D347" s="93">
        <v>0.003313342046664322</v>
      </c>
      <c r="E347" s="93">
        <v>1.968482948553935</v>
      </c>
      <c r="F347" s="69" t="s">
        <v>360</v>
      </c>
      <c r="G347" s="69" t="b">
        <v>0</v>
      </c>
      <c r="H347" s="69" t="b">
        <v>0</v>
      </c>
      <c r="I347" s="69" t="b">
        <v>0</v>
      </c>
      <c r="J347" s="69" t="b">
        <v>0</v>
      </c>
      <c r="K347" s="69" t="b">
        <v>0</v>
      </c>
      <c r="L347" s="69" t="b">
        <v>0</v>
      </c>
    </row>
    <row r="348" spans="1:12" ht="15">
      <c r="A348" s="69" t="s">
        <v>1969</v>
      </c>
      <c r="B348" s="69" t="s">
        <v>1978</v>
      </c>
      <c r="C348" s="69">
        <v>2</v>
      </c>
      <c r="D348" s="93">
        <v>0.003313342046664322</v>
      </c>
      <c r="E348" s="93">
        <v>1.968482948553935</v>
      </c>
      <c r="F348" s="69" t="s">
        <v>360</v>
      </c>
      <c r="G348" s="69" t="b">
        <v>0</v>
      </c>
      <c r="H348" s="69" t="b">
        <v>0</v>
      </c>
      <c r="I348" s="69" t="b">
        <v>0</v>
      </c>
      <c r="J348" s="69" t="b">
        <v>0</v>
      </c>
      <c r="K348" s="69" t="b">
        <v>0</v>
      </c>
      <c r="L348" s="69" t="b">
        <v>0</v>
      </c>
    </row>
    <row r="349" spans="1:12" ht="15">
      <c r="A349" s="69" t="s">
        <v>1979</v>
      </c>
      <c r="B349" s="69" t="s">
        <v>1991</v>
      </c>
      <c r="C349" s="69">
        <v>2</v>
      </c>
      <c r="D349" s="93">
        <v>0.003313342046664322</v>
      </c>
      <c r="E349" s="93">
        <v>2.4456042032735974</v>
      </c>
      <c r="F349" s="69" t="s">
        <v>360</v>
      </c>
      <c r="G349" s="69" t="b">
        <v>0</v>
      </c>
      <c r="H349" s="69" t="b">
        <v>0</v>
      </c>
      <c r="I349" s="69" t="b">
        <v>0</v>
      </c>
      <c r="J349" s="69" t="b">
        <v>0</v>
      </c>
      <c r="K349" s="69" t="b">
        <v>0</v>
      </c>
      <c r="L349" s="69" t="b">
        <v>0</v>
      </c>
    </row>
    <row r="350" spans="1:12" ht="15">
      <c r="A350" s="69" t="s">
        <v>1991</v>
      </c>
      <c r="B350" s="69" t="s">
        <v>1983</v>
      </c>
      <c r="C350" s="69">
        <v>2</v>
      </c>
      <c r="D350" s="93">
        <v>0.003313342046664322</v>
      </c>
      <c r="E350" s="93">
        <v>2.4456042032735974</v>
      </c>
      <c r="F350" s="69" t="s">
        <v>360</v>
      </c>
      <c r="G350" s="69" t="b">
        <v>0</v>
      </c>
      <c r="H350" s="69" t="b">
        <v>0</v>
      </c>
      <c r="I350" s="69" t="b">
        <v>0</v>
      </c>
      <c r="J350" s="69" t="b">
        <v>0</v>
      </c>
      <c r="K350" s="69" t="b">
        <v>0</v>
      </c>
      <c r="L350" s="69" t="b">
        <v>0</v>
      </c>
    </row>
    <row r="351" spans="1:12" ht="15">
      <c r="A351" s="69" t="s">
        <v>1973</v>
      </c>
      <c r="B351" s="69" t="s">
        <v>1972</v>
      </c>
      <c r="C351" s="69">
        <v>14</v>
      </c>
      <c r="D351" s="93">
        <v>0</v>
      </c>
      <c r="E351" s="93">
        <v>1.4016466697095846</v>
      </c>
      <c r="F351" s="69" t="s">
        <v>361</v>
      </c>
      <c r="G351" s="69" t="b">
        <v>0</v>
      </c>
      <c r="H351" s="69" t="b">
        <v>0</v>
      </c>
      <c r="I351" s="69" t="b">
        <v>0</v>
      </c>
      <c r="J351" s="69" t="b">
        <v>0</v>
      </c>
      <c r="K351" s="69" t="b">
        <v>0</v>
      </c>
      <c r="L351" s="69" t="b">
        <v>0</v>
      </c>
    </row>
    <row r="352" spans="1:12" ht="15">
      <c r="A352" s="69" t="s">
        <v>1972</v>
      </c>
      <c r="B352" s="69" t="s">
        <v>1985</v>
      </c>
      <c r="C352" s="69">
        <v>13</v>
      </c>
      <c r="D352" s="93">
        <v>0.0011400569041640765</v>
      </c>
      <c r="E352" s="93">
        <v>1.4016466697095846</v>
      </c>
      <c r="F352" s="69" t="s">
        <v>361</v>
      </c>
      <c r="G352" s="69" t="b">
        <v>0</v>
      </c>
      <c r="H352" s="69" t="b">
        <v>0</v>
      </c>
      <c r="I352" s="69" t="b">
        <v>0</v>
      </c>
      <c r="J352" s="69" t="b">
        <v>0</v>
      </c>
      <c r="K352" s="69" t="b">
        <v>0</v>
      </c>
      <c r="L352" s="69" t="b">
        <v>0</v>
      </c>
    </row>
    <row r="353" spans="1:12" ht="15">
      <c r="A353" s="69" t="s">
        <v>1985</v>
      </c>
      <c r="B353" s="69" t="s">
        <v>1988</v>
      </c>
      <c r="C353" s="69">
        <v>13</v>
      </c>
      <c r="D353" s="93">
        <v>0.0011400569041640765</v>
      </c>
      <c r="E353" s="93">
        <v>1.4338313530809859</v>
      </c>
      <c r="F353" s="69" t="s">
        <v>361</v>
      </c>
      <c r="G353" s="69" t="b">
        <v>0</v>
      </c>
      <c r="H353" s="69" t="b">
        <v>0</v>
      </c>
      <c r="I353" s="69" t="b">
        <v>0</v>
      </c>
      <c r="J353" s="69" t="b">
        <v>0</v>
      </c>
      <c r="K353" s="69" t="b">
        <v>0</v>
      </c>
      <c r="L353" s="69" t="b">
        <v>0</v>
      </c>
    </row>
    <row r="354" spans="1:12" ht="15">
      <c r="A354" s="69" t="s">
        <v>1988</v>
      </c>
      <c r="B354" s="69" t="s">
        <v>1970</v>
      </c>
      <c r="C354" s="69">
        <v>13</v>
      </c>
      <c r="D354" s="93">
        <v>0.0011400569041640765</v>
      </c>
      <c r="E354" s="93">
        <v>1.4338313530809859</v>
      </c>
      <c r="F354" s="69" t="s">
        <v>361</v>
      </c>
      <c r="G354" s="69" t="b">
        <v>0</v>
      </c>
      <c r="H354" s="69" t="b">
        <v>0</v>
      </c>
      <c r="I354" s="69" t="b">
        <v>0</v>
      </c>
      <c r="J354" s="69" t="b">
        <v>0</v>
      </c>
      <c r="K354" s="69" t="b">
        <v>0</v>
      </c>
      <c r="L354" s="69" t="b">
        <v>0</v>
      </c>
    </row>
    <row r="355" spans="1:12" ht="15">
      <c r="A355" s="69" t="s">
        <v>1970</v>
      </c>
      <c r="B355" s="69" t="s">
        <v>1971</v>
      </c>
      <c r="C355" s="69">
        <v>13</v>
      </c>
      <c r="D355" s="93">
        <v>0.0011400569041640765</v>
      </c>
      <c r="E355" s="93">
        <v>0.8317713617530234</v>
      </c>
      <c r="F355" s="69" t="s">
        <v>361</v>
      </c>
      <c r="G355" s="69" t="b">
        <v>0</v>
      </c>
      <c r="H355" s="69" t="b">
        <v>0</v>
      </c>
      <c r="I355" s="69" t="b">
        <v>0</v>
      </c>
      <c r="J355" s="69" t="b">
        <v>0</v>
      </c>
      <c r="K355" s="69" t="b">
        <v>0</v>
      </c>
      <c r="L355" s="69" t="b">
        <v>0</v>
      </c>
    </row>
    <row r="356" spans="1:12" ht="15">
      <c r="A356" s="69" t="s">
        <v>1971</v>
      </c>
      <c r="B356" s="69" t="s">
        <v>1989</v>
      </c>
      <c r="C356" s="69">
        <v>13</v>
      </c>
      <c r="D356" s="93">
        <v>0.0011400569041640765</v>
      </c>
      <c r="E356" s="93">
        <v>0.8317713617530234</v>
      </c>
      <c r="F356" s="69" t="s">
        <v>361</v>
      </c>
      <c r="G356" s="69" t="b">
        <v>0</v>
      </c>
      <c r="H356" s="69" t="b">
        <v>0</v>
      </c>
      <c r="I356" s="69" t="b">
        <v>0</v>
      </c>
      <c r="J356" s="69" t="b">
        <v>0</v>
      </c>
      <c r="K356" s="69" t="b">
        <v>0</v>
      </c>
      <c r="L356" s="69" t="b">
        <v>0</v>
      </c>
    </row>
    <row r="357" spans="1:12" ht="15">
      <c r="A357" s="69" t="s">
        <v>1989</v>
      </c>
      <c r="B357" s="69" t="s">
        <v>1967</v>
      </c>
      <c r="C357" s="69">
        <v>13</v>
      </c>
      <c r="D357" s="93">
        <v>0.0011400569041640765</v>
      </c>
      <c r="E357" s="93">
        <v>1.4338313530809859</v>
      </c>
      <c r="F357" s="69" t="s">
        <v>361</v>
      </c>
      <c r="G357" s="69" t="b">
        <v>0</v>
      </c>
      <c r="H357" s="69" t="b">
        <v>0</v>
      </c>
      <c r="I357" s="69" t="b">
        <v>0</v>
      </c>
      <c r="J357" s="69" t="b">
        <v>0</v>
      </c>
      <c r="K357" s="69" t="b">
        <v>0</v>
      </c>
      <c r="L357" s="69" t="b">
        <v>0</v>
      </c>
    </row>
    <row r="358" spans="1:12" ht="15">
      <c r="A358" s="69" t="s">
        <v>1967</v>
      </c>
      <c r="B358" s="69" t="s">
        <v>1968</v>
      </c>
      <c r="C358" s="69">
        <v>13</v>
      </c>
      <c r="D358" s="93">
        <v>0.0011400569041640765</v>
      </c>
      <c r="E358" s="93">
        <v>1.4016466697095846</v>
      </c>
      <c r="F358" s="69" t="s">
        <v>361</v>
      </c>
      <c r="G358" s="69" t="b">
        <v>0</v>
      </c>
      <c r="H358" s="69" t="b">
        <v>0</v>
      </c>
      <c r="I358" s="69" t="b">
        <v>0</v>
      </c>
      <c r="J358" s="69" t="b">
        <v>0</v>
      </c>
      <c r="K358" s="69" t="b">
        <v>0</v>
      </c>
      <c r="L358" s="69" t="b">
        <v>0</v>
      </c>
    </row>
    <row r="359" spans="1:12" ht="15">
      <c r="A359" s="69" t="s">
        <v>1968</v>
      </c>
      <c r="B359" s="69" t="s">
        <v>1990</v>
      </c>
      <c r="C359" s="69">
        <v>13</v>
      </c>
      <c r="D359" s="93">
        <v>0.0011400569041640765</v>
      </c>
      <c r="E359" s="93">
        <v>1.4016466697095846</v>
      </c>
      <c r="F359" s="69" t="s">
        <v>361</v>
      </c>
      <c r="G359" s="69" t="b">
        <v>0</v>
      </c>
      <c r="H359" s="69" t="b">
        <v>0</v>
      </c>
      <c r="I359" s="69" t="b">
        <v>0</v>
      </c>
      <c r="J359" s="69" t="b">
        <v>0</v>
      </c>
      <c r="K359" s="69" t="b">
        <v>0</v>
      </c>
      <c r="L359" s="69" t="b">
        <v>0</v>
      </c>
    </row>
    <row r="360" spans="1:12" ht="15">
      <c r="A360" s="69" t="s">
        <v>1990</v>
      </c>
      <c r="B360" s="69" t="s">
        <v>1994</v>
      </c>
      <c r="C360" s="69">
        <v>13</v>
      </c>
      <c r="D360" s="93">
        <v>0.0011400569041640765</v>
      </c>
      <c r="E360" s="93">
        <v>1.4338313530809859</v>
      </c>
      <c r="F360" s="69" t="s">
        <v>361</v>
      </c>
      <c r="G360" s="69" t="b">
        <v>0</v>
      </c>
      <c r="H360" s="69" t="b">
        <v>0</v>
      </c>
      <c r="I360" s="69" t="b">
        <v>0</v>
      </c>
      <c r="J360" s="69" t="b">
        <v>0</v>
      </c>
      <c r="K360" s="69" t="b">
        <v>0</v>
      </c>
      <c r="L360" s="69" t="b">
        <v>0</v>
      </c>
    </row>
    <row r="361" spans="1:12" ht="15">
      <c r="A361" s="69" t="s">
        <v>1994</v>
      </c>
      <c r="B361" s="69" t="s">
        <v>2199</v>
      </c>
      <c r="C361" s="69">
        <v>13</v>
      </c>
      <c r="D361" s="93">
        <v>0.0011400569041640765</v>
      </c>
      <c r="E361" s="93">
        <v>1.4338313530809859</v>
      </c>
      <c r="F361" s="69" t="s">
        <v>361</v>
      </c>
      <c r="G361" s="69" t="b">
        <v>0</v>
      </c>
      <c r="H361" s="69" t="b">
        <v>0</v>
      </c>
      <c r="I361" s="69" t="b">
        <v>0</v>
      </c>
      <c r="J361" s="69" t="b">
        <v>0</v>
      </c>
      <c r="K361" s="69" t="b">
        <v>0</v>
      </c>
      <c r="L361" s="69" t="b">
        <v>0</v>
      </c>
    </row>
    <row r="362" spans="1:12" ht="15">
      <c r="A362" s="69" t="s">
        <v>2199</v>
      </c>
      <c r="B362" s="69" t="s">
        <v>1981</v>
      </c>
      <c r="C362" s="69">
        <v>13</v>
      </c>
      <c r="D362" s="93">
        <v>0.0011400569041640765</v>
      </c>
      <c r="E362" s="93">
        <v>1.4338313530809859</v>
      </c>
      <c r="F362" s="69" t="s">
        <v>361</v>
      </c>
      <c r="G362" s="69" t="b">
        <v>0</v>
      </c>
      <c r="H362" s="69" t="b">
        <v>0</v>
      </c>
      <c r="I362" s="69" t="b">
        <v>0</v>
      </c>
      <c r="J362" s="69" t="b">
        <v>0</v>
      </c>
      <c r="K362" s="69" t="b">
        <v>0</v>
      </c>
      <c r="L362" s="69" t="b">
        <v>0</v>
      </c>
    </row>
    <row r="363" spans="1:12" ht="15">
      <c r="A363" s="69" t="s">
        <v>1981</v>
      </c>
      <c r="B363" s="69" t="s">
        <v>1971</v>
      </c>
      <c r="C363" s="69">
        <v>13</v>
      </c>
      <c r="D363" s="93">
        <v>0.0011400569041640765</v>
      </c>
      <c r="E363" s="93">
        <v>0.8317713617530234</v>
      </c>
      <c r="F363" s="69" t="s">
        <v>361</v>
      </c>
      <c r="G363" s="69" t="b">
        <v>0</v>
      </c>
      <c r="H363" s="69" t="b">
        <v>0</v>
      </c>
      <c r="I363" s="69" t="b">
        <v>0</v>
      </c>
      <c r="J363" s="69" t="b">
        <v>0</v>
      </c>
      <c r="K363" s="69" t="b">
        <v>0</v>
      </c>
      <c r="L363" s="69" t="b">
        <v>0</v>
      </c>
    </row>
    <row r="364" spans="1:12" ht="15">
      <c r="A364" s="69" t="s">
        <v>1971</v>
      </c>
      <c r="B364" s="69" t="s">
        <v>2218</v>
      </c>
      <c r="C364" s="69">
        <v>13</v>
      </c>
      <c r="D364" s="93">
        <v>0.0011400569041640765</v>
      </c>
      <c r="E364" s="93">
        <v>0.8317713617530234</v>
      </c>
      <c r="F364" s="69" t="s">
        <v>361</v>
      </c>
      <c r="G364" s="69" t="b">
        <v>0</v>
      </c>
      <c r="H364" s="69" t="b">
        <v>0</v>
      </c>
      <c r="I364" s="69" t="b">
        <v>0</v>
      </c>
      <c r="J364" s="69" t="b">
        <v>0</v>
      </c>
      <c r="K364" s="69" t="b">
        <v>0</v>
      </c>
      <c r="L364" s="69" t="b">
        <v>0</v>
      </c>
    </row>
    <row r="365" spans="1:12" ht="15">
      <c r="A365" s="69" t="s">
        <v>2218</v>
      </c>
      <c r="B365" s="69" t="s">
        <v>2219</v>
      </c>
      <c r="C365" s="69">
        <v>13</v>
      </c>
      <c r="D365" s="93">
        <v>0.0011400569041640765</v>
      </c>
      <c r="E365" s="93">
        <v>1.4338313530809859</v>
      </c>
      <c r="F365" s="69" t="s">
        <v>361</v>
      </c>
      <c r="G365" s="69" t="b">
        <v>0</v>
      </c>
      <c r="H365" s="69" t="b">
        <v>0</v>
      </c>
      <c r="I365" s="69" t="b">
        <v>0</v>
      </c>
      <c r="J365" s="69" t="b">
        <v>0</v>
      </c>
      <c r="K365" s="69" t="b">
        <v>0</v>
      </c>
      <c r="L365" s="69" t="b">
        <v>0</v>
      </c>
    </row>
    <row r="366" spans="1:12" ht="15">
      <c r="A366" s="69" t="s">
        <v>2219</v>
      </c>
      <c r="B366" s="69" t="s">
        <v>1984</v>
      </c>
      <c r="C366" s="69">
        <v>13</v>
      </c>
      <c r="D366" s="93">
        <v>0.0011400569041640765</v>
      </c>
      <c r="E366" s="93">
        <v>1.4338313530809859</v>
      </c>
      <c r="F366" s="69" t="s">
        <v>361</v>
      </c>
      <c r="G366" s="69" t="b">
        <v>0</v>
      </c>
      <c r="H366" s="69" t="b">
        <v>0</v>
      </c>
      <c r="I366" s="69" t="b">
        <v>0</v>
      </c>
      <c r="J366" s="69" t="b">
        <v>0</v>
      </c>
      <c r="K366" s="69" t="b">
        <v>0</v>
      </c>
      <c r="L366" s="69" t="b">
        <v>0</v>
      </c>
    </row>
    <row r="367" spans="1:12" ht="15">
      <c r="A367" s="69" t="s">
        <v>1984</v>
      </c>
      <c r="B367" s="69" t="s">
        <v>2195</v>
      </c>
      <c r="C367" s="69">
        <v>13</v>
      </c>
      <c r="D367" s="93">
        <v>0.0011400569041640765</v>
      </c>
      <c r="E367" s="93">
        <v>1.4338313530809859</v>
      </c>
      <c r="F367" s="69" t="s">
        <v>361</v>
      </c>
      <c r="G367" s="69" t="b">
        <v>0</v>
      </c>
      <c r="H367" s="69" t="b">
        <v>0</v>
      </c>
      <c r="I367" s="69" t="b">
        <v>0</v>
      </c>
      <c r="J367" s="69" t="b">
        <v>0</v>
      </c>
      <c r="K367" s="69" t="b">
        <v>0</v>
      </c>
      <c r="L367" s="69" t="b">
        <v>0</v>
      </c>
    </row>
    <row r="368" spans="1:12" ht="15">
      <c r="A368" s="69" t="s">
        <v>2195</v>
      </c>
      <c r="B368" s="69" t="s">
        <v>2220</v>
      </c>
      <c r="C368" s="69">
        <v>13</v>
      </c>
      <c r="D368" s="93">
        <v>0.0011400569041640765</v>
      </c>
      <c r="E368" s="93">
        <v>1.4338313530809859</v>
      </c>
      <c r="F368" s="69" t="s">
        <v>361</v>
      </c>
      <c r="G368" s="69" t="b">
        <v>0</v>
      </c>
      <c r="H368" s="69" t="b">
        <v>0</v>
      </c>
      <c r="I368" s="69" t="b">
        <v>0</v>
      </c>
      <c r="J368" s="69" t="b">
        <v>0</v>
      </c>
      <c r="K368" s="69" t="b">
        <v>0</v>
      </c>
      <c r="L368" s="69" t="b">
        <v>0</v>
      </c>
    </row>
    <row r="369" spans="1:12" ht="15">
      <c r="A369" s="69" t="s">
        <v>2220</v>
      </c>
      <c r="B369" s="69" t="s">
        <v>2194</v>
      </c>
      <c r="C369" s="69">
        <v>13</v>
      </c>
      <c r="D369" s="93">
        <v>0.0011400569041640765</v>
      </c>
      <c r="E369" s="93">
        <v>1.4338313530809859</v>
      </c>
      <c r="F369" s="69" t="s">
        <v>361</v>
      </c>
      <c r="G369" s="69" t="b">
        <v>0</v>
      </c>
      <c r="H369" s="69" t="b">
        <v>0</v>
      </c>
      <c r="I369" s="69" t="b">
        <v>0</v>
      </c>
      <c r="J369" s="69" t="b">
        <v>0</v>
      </c>
      <c r="K369" s="69" t="b">
        <v>0</v>
      </c>
      <c r="L369" s="69" t="b">
        <v>0</v>
      </c>
    </row>
    <row r="370" spans="1:12" ht="15">
      <c r="A370" s="69" t="s">
        <v>2194</v>
      </c>
      <c r="B370" s="69" t="s">
        <v>1980</v>
      </c>
      <c r="C370" s="69">
        <v>13</v>
      </c>
      <c r="D370" s="93">
        <v>0.0011400569041640765</v>
      </c>
      <c r="E370" s="93">
        <v>1.4338313530809859</v>
      </c>
      <c r="F370" s="69" t="s">
        <v>361</v>
      </c>
      <c r="G370" s="69" t="b">
        <v>0</v>
      </c>
      <c r="H370" s="69" t="b">
        <v>0</v>
      </c>
      <c r="I370" s="69" t="b">
        <v>0</v>
      </c>
      <c r="J370" s="69" t="b">
        <v>0</v>
      </c>
      <c r="K370" s="69" t="b">
        <v>0</v>
      </c>
      <c r="L370" s="69" t="b">
        <v>0</v>
      </c>
    </row>
    <row r="371" spans="1:12" ht="15">
      <c r="A371" s="69" t="s">
        <v>1980</v>
      </c>
      <c r="B371" s="69" t="s">
        <v>1971</v>
      </c>
      <c r="C371" s="69">
        <v>13</v>
      </c>
      <c r="D371" s="93">
        <v>0.0011400569041640765</v>
      </c>
      <c r="E371" s="93">
        <v>0.8317713617530234</v>
      </c>
      <c r="F371" s="69" t="s">
        <v>361</v>
      </c>
      <c r="G371" s="69" t="b">
        <v>0</v>
      </c>
      <c r="H371" s="69" t="b">
        <v>0</v>
      </c>
      <c r="I371" s="69" t="b">
        <v>0</v>
      </c>
      <c r="J371" s="69" t="b">
        <v>0</v>
      </c>
      <c r="K371" s="69" t="b">
        <v>0</v>
      </c>
      <c r="L371" s="69" t="b">
        <v>0</v>
      </c>
    </row>
    <row r="372" spans="1:12" ht="15">
      <c r="A372" s="69" t="s">
        <v>1971</v>
      </c>
      <c r="B372" s="69" t="s">
        <v>2205</v>
      </c>
      <c r="C372" s="69">
        <v>13</v>
      </c>
      <c r="D372" s="93">
        <v>0.0011400569041640765</v>
      </c>
      <c r="E372" s="93">
        <v>0.8317713617530234</v>
      </c>
      <c r="F372" s="69" t="s">
        <v>361</v>
      </c>
      <c r="G372" s="69" t="b">
        <v>0</v>
      </c>
      <c r="H372" s="69" t="b">
        <v>0</v>
      </c>
      <c r="I372" s="69" t="b">
        <v>0</v>
      </c>
      <c r="J372" s="69" t="b">
        <v>0</v>
      </c>
      <c r="K372" s="69" t="b">
        <v>0</v>
      </c>
      <c r="L372" s="69" t="b">
        <v>0</v>
      </c>
    </row>
    <row r="373" spans="1:12" ht="15">
      <c r="A373" s="69" t="s">
        <v>2205</v>
      </c>
      <c r="B373" s="69" t="s">
        <v>2210</v>
      </c>
      <c r="C373" s="69">
        <v>13</v>
      </c>
      <c r="D373" s="93">
        <v>0.0011400569041640765</v>
      </c>
      <c r="E373" s="93">
        <v>1.4338313530809859</v>
      </c>
      <c r="F373" s="69" t="s">
        <v>361</v>
      </c>
      <c r="G373" s="69" t="b">
        <v>0</v>
      </c>
      <c r="H373" s="69" t="b">
        <v>0</v>
      </c>
      <c r="I373" s="69" t="b">
        <v>0</v>
      </c>
      <c r="J373" s="69" t="b">
        <v>0</v>
      </c>
      <c r="K373" s="69" t="b">
        <v>0</v>
      </c>
      <c r="L373" s="69" t="b">
        <v>0</v>
      </c>
    </row>
    <row r="374" spans="1:12" ht="15">
      <c r="A374" s="69" t="s">
        <v>2210</v>
      </c>
      <c r="B374" s="69" t="s">
        <v>1971</v>
      </c>
      <c r="C374" s="69">
        <v>13</v>
      </c>
      <c r="D374" s="93">
        <v>0.0011400569041640765</v>
      </c>
      <c r="E374" s="93">
        <v>0.8317713617530234</v>
      </c>
      <c r="F374" s="69" t="s">
        <v>361</v>
      </c>
      <c r="G374" s="69" t="b">
        <v>0</v>
      </c>
      <c r="H374" s="69" t="b">
        <v>0</v>
      </c>
      <c r="I374" s="69" t="b">
        <v>0</v>
      </c>
      <c r="J374" s="69" t="b">
        <v>0</v>
      </c>
      <c r="K374" s="69" t="b">
        <v>0</v>
      </c>
      <c r="L374" s="69" t="b">
        <v>0</v>
      </c>
    </row>
    <row r="375" spans="1:12" ht="15">
      <c r="A375" s="69" t="s">
        <v>1971</v>
      </c>
      <c r="B375" s="69" t="s">
        <v>2206</v>
      </c>
      <c r="C375" s="69">
        <v>13</v>
      </c>
      <c r="D375" s="93">
        <v>0.0011400569041640765</v>
      </c>
      <c r="E375" s="93">
        <v>0.8317713617530234</v>
      </c>
      <c r="F375" s="69" t="s">
        <v>361</v>
      </c>
      <c r="G375" s="69" t="b">
        <v>0</v>
      </c>
      <c r="H375" s="69" t="b">
        <v>0</v>
      </c>
      <c r="I375" s="69" t="b">
        <v>0</v>
      </c>
      <c r="J375" s="69" t="b">
        <v>0</v>
      </c>
      <c r="K375" s="69" t="b">
        <v>0</v>
      </c>
      <c r="L375" s="69" t="b">
        <v>0</v>
      </c>
    </row>
    <row r="376" spans="1:12" ht="15">
      <c r="A376" s="69" t="s">
        <v>2206</v>
      </c>
      <c r="B376" s="69" t="s">
        <v>1996</v>
      </c>
      <c r="C376" s="69">
        <v>13</v>
      </c>
      <c r="D376" s="93">
        <v>0.0011400569041640765</v>
      </c>
      <c r="E376" s="93">
        <v>1.4338313530809859</v>
      </c>
      <c r="F376" s="69" t="s">
        <v>361</v>
      </c>
      <c r="G376" s="69" t="b">
        <v>0</v>
      </c>
      <c r="H376" s="69" t="b">
        <v>0</v>
      </c>
      <c r="I376" s="69" t="b">
        <v>0</v>
      </c>
      <c r="J376" s="69" t="b">
        <v>0</v>
      </c>
      <c r="K376" s="69" t="b">
        <v>0</v>
      </c>
      <c r="L376" s="69" t="b">
        <v>0</v>
      </c>
    </row>
    <row r="377" spans="1:12" ht="15">
      <c r="A377" s="69" t="s">
        <v>1991</v>
      </c>
      <c r="B377" s="69" t="s">
        <v>1983</v>
      </c>
      <c r="C377" s="69">
        <v>6</v>
      </c>
      <c r="D377" s="93">
        <v>0.011226382463992057</v>
      </c>
      <c r="E377" s="93">
        <v>1.3132644520809929</v>
      </c>
      <c r="F377" s="69" t="s">
        <v>397</v>
      </c>
      <c r="G377" s="69" t="b">
        <v>0</v>
      </c>
      <c r="H377" s="69" t="b">
        <v>0</v>
      </c>
      <c r="I377" s="69" t="b">
        <v>0</v>
      </c>
      <c r="J377" s="69" t="b">
        <v>0</v>
      </c>
      <c r="K377" s="69" t="b">
        <v>0</v>
      </c>
      <c r="L377" s="69" t="b">
        <v>0</v>
      </c>
    </row>
    <row r="378" spans="1:12" ht="15">
      <c r="A378" s="69" t="s">
        <v>1972</v>
      </c>
      <c r="B378" s="69" t="s">
        <v>1974</v>
      </c>
      <c r="C378" s="69">
        <v>5</v>
      </c>
      <c r="D378" s="93">
        <v>0.00935531871999338</v>
      </c>
      <c r="E378" s="93">
        <v>1.234083206033368</v>
      </c>
      <c r="F378" s="69" t="s">
        <v>397</v>
      </c>
      <c r="G378" s="69" t="b">
        <v>0</v>
      </c>
      <c r="H378" s="69" t="b">
        <v>0</v>
      </c>
      <c r="I378" s="69" t="b">
        <v>0</v>
      </c>
      <c r="J378" s="69" t="b">
        <v>0</v>
      </c>
      <c r="K378" s="69" t="b">
        <v>0</v>
      </c>
      <c r="L378" s="69" t="b">
        <v>0</v>
      </c>
    </row>
    <row r="379" spans="1:12" ht="15">
      <c r="A379" s="69" t="s">
        <v>1968</v>
      </c>
      <c r="B379" s="69" t="s">
        <v>1969</v>
      </c>
      <c r="C379" s="69">
        <v>5</v>
      </c>
      <c r="D379" s="93">
        <v>0.00935531871999338</v>
      </c>
      <c r="E379" s="93">
        <v>0.9488474775526188</v>
      </c>
      <c r="F379" s="69" t="s">
        <v>397</v>
      </c>
      <c r="G379" s="69" t="b">
        <v>0</v>
      </c>
      <c r="H379" s="69" t="b">
        <v>0</v>
      </c>
      <c r="I379" s="69" t="b">
        <v>0</v>
      </c>
      <c r="J379" s="69" t="b">
        <v>0</v>
      </c>
      <c r="K379" s="69" t="b">
        <v>0</v>
      </c>
      <c r="L379" s="69" t="b">
        <v>0</v>
      </c>
    </row>
    <row r="380" spans="1:12" ht="15">
      <c r="A380" s="69" t="s">
        <v>1973</v>
      </c>
      <c r="B380" s="69" t="s">
        <v>1972</v>
      </c>
      <c r="C380" s="69">
        <v>5</v>
      </c>
      <c r="D380" s="93">
        <v>0.00935531871999338</v>
      </c>
      <c r="E380" s="93">
        <v>1.2041199826559248</v>
      </c>
      <c r="F380" s="69" t="s">
        <v>397</v>
      </c>
      <c r="G380" s="69" t="b">
        <v>0</v>
      </c>
      <c r="H380" s="69" t="b">
        <v>0</v>
      </c>
      <c r="I380" s="69" t="b">
        <v>0</v>
      </c>
      <c r="J380" s="69" t="b">
        <v>0</v>
      </c>
      <c r="K380" s="69" t="b">
        <v>0</v>
      </c>
      <c r="L380" s="69" t="b">
        <v>0</v>
      </c>
    </row>
    <row r="381" spans="1:12" ht="15">
      <c r="A381" s="69" t="s">
        <v>1972</v>
      </c>
      <c r="B381" s="69" t="s">
        <v>2239</v>
      </c>
      <c r="C381" s="69">
        <v>4</v>
      </c>
      <c r="D381" s="93">
        <v>0.009004412042787747</v>
      </c>
      <c r="E381" s="93">
        <v>1.234083206033368</v>
      </c>
      <c r="F381" s="69" t="s">
        <v>397</v>
      </c>
      <c r="G381" s="69" t="b">
        <v>0</v>
      </c>
      <c r="H381" s="69" t="b">
        <v>0</v>
      </c>
      <c r="I381" s="69" t="b">
        <v>0</v>
      </c>
      <c r="J381" s="69" t="b">
        <v>0</v>
      </c>
      <c r="K381" s="69" t="b">
        <v>0</v>
      </c>
      <c r="L381" s="69" t="b">
        <v>0</v>
      </c>
    </row>
    <row r="382" spans="1:12" ht="15">
      <c r="A382" s="69" t="s">
        <v>1970</v>
      </c>
      <c r="B382" s="69" t="s">
        <v>1971</v>
      </c>
      <c r="C382" s="69">
        <v>4</v>
      </c>
      <c r="D382" s="93">
        <v>0.009004412042787747</v>
      </c>
      <c r="E382" s="93">
        <v>1.6812412373755872</v>
      </c>
      <c r="F382" s="69" t="s">
        <v>397</v>
      </c>
      <c r="G382" s="69" t="b">
        <v>0</v>
      </c>
      <c r="H382" s="69" t="b">
        <v>0</v>
      </c>
      <c r="I382" s="69" t="b">
        <v>0</v>
      </c>
      <c r="J382" s="69" t="b">
        <v>0</v>
      </c>
      <c r="K382" s="69" t="b">
        <v>0</v>
      </c>
      <c r="L382" s="69" t="b">
        <v>0</v>
      </c>
    </row>
    <row r="383" spans="1:12" ht="15">
      <c r="A383" s="69" t="s">
        <v>2246</v>
      </c>
      <c r="B383" s="69" t="s">
        <v>2247</v>
      </c>
      <c r="C383" s="69">
        <v>3</v>
      </c>
      <c r="D383" s="93">
        <v>0.008223176521600222</v>
      </c>
      <c r="E383" s="93">
        <v>1.9030899869919435</v>
      </c>
      <c r="F383" s="69" t="s">
        <v>397</v>
      </c>
      <c r="G383" s="69" t="b">
        <v>0</v>
      </c>
      <c r="H383" s="69" t="b">
        <v>0</v>
      </c>
      <c r="I383" s="69" t="b">
        <v>0</v>
      </c>
      <c r="J383" s="69" t="b">
        <v>0</v>
      </c>
      <c r="K383" s="69" t="b">
        <v>0</v>
      </c>
      <c r="L383" s="69" t="b">
        <v>0</v>
      </c>
    </row>
    <row r="384" spans="1:12" ht="15">
      <c r="A384" s="69" t="s">
        <v>2247</v>
      </c>
      <c r="B384" s="69" t="s">
        <v>1972</v>
      </c>
      <c r="C384" s="69">
        <v>3</v>
      </c>
      <c r="D384" s="93">
        <v>0.008223176521600222</v>
      </c>
      <c r="E384" s="93">
        <v>1.2041199826559248</v>
      </c>
      <c r="F384" s="69" t="s">
        <v>397</v>
      </c>
      <c r="G384" s="69" t="b">
        <v>0</v>
      </c>
      <c r="H384" s="69" t="b">
        <v>0</v>
      </c>
      <c r="I384" s="69" t="b">
        <v>0</v>
      </c>
      <c r="J384" s="69" t="b">
        <v>0</v>
      </c>
      <c r="K384" s="69" t="b">
        <v>0</v>
      </c>
      <c r="L384" s="69" t="b">
        <v>0</v>
      </c>
    </row>
    <row r="385" spans="1:12" ht="15">
      <c r="A385" s="69" t="s">
        <v>1974</v>
      </c>
      <c r="B385" s="69" t="s">
        <v>2248</v>
      </c>
      <c r="C385" s="69">
        <v>3</v>
      </c>
      <c r="D385" s="93">
        <v>0.008223176521600222</v>
      </c>
      <c r="E385" s="93">
        <v>1.6812412373755872</v>
      </c>
      <c r="F385" s="69" t="s">
        <v>397</v>
      </c>
      <c r="G385" s="69" t="b">
        <v>0</v>
      </c>
      <c r="H385" s="69" t="b">
        <v>0</v>
      </c>
      <c r="I385" s="69" t="b">
        <v>0</v>
      </c>
      <c r="J385" s="69" t="b">
        <v>0</v>
      </c>
      <c r="K385" s="69" t="b">
        <v>0</v>
      </c>
      <c r="L385" s="69" t="b">
        <v>0</v>
      </c>
    </row>
    <row r="386" spans="1:12" ht="15">
      <c r="A386" s="69" t="s">
        <v>2248</v>
      </c>
      <c r="B386" s="69" t="s">
        <v>1992</v>
      </c>
      <c r="C386" s="69">
        <v>3</v>
      </c>
      <c r="D386" s="93">
        <v>0.008223176521600222</v>
      </c>
      <c r="E386" s="93">
        <v>1.6020599913279623</v>
      </c>
      <c r="F386" s="69" t="s">
        <v>397</v>
      </c>
      <c r="G386" s="69" t="b">
        <v>0</v>
      </c>
      <c r="H386" s="69" t="b">
        <v>0</v>
      </c>
      <c r="I386" s="69" t="b">
        <v>0</v>
      </c>
      <c r="J386" s="69" t="b">
        <v>0</v>
      </c>
      <c r="K386" s="69" t="b">
        <v>0</v>
      </c>
      <c r="L386" s="69" t="b">
        <v>0</v>
      </c>
    </row>
    <row r="387" spans="1:12" ht="15">
      <c r="A387" s="69" t="s">
        <v>1992</v>
      </c>
      <c r="B387" s="69" t="s">
        <v>2249</v>
      </c>
      <c r="C387" s="69">
        <v>3</v>
      </c>
      <c r="D387" s="93">
        <v>0.008223176521600222</v>
      </c>
      <c r="E387" s="93">
        <v>1.6020599913279623</v>
      </c>
      <c r="F387" s="69" t="s">
        <v>397</v>
      </c>
      <c r="G387" s="69" t="b">
        <v>0</v>
      </c>
      <c r="H387" s="69" t="b">
        <v>0</v>
      </c>
      <c r="I387" s="69" t="b">
        <v>0</v>
      </c>
      <c r="J387" s="69" t="b">
        <v>0</v>
      </c>
      <c r="K387" s="69" t="b">
        <v>0</v>
      </c>
      <c r="L387" s="69" t="b">
        <v>0</v>
      </c>
    </row>
    <row r="388" spans="1:12" ht="15">
      <c r="A388" s="69" t="s">
        <v>1969</v>
      </c>
      <c r="B388" s="69" t="s">
        <v>2251</v>
      </c>
      <c r="C388" s="69">
        <v>3</v>
      </c>
      <c r="D388" s="93">
        <v>0.008223176521600222</v>
      </c>
      <c r="E388" s="93">
        <v>1.4259687322722812</v>
      </c>
      <c r="F388" s="69" t="s">
        <v>397</v>
      </c>
      <c r="G388" s="69" t="b">
        <v>0</v>
      </c>
      <c r="H388" s="69" t="b">
        <v>0</v>
      </c>
      <c r="I388" s="69" t="b">
        <v>0</v>
      </c>
      <c r="J388" s="69" t="b">
        <v>0</v>
      </c>
      <c r="K388" s="69" t="b">
        <v>0</v>
      </c>
      <c r="L388" s="69" t="b">
        <v>0</v>
      </c>
    </row>
    <row r="389" spans="1:12" ht="15">
      <c r="A389" s="69" t="s">
        <v>2251</v>
      </c>
      <c r="B389" s="69" t="s">
        <v>1992</v>
      </c>
      <c r="C389" s="69">
        <v>3</v>
      </c>
      <c r="D389" s="93">
        <v>0.008223176521600222</v>
      </c>
      <c r="E389" s="93">
        <v>1.6020599913279623</v>
      </c>
      <c r="F389" s="69" t="s">
        <v>397</v>
      </c>
      <c r="G389" s="69" t="b">
        <v>0</v>
      </c>
      <c r="H389" s="69" t="b">
        <v>0</v>
      </c>
      <c r="I389" s="69" t="b">
        <v>0</v>
      </c>
      <c r="J389" s="69" t="b">
        <v>0</v>
      </c>
      <c r="K389" s="69" t="b">
        <v>0</v>
      </c>
      <c r="L389" s="69" t="b">
        <v>0</v>
      </c>
    </row>
    <row r="390" spans="1:12" ht="15">
      <c r="A390" s="69" t="s">
        <v>1980</v>
      </c>
      <c r="B390" s="69" t="s">
        <v>1970</v>
      </c>
      <c r="C390" s="69">
        <v>3</v>
      </c>
      <c r="D390" s="93">
        <v>0.008223176521600222</v>
      </c>
      <c r="E390" s="93">
        <v>1.6812412373755872</v>
      </c>
      <c r="F390" s="69" t="s">
        <v>397</v>
      </c>
      <c r="G390" s="69" t="b">
        <v>0</v>
      </c>
      <c r="H390" s="69" t="b">
        <v>0</v>
      </c>
      <c r="I390" s="69" t="b">
        <v>0</v>
      </c>
      <c r="J390" s="69" t="b">
        <v>0</v>
      </c>
      <c r="K390" s="69" t="b">
        <v>0</v>
      </c>
      <c r="L390" s="69" t="b">
        <v>0</v>
      </c>
    </row>
    <row r="391" spans="1:12" ht="15">
      <c r="A391" s="69" t="s">
        <v>1972</v>
      </c>
      <c r="B391" s="69" t="s">
        <v>1985</v>
      </c>
      <c r="C391" s="69">
        <v>3</v>
      </c>
      <c r="D391" s="93">
        <v>0.008223176521600222</v>
      </c>
      <c r="E391" s="93">
        <v>1.234083206033368</v>
      </c>
      <c r="F391" s="69" t="s">
        <v>397</v>
      </c>
      <c r="G391" s="69" t="b">
        <v>0</v>
      </c>
      <c r="H391" s="69" t="b">
        <v>0</v>
      </c>
      <c r="I391" s="69" t="b">
        <v>0</v>
      </c>
      <c r="J391" s="69" t="b">
        <v>0</v>
      </c>
      <c r="K391" s="69" t="b">
        <v>0</v>
      </c>
      <c r="L391" s="69" t="b">
        <v>0</v>
      </c>
    </row>
    <row r="392" spans="1:12" ht="15">
      <c r="A392" s="69" t="s">
        <v>1967</v>
      </c>
      <c r="B392" s="69" t="s">
        <v>1968</v>
      </c>
      <c r="C392" s="69">
        <v>3</v>
      </c>
      <c r="D392" s="93">
        <v>0.008223176521600222</v>
      </c>
      <c r="E392" s="93">
        <v>1.234083206033368</v>
      </c>
      <c r="F392" s="69" t="s">
        <v>397</v>
      </c>
      <c r="G392" s="69" t="b">
        <v>0</v>
      </c>
      <c r="H392" s="69" t="b">
        <v>0</v>
      </c>
      <c r="I392" s="69" t="b">
        <v>0</v>
      </c>
      <c r="J392" s="69" t="b">
        <v>0</v>
      </c>
      <c r="K392" s="69" t="b">
        <v>0</v>
      </c>
      <c r="L392" s="69" t="b">
        <v>0</v>
      </c>
    </row>
    <row r="393" spans="1:12" ht="15">
      <c r="A393" s="69" t="s">
        <v>1978</v>
      </c>
      <c r="B393" s="69" t="s">
        <v>466</v>
      </c>
      <c r="C393" s="69">
        <v>3</v>
      </c>
      <c r="D393" s="93">
        <v>0.008223176521600222</v>
      </c>
      <c r="E393" s="93">
        <v>1.4101744650890493</v>
      </c>
      <c r="F393" s="69" t="s">
        <v>397</v>
      </c>
      <c r="G393" s="69" t="b">
        <v>0</v>
      </c>
      <c r="H393" s="69" t="b">
        <v>0</v>
      </c>
      <c r="I393" s="69" t="b">
        <v>0</v>
      </c>
      <c r="J393" s="69" t="b">
        <v>0</v>
      </c>
      <c r="K393" s="69" t="b">
        <v>0</v>
      </c>
      <c r="L393" s="69" t="b">
        <v>0</v>
      </c>
    </row>
    <row r="394" spans="1:12" ht="15">
      <c r="A394" s="69" t="s">
        <v>466</v>
      </c>
      <c r="B394" s="69" t="s">
        <v>1979</v>
      </c>
      <c r="C394" s="69">
        <v>3</v>
      </c>
      <c r="D394" s="93">
        <v>0.008223176521600222</v>
      </c>
      <c r="E394" s="93">
        <v>1.6812412373755872</v>
      </c>
      <c r="F394" s="69" t="s">
        <v>397</v>
      </c>
      <c r="G394" s="69" t="b">
        <v>0</v>
      </c>
      <c r="H394" s="69" t="b">
        <v>0</v>
      </c>
      <c r="I394" s="69" t="b">
        <v>0</v>
      </c>
      <c r="J394" s="69" t="b">
        <v>0</v>
      </c>
      <c r="K394" s="69" t="b">
        <v>0</v>
      </c>
      <c r="L394" s="69" t="b">
        <v>0</v>
      </c>
    </row>
    <row r="395" spans="1:12" ht="15">
      <c r="A395" s="69" t="s">
        <v>1979</v>
      </c>
      <c r="B395" s="69" t="s">
        <v>1991</v>
      </c>
      <c r="C395" s="69">
        <v>3</v>
      </c>
      <c r="D395" s="93">
        <v>0.008223176521600222</v>
      </c>
      <c r="E395" s="93">
        <v>1.4101744650890493</v>
      </c>
      <c r="F395" s="69" t="s">
        <v>397</v>
      </c>
      <c r="G395" s="69" t="b">
        <v>0</v>
      </c>
      <c r="H395" s="69" t="b">
        <v>0</v>
      </c>
      <c r="I395" s="69" t="b">
        <v>0</v>
      </c>
      <c r="J395" s="69" t="b">
        <v>0</v>
      </c>
      <c r="K395" s="69" t="b">
        <v>0</v>
      </c>
      <c r="L395" s="69" t="b">
        <v>0</v>
      </c>
    </row>
    <row r="396" spans="1:12" ht="15">
      <c r="A396" s="69" t="s">
        <v>2249</v>
      </c>
      <c r="B396" s="69" t="s">
        <v>2288</v>
      </c>
      <c r="C396" s="69">
        <v>2</v>
      </c>
      <c r="D396" s="93">
        <v>0.00686322559522902</v>
      </c>
      <c r="E396" s="93">
        <v>1.9030899869919435</v>
      </c>
      <c r="F396" s="69" t="s">
        <v>397</v>
      </c>
      <c r="G396" s="69" t="b">
        <v>0</v>
      </c>
      <c r="H396" s="69" t="b">
        <v>0</v>
      </c>
      <c r="I396" s="69" t="b">
        <v>0</v>
      </c>
      <c r="J396" s="69" t="b">
        <v>0</v>
      </c>
      <c r="K396" s="69" t="b">
        <v>0</v>
      </c>
      <c r="L396" s="69" t="b">
        <v>0</v>
      </c>
    </row>
    <row r="397" spans="1:12" ht="15">
      <c r="A397" s="69" t="s">
        <v>2288</v>
      </c>
      <c r="B397" s="69" t="s">
        <v>2289</v>
      </c>
      <c r="C397" s="69">
        <v>2</v>
      </c>
      <c r="D397" s="93">
        <v>0.00686322559522902</v>
      </c>
      <c r="E397" s="93">
        <v>2.0791812460476247</v>
      </c>
      <c r="F397" s="69" t="s">
        <v>397</v>
      </c>
      <c r="G397" s="69" t="b">
        <v>0</v>
      </c>
      <c r="H397" s="69" t="b">
        <v>0</v>
      </c>
      <c r="I397" s="69" t="b">
        <v>0</v>
      </c>
      <c r="J397" s="69" t="b">
        <v>0</v>
      </c>
      <c r="K397" s="69" t="b">
        <v>0</v>
      </c>
      <c r="L397" s="69" t="b">
        <v>0</v>
      </c>
    </row>
    <row r="398" spans="1:12" ht="15">
      <c r="A398" s="69" t="s">
        <v>2289</v>
      </c>
      <c r="B398" s="69" t="s">
        <v>1991</v>
      </c>
      <c r="C398" s="69">
        <v>2</v>
      </c>
      <c r="D398" s="93">
        <v>0.00686322559522902</v>
      </c>
      <c r="E398" s="93">
        <v>1.5351132016973492</v>
      </c>
      <c r="F398" s="69" t="s">
        <v>397</v>
      </c>
      <c r="G398" s="69" t="b">
        <v>0</v>
      </c>
      <c r="H398" s="69" t="b">
        <v>0</v>
      </c>
      <c r="I398" s="69" t="b">
        <v>0</v>
      </c>
      <c r="J398" s="69" t="b">
        <v>0</v>
      </c>
      <c r="K398" s="69" t="b">
        <v>0</v>
      </c>
      <c r="L398" s="69" t="b">
        <v>0</v>
      </c>
    </row>
    <row r="399" spans="1:12" ht="15">
      <c r="A399" s="69" t="s">
        <v>1983</v>
      </c>
      <c r="B399" s="69" t="s">
        <v>2290</v>
      </c>
      <c r="C399" s="69">
        <v>2</v>
      </c>
      <c r="D399" s="93">
        <v>0.00686322559522902</v>
      </c>
      <c r="E399" s="93">
        <v>1.6812412373755872</v>
      </c>
      <c r="F399" s="69" t="s">
        <v>397</v>
      </c>
      <c r="G399" s="69" t="b">
        <v>0</v>
      </c>
      <c r="H399" s="69" t="b">
        <v>0</v>
      </c>
      <c r="I399" s="69" t="b">
        <v>0</v>
      </c>
      <c r="J399" s="69" t="b">
        <v>0</v>
      </c>
      <c r="K399" s="69" t="b">
        <v>0</v>
      </c>
      <c r="L399" s="69" t="b">
        <v>0</v>
      </c>
    </row>
    <row r="400" spans="1:12" ht="15">
      <c r="A400" s="69" t="s">
        <v>2290</v>
      </c>
      <c r="B400" s="69" t="s">
        <v>2238</v>
      </c>
      <c r="C400" s="69">
        <v>2</v>
      </c>
      <c r="D400" s="93">
        <v>0.00686322559522902</v>
      </c>
      <c r="E400" s="93">
        <v>2.0791812460476247</v>
      </c>
      <c r="F400" s="69" t="s">
        <v>397</v>
      </c>
      <c r="G400" s="69" t="b">
        <v>0</v>
      </c>
      <c r="H400" s="69" t="b">
        <v>0</v>
      </c>
      <c r="I400" s="69" t="b">
        <v>0</v>
      </c>
      <c r="J400" s="69" t="b">
        <v>0</v>
      </c>
      <c r="K400" s="69" t="b">
        <v>0</v>
      </c>
      <c r="L400" s="69" t="b">
        <v>0</v>
      </c>
    </row>
    <row r="401" spans="1:12" ht="15">
      <c r="A401" s="69" t="s">
        <v>2238</v>
      </c>
      <c r="B401" s="69" t="s">
        <v>1968</v>
      </c>
      <c r="C401" s="69">
        <v>2</v>
      </c>
      <c r="D401" s="93">
        <v>0.00686322559522902</v>
      </c>
      <c r="E401" s="93">
        <v>1.234083206033368</v>
      </c>
      <c r="F401" s="69" t="s">
        <v>397</v>
      </c>
      <c r="G401" s="69" t="b">
        <v>0</v>
      </c>
      <c r="H401" s="69" t="b">
        <v>0</v>
      </c>
      <c r="I401" s="69" t="b">
        <v>0</v>
      </c>
      <c r="J401" s="69" t="b">
        <v>0</v>
      </c>
      <c r="K401" s="69" t="b">
        <v>0</v>
      </c>
      <c r="L401" s="69" t="b">
        <v>0</v>
      </c>
    </row>
    <row r="402" spans="1:12" ht="15">
      <c r="A402" s="69" t="s">
        <v>1992</v>
      </c>
      <c r="B402" s="69" t="s">
        <v>2291</v>
      </c>
      <c r="C402" s="69">
        <v>2</v>
      </c>
      <c r="D402" s="93">
        <v>0.00686322559522902</v>
      </c>
      <c r="E402" s="93">
        <v>1.6020599913279623</v>
      </c>
      <c r="F402" s="69" t="s">
        <v>397</v>
      </c>
      <c r="G402" s="69" t="b">
        <v>0</v>
      </c>
      <c r="H402" s="69" t="b">
        <v>0</v>
      </c>
      <c r="I402" s="69" t="b">
        <v>0</v>
      </c>
      <c r="J402" s="69" t="b">
        <v>0</v>
      </c>
      <c r="K402" s="69" t="b">
        <v>0</v>
      </c>
      <c r="L402" s="69" t="b">
        <v>0</v>
      </c>
    </row>
    <row r="403" spans="1:12" ht="15">
      <c r="A403" s="69" t="s">
        <v>2291</v>
      </c>
      <c r="B403" s="69" t="s">
        <v>2292</v>
      </c>
      <c r="C403" s="69">
        <v>2</v>
      </c>
      <c r="D403" s="93">
        <v>0.00686322559522902</v>
      </c>
      <c r="E403" s="93">
        <v>2.0791812460476247</v>
      </c>
      <c r="F403" s="69" t="s">
        <v>397</v>
      </c>
      <c r="G403" s="69" t="b">
        <v>0</v>
      </c>
      <c r="H403" s="69" t="b">
        <v>0</v>
      </c>
      <c r="I403" s="69" t="b">
        <v>0</v>
      </c>
      <c r="J403" s="69" t="b">
        <v>0</v>
      </c>
      <c r="K403" s="69" t="b">
        <v>0</v>
      </c>
      <c r="L403" s="69" t="b">
        <v>0</v>
      </c>
    </row>
    <row r="404" spans="1:12" ht="15">
      <c r="A404" s="69" t="s">
        <v>2292</v>
      </c>
      <c r="B404" s="69" t="s">
        <v>2237</v>
      </c>
      <c r="C404" s="69">
        <v>2</v>
      </c>
      <c r="D404" s="93">
        <v>0.00686322559522902</v>
      </c>
      <c r="E404" s="93">
        <v>2.0791812460476247</v>
      </c>
      <c r="F404" s="69" t="s">
        <v>397</v>
      </c>
      <c r="G404" s="69" t="b">
        <v>0</v>
      </c>
      <c r="H404" s="69" t="b">
        <v>0</v>
      </c>
      <c r="I404" s="69" t="b">
        <v>0</v>
      </c>
      <c r="J404" s="69" t="b">
        <v>0</v>
      </c>
      <c r="K404" s="69" t="b">
        <v>0</v>
      </c>
      <c r="L404" s="69" t="b">
        <v>0</v>
      </c>
    </row>
    <row r="405" spans="1:12" ht="15">
      <c r="A405" s="69" t="s">
        <v>2237</v>
      </c>
      <c r="B405" s="69" t="s">
        <v>1983</v>
      </c>
      <c r="C405" s="69">
        <v>2</v>
      </c>
      <c r="D405" s="93">
        <v>0.00686322559522902</v>
      </c>
      <c r="E405" s="93">
        <v>1.3802112417116061</v>
      </c>
      <c r="F405" s="69" t="s">
        <v>397</v>
      </c>
      <c r="G405" s="69" t="b">
        <v>0</v>
      </c>
      <c r="H405" s="69" t="b">
        <v>0</v>
      </c>
      <c r="I405" s="69" t="b">
        <v>0</v>
      </c>
      <c r="J405" s="69" t="b">
        <v>0</v>
      </c>
      <c r="K405" s="69" t="b">
        <v>0</v>
      </c>
      <c r="L405" s="69" t="b">
        <v>0</v>
      </c>
    </row>
    <row r="406" spans="1:12" ht="15">
      <c r="A406" s="69" t="s">
        <v>2298</v>
      </c>
      <c r="B406" s="69" t="s">
        <v>1972</v>
      </c>
      <c r="C406" s="69">
        <v>2</v>
      </c>
      <c r="D406" s="93">
        <v>0.00686322559522902</v>
      </c>
      <c r="E406" s="93">
        <v>1.2041199826559248</v>
      </c>
      <c r="F406" s="69" t="s">
        <v>397</v>
      </c>
      <c r="G406" s="69" t="b">
        <v>0</v>
      </c>
      <c r="H406" s="69" t="b">
        <v>0</v>
      </c>
      <c r="I406" s="69" t="b">
        <v>0</v>
      </c>
      <c r="J406" s="69" t="b">
        <v>0</v>
      </c>
      <c r="K406" s="69" t="b">
        <v>0</v>
      </c>
      <c r="L406" s="69" t="b">
        <v>0</v>
      </c>
    </row>
    <row r="407" spans="1:12" ht="15">
      <c r="A407" s="69" t="s">
        <v>2239</v>
      </c>
      <c r="B407" s="69" t="s">
        <v>1993</v>
      </c>
      <c r="C407" s="69">
        <v>2</v>
      </c>
      <c r="D407" s="93">
        <v>0.00686322559522902</v>
      </c>
      <c r="E407" s="93">
        <v>1.3802112417116061</v>
      </c>
      <c r="F407" s="69" t="s">
        <v>397</v>
      </c>
      <c r="G407" s="69" t="b">
        <v>0</v>
      </c>
      <c r="H407" s="69" t="b">
        <v>0</v>
      </c>
      <c r="I407" s="69" t="b">
        <v>0</v>
      </c>
      <c r="J407" s="69" t="b">
        <v>0</v>
      </c>
      <c r="K407" s="69" t="b">
        <v>0</v>
      </c>
      <c r="L407" s="69" t="b">
        <v>0</v>
      </c>
    </row>
    <row r="408" spans="1:12" ht="15">
      <c r="A408" s="69" t="s">
        <v>1993</v>
      </c>
      <c r="B408" s="69" t="s">
        <v>2240</v>
      </c>
      <c r="C408" s="69">
        <v>2</v>
      </c>
      <c r="D408" s="93">
        <v>0.00686322559522902</v>
      </c>
      <c r="E408" s="93">
        <v>1.3802112417116061</v>
      </c>
      <c r="F408" s="69" t="s">
        <v>397</v>
      </c>
      <c r="G408" s="69" t="b">
        <v>0</v>
      </c>
      <c r="H408" s="69" t="b">
        <v>0</v>
      </c>
      <c r="I408" s="69" t="b">
        <v>0</v>
      </c>
      <c r="J408" s="69" t="b">
        <v>0</v>
      </c>
      <c r="K408" s="69" t="b">
        <v>0</v>
      </c>
      <c r="L408" s="69" t="b">
        <v>0</v>
      </c>
    </row>
    <row r="409" spans="1:12" ht="15">
      <c r="A409" s="69" t="s">
        <v>2240</v>
      </c>
      <c r="B409" s="69" t="s">
        <v>1968</v>
      </c>
      <c r="C409" s="69">
        <v>2</v>
      </c>
      <c r="D409" s="93">
        <v>0.00686322559522902</v>
      </c>
      <c r="E409" s="93">
        <v>0.9330532103693868</v>
      </c>
      <c r="F409" s="69" t="s">
        <v>397</v>
      </c>
      <c r="G409" s="69" t="b">
        <v>0</v>
      </c>
      <c r="H409" s="69" t="b">
        <v>0</v>
      </c>
      <c r="I409" s="69" t="b">
        <v>0</v>
      </c>
      <c r="J409" s="69" t="b">
        <v>0</v>
      </c>
      <c r="K409" s="69" t="b">
        <v>0</v>
      </c>
      <c r="L409" s="69" t="b">
        <v>0</v>
      </c>
    </row>
    <row r="410" spans="1:12" ht="15">
      <c r="A410" s="69" t="s">
        <v>1968</v>
      </c>
      <c r="B410" s="69" t="s">
        <v>2252</v>
      </c>
      <c r="C410" s="69">
        <v>2</v>
      </c>
      <c r="D410" s="93">
        <v>0.00686322559522902</v>
      </c>
      <c r="E410" s="93">
        <v>1.0280287236002434</v>
      </c>
      <c r="F410" s="69" t="s">
        <v>397</v>
      </c>
      <c r="G410" s="69" t="b">
        <v>0</v>
      </c>
      <c r="H410" s="69" t="b">
        <v>0</v>
      </c>
      <c r="I410" s="69" t="b">
        <v>0</v>
      </c>
      <c r="J410" s="69" t="b">
        <v>0</v>
      </c>
      <c r="K410" s="69" t="b">
        <v>0</v>
      </c>
      <c r="L410" s="69" t="b">
        <v>0</v>
      </c>
    </row>
    <row r="411" spans="1:12" ht="15">
      <c r="A411" s="69" t="s">
        <v>2252</v>
      </c>
      <c r="B411" s="69" t="s">
        <v>2254</v>
      </c>
      <c r="C411" s="69">
        <v>2</v>
      </c>
      <c r="D411" s="93">
        <v>0.00686322559522902</v>
      </c>
      <c r="E411" s="93">
        <v>1.7269987279362622</v>
      </c>
      <c r="F411" s="69" t="s">
        <v>397</v>
      </c>
      <c r="G411" s="69" t="b">
        <v>0</v>
      </c>
      <c r="H411" s="69" t="b">
        <v>0</v>
      </c>
      <c r="I411" s="69" t="b">
        <v>0</v>
      </c>
      <c r="J411" s="69" t="b">
        <v>0</v>
      </c>
      <c r="K411" s="69" t="b">
        <v>0</v>
      </c>
      <c r="L411" s="69" t="b">
        <v>0</v>
      </c>
    </row>
    <row r="412" spans="1:12" ht="15">
      <c r="A412" s="69" t="s">
        <v>2254</v>
      </c>
      <c r="B412" s="69" t="s">
        <v>2253</v>
      </c>
      <c r="C412" s="69">
        <v>2</v>
      </c>
      <c r="D412" s="93">
        <v>0.00686322559522902</v>
      </c>
      <c r="E412" s="93">
        <v>1.7269987279362622</v>
      </c>
      <c r="F412" s="69" t="s">
        <v>397</v>
      </c>
      <c r="G412" s="69" t="b">
        <v>0</v>
      </c>
      <c r="H412" s="69" t="b">
        <v>0</v>
      </c>
      <c r="I412" s="69" t="b">
        <v>0</v>
      </c>
      <c r="J412" s="69" t="b">
        <v>0</v>
      </c>
      <c r="K412" s="69" t="b">
        <v>0</v>
      </c>
      <c r="L412" s="69" t="b">
        <v>0</v>
      </c>
    </row>
    <row r="413" spans="1:12" ht="15">
      <c r="A413" s="69" t="s">
        <v>2253</v>
      </c>
      <c r="B413" s="69" t="s">
        <v>2245</v>
      </c>
      <c r="C413" s="69">
        <v>2</v>
      </c>
      <c r="D413" s="93">
        <v>0.00686322559522902</v>
      </c>
      <c r="E413" s="93">
        <v>1.7269987279362622</v>
      </c>
      <c r="F413" s="69" t="s">
        <v>397</v>
      </c>
      <c r="G413" s="69" t="b">
        <v>0</v>
      </c>
      <c r="H413" s="69" t="b">
        <v>0</v>
      </c>
      <c r="I413" s="69" t="b">
        <v>0</v>
      </c>
      <c r="J413" s="69" t="b">
        <v>0</v>
      </c>
      <c r="K413" s="69" t="b">
        <v>0</v>
      </c>
      <c r="L413" s="69" t="b">
        <v>0</v>
      </c>
    </row>
    <row r="414" spans="1:12" ht="15">
      <c r="A414" s="69" t="s">
        <v>2245</v>
      </c>
      <c r="B414" s="69" t="s">
        <v>2299</v>
      </c>
      <c r="C414" s="69">
        <v>2</v>
      </c>
      <c r="D414" s="93">
        <v>0.00686322559522902</v>
      </c>
      <c r="E414" s="93">
        <v>1.9030899869919435</v>
      </c>
      <c r="F414" s="69" t="s">
        <v>397</v>
      </c>
      <c r="G414" s="69" t="b">
        <v>0</v>
      </c>
      <c r="H414" s="69" t="b">
        <v>0</v>
      </c>
      <c r="I414" s="69" t="b">
        <v>0</v>
      </c>
      <c r="J414" s="69" t="b">
        <v>0</v>
      </c>
      <c r="K414" s="69" t="b">
        <v>0</v>
      </c>
      <c r="L414" s="69" t="b">
        <v>0</v>
      </c>
    </row>
    <row r="415" spans="1:12" ht="15">
      <c r="A415" s="69" t="s">
        <v>2299</v>
      </c>
      <c r="B415" s="69" t="s">
        <v>1978</v>
      </c>
      <c r="C415" s="69">
        <v>2</v>
      </c>
      <c r="D415" s="93">
        <v>0.00686322559522902</v>
      </c>
      <c r="E415" s="93">
        <v>1.5351132016973492</v>
      </c>
      <c r="F415" s="69" t="s">
        <v>397</v>
      </c>
      <c r="G415" s="69" t="b">
        <v>0</v>
      </c>
      <c r="H415" s="69" t="b">
        <v>0</v>
      </c>
      <c r="I415" s="69" t="b">
        <v>0</v>
      </c>
      <c r="J415" s="69" t="b">
        <v>0</v>
      </c>
      <c r="K415" s="69" t="b">
        <v>0</v>
      </c>
      <c r="L415" s="69" t="b">
        <v>0</v>
      </c>
    </row>
    <row r="416" spans="1:12" ht="15">
      <c r="A416" s="69" t="s">
        <v>1978</v>
      </c>
      <c r="B416" s="69" t="s">
        <v>2250</v>
      </c>
      <c r="C416" s="69">
        <v>2</v>
      </c>
      <c r="D416" s="93">
        <v>0.00686322559522902</v>
      </c>
      <c r="E416" s="93">
        <v>1.3590219426416679</v>
      </c>
      <c r="F416" s="69" t="s">
        <v>397</v>
      </c>
      <c r="G416" s="69" t="b">
        <v>0</v>
      </c>
      <c r="H416" s="69" t="b">
        <v>0</v>
      </c>
      <c r="I416" s="69" t="b">
        <v>0</v>
      </c>
      <c r="J416" s="69" t="b">
        <v>0</v>
      </c>
      <c r="K416" s="69" t="b">
        <v>0</v>
      </c>
      <c r="L416" s="69" t="b">
        <v>0</v>
      </c>
    </row>
    <row r="417" spans="1:12" ht="15">
      <c r="A417" s="69" t="s">
        <v>2223</v>
      </c>
      <c r="B417" s="69" t="s">
        <v>2293</v>
      </c>
      <c r="C417" s="69">
        <v>2</v>
      </c>
      <c r="D417" s="93">
        <v>0.00686322559522902</v>
      </c>
      <c r="E417" s="93">
        <v>2.0791812460476247</v>
      </c>
      <c r="F417" s="69" t="s">
        <v>397</v>
      </c>
      <c r="G417" s="69" t="b">
        <v>0</v>
      </c>
      <c r="H417" s="69" t="b">
        <v>0</v>
      </c>
      <c r="I417" s="69" t="b">
        <v>0</v>
      </c>
      <c r="J417" s="69" t="b">
        <v>0</v>
      </c>
      <c r="K417" s="69" t="b">
        <v>0</v>
      </c>
      <c r="L417" s="69" t="b">
        <v>0</v>
      </c>
    </row>
    <row r="418" spans="1:12" ht="15">
      <c r="A418" s="69" t="s">
        <v>2293</v>
      </c>
      <c r="B418" s="69" t="s">
        <v>2294</v>
      </c>
      <c r="C418" s="69">
        <v>2</v>
      </c>
      <c r="D418" s="93">
        <v>0.00686322559522902</v>
      </c>
      <c r="E418" s="93">
        <v>2.0791812460476247</v>
      </c>
      <c r="F418" s="69" t="s">
        <v>397</v>
      </c>
      <c r="G418" s="69" t="b">
        <v>0</v>
      </c>
      <c r="H418" s="69" t="b">
        <v>0</v>
      </c>
      <c r="I418" s="69" t="b">
        <v>0</v>
      </c>
      <c r="J418" s="69" t="b">
        <v>0</v>
      </c>
      <c r="K418" s="69" t="b">
        <v>0</v>
      </c>
      <c r="L418" s="69" t="b">
        <v>0</v>
      </c>
    </row>
    <row r="419" spans="1:12" ht="15">
      <c r="A419" s="69" t="s">
        <v>2239</v>
      </c>
      <c r="B419" s="69" t="s">
        <v>2244</v>
      </c>
      <c r="C419" s="69">
        <v>2</v>
      </c>
      <c r="D419" s="93">
        <v>0.00686322559522902</v>
      </c>
      <c r="E419" s="93">
        <v>1.6020599913279623</v>
      </c>
      <c r="F419" s="69" t="s">
        <v>397</v>
      </c>
      <c r="G419" s="69" t="b">
        <v>0</v>
      </c>
      <c r="H419" s="69" t="b">
        <v>0</v>
      </c>
      <c r="I419" s="69" t="b">
        <v>0</v>
      </c>
      <c r="J419" s="69" t="b">
        <v>0</v>
      </c>
      <c r="K419" s="69" t="b">
        <v>0</v>
      </c>
      <c r="L419" s="69" t="b">
        <v>0</v>
      </c>
    </row>
    <row r="420" spans="1:12" ht="15">
      <c r="A420" s="69" t="s">
        <v>2244</v>
      </c>
      <c r="B420" s="69" t="s">
        <v>2295</v>
      </c>
      <c r="C420" s="69">
        <v>2</v>
      </c>
      <c r="D420" s="93">
        <v>0.00686322559522902</v>
      </c>
      <c r="E420" s="93">
        <v>1.9030899869919435</v>
      </c>
      <c r="F420" s="69" t="s">
        <v>397</v>
      </c>
      <c r="G420" s="69" t="b">
        <v>0</v>
      </c>
      <c r="H420" s="69" t="b">
        <v>0</v>
      </c>
      <c r="I420" s="69" t="b">
        <v>0</v>
      </c>
      <c r="J420" s="69" t="b">
        <v>0</v>
      </c>
      <c r="K420" s="69" t="b">
        <v>0</v>
      </c>
      <c r="L420" s="69" t="b">
        <v>0</v>
      </c>
    </row>
    <row r="421" spans="1:12" ht="15">
      <c r="A421" s="69" t="s">
        <v>2295</v>
      </c>
      <c r="B421" s="69" t="s">
        <v>2296</v>
      </c>
      <c r="C421" s="69">
        <v>2</v>
      </c>
      <c r="D421" s="93">
        <v>0.00686322559522902</v>
      </c>
      <c r="E421" s="93">
        <v>2.0791812460476247</v>
      </c>
      <c r="F421" s="69" t="s">
        <v>397</v>
      </c>
      <c r="G421" s="69" t="b">
        <v>0</v>
      </c>
      <c r="H421" s="69" t="b">
        <v>0</v>
      </c>
      <c r="I421" s="69" t="b">
        <v>0</v>
      </c>
      <c r="J421" s="69" t="b">
        <v>0</v>
      </c>
      <c r="K421" s="69" t="b">
        <v>0</v>
      </c>
      <c r="L421" s="69" t="b">
        <v>0</v>
      </c>
    </row>
    <row r="422" spans="1:12" ht="15">
      <c r="A422" s="69" t="s">
        <v>2296</v>
      </c>
      <c r="B422" s="69" t="s">
        <v>1968</v>
      </c>
      <c r="C422" s="69">
        <v>2</v>
      </c>
      <c r="D422" s="93">
        <v>0.00686322559522902</v>
      </c>
      <c r="E422" s="93">
        <v>1.234083206033368</v>
      </c>
      <c r="F422" s="69" t="s">
        <v>397</v>
      </c>
      <c r="G422" s="69" t="b">
        <v>0</v>
      </c>
      <c r="H422" s="69" t="b">
        <v>0</v>
      </c>
      <c r="I422" s="69" t="b">
        <v>0</v>
      </c>
      <c r="J422" s="69" t="b">
        <v>0</v>
      </c>
      <c r="K422" s="69" t="b">
        <v>0</v>
      </c>
      <c r="L422" s="69" t="b">
        <v>0</v>
      </c>
    </row>
    <row r="423" spans="1:12" ht="15">
      <c r="A423" s="69" t="s">
        <v>1968</v>
      </c>
      <c r="B423" s="69" t="s">
        <v>2240</v>
      </c>
      <c r="C423" s="69">
        <v>2</v>
      </c>
      <c r="D423" s="93">
        <v>0.00686322559522902</v>
      </c>
      <c r="E423" s="93">
        <v>0.9030899869919435</v>
      </c>
      <c r="F423" s="69" t="s">
        <v>397</v>
      </c>
      <c r="G423" s="69" t="b">
        <v>0</v>
      </c>
      <c r="H423" s="69" t="b">
        <v>0</v>
      </c>
      <c r="I423" s="69" t="b">
        <v>0</v>
      </c>
      <c r="J423" s="69" t="b">
        <v>0</v>
      </c>
      <c r="K423" s="69" t="b">
        <v>0</v>
      </c>
      <c r="L423" s="69" t="b">
        <v>0</v>
      </c>
    </row>
    <row r="424" spans="1:12" ht="15">
      <c r="A424" s="69" t="s">
        <v>1993</v>
      </c>
      <c r="B424" s="69" t="s">
        <v>2297</v>
      </c>
      <c r="C424" s="69">
        <v>2</v>
      </c>
      <c r="D424" s="93">
        <v>0.00686322559522902</v>
      </c>
      <c r="E424" s="93">
        <v>1.6812412373755872</v>
      </c>
      <c r="F424" s="69" t="s">
        <v>397</v>
      </c>
      <c r="G424" s="69" t="b">
        <v>0</v>
      </c>
      <c r="H424" s="69" t="b">
        <v>0</v>
      </c>
      <c r="I424" s="69" t="b">
        <v>0</v>
      </c>
      <c r="J424" s="69" t="b">
        <v>0</v>
      </c>
      <c r="K424" s="69" t="b">
        <v>0</v>
      </c>
      <c r="L424" s="69" t="b">
        <v>0</v>
      </c>
    </row>
    <row r="425" spans="1:12" ht="15">
      <c r="A425" s="69" t="s">
        <v>2241</v>
      </c>
      <c r="B425" s="69" t="s">
        <v>665</v>
      </c>
      <c r="C425" s="69">
        <v>2</v>
      </c>
      <c r="D425" s="93">
        <v>0.00686322559522902</v>
      </c>
      <c r="E425" s="93">
        <v>2.0791812460476247</v>
      </c>
      <c r="F425" s="69" t="s">
        <v>397</v>
      </c>
      <c r="G425" s="69" t="b">
        <v>0</v>
      </c>
      <c r="H425" s="69" t="b">
        <v>0</v>
      </c>
      <c r="I425" s="69" t="b">
        <v>0</v>
      </c>
      <c r="J425" s="69" t="b">
        <v>0</v>
      </c>
      <c r="K425" s="69" t="b">
        <v>0</v>
      </c>
      <c r="L425" s="69" t="b">
        <v>0</v>
      </c>
    </row>
    <row r="426" spans="1:12" ht="15">
      <c r="A426" s="69" t="s">
        <v>2287</v>
      </c>
      <c r="B426" s="69" t="s">
        <v>1991</v>
      </c>
      <c r="C426" s="69">
        <v>2</v>
      </c>
      <c r="D426" s="93">
        <v>0.009224245169064168</v>
      </c>
      <c r="E426" s="93">
        <v>1.5351132016973492</v>
      </c>
      <c r="F426" s="69" t="s">
        <v>397</v>
      </c>
      <c r="G426" s="69" t="b">
        <v>0</v>
      </c>
      <c r="H426" s="69" t="b">
        <v>0</v>
      </c>
      <c r="I426" s="69" t="b">
        <v>0</v>
      </c>
      <c r="J426" s="69" t="b">
        <v>0</v>
      </c>
      <c r="K426" s="69" t="b">
        <v>0</v>
      </c>
      <c r="L426" s="69" t="b">
        <v>0</v>
      </c>
    </row>
    <row r="427" spans="1:12" ht="15">
      <c r="A427" s="69" t="s">
        <v>1971</v>
      </c>
      <c r="B427" s="69" t="s">
        <v>1967</v>
      </c>
      <c r="C427" s="69">
        <v>2</v>
      </c>
      <c r="D427" s="93">
        <v>0.00686322559522902</v>
      </c>
      <c r="E427" s="93">
        <v>1.6020599913279623</v>
      </c>
      <c r="F427" s="69" t="s">
        <v>397</v>
      </c>
      <c r="G427" s="69" t="b">
        <v>0</v>
      </c>
      <c r="H427" s="69" t="b">
        <v>0</v>
      </c>
      <c r="I427" s="69" t="b">
        <v>0</v>
      </c>
      <c r="J427" s="69" t="b">
        <v>0</v>
      </c>
      <c r="K427" s="69" t="b">
        <v>0</v>
      </c>
      <c r="L427" s="69" t="b">
        <v>0</v>
      </c>
    </row>
    <row r="428" spans="1:12" ht="15">
      <c r="A428" s="69" t="s">
        <v>1975</v>
      </c>
      <c r="B428" s="69" t="s">
        <v>1969</v>
      </c>
      <c r="C428" s="69">
        <v>2</v>
      </c>
      <c r="D428" s="93">
        <v>0.00686322559522902</v>
      </c>
      <c r="E428" s="93">
        <v>1.4259687322722812</v>
      </c>
      <c r="F428" s="69" t="s">
        <v>397</v>
      </c>
      <c r="G428" s="69" t="b">
        <v>0</v>
      </c>
      <c r="H428" s="69" t="b">
        <v>0</v>
      </c>
      <c r="I428" s="69" t="b">
        <v>0</v>
      </c>
      <c r="J428" s="69" t="b">
        <v>0</v>
      </c>
      <c r="K428" s="69" t="b">
        <v>0</v>
      </c>
      <c r="L428" s="69" t="b">
        <v>0</v>
      </c>
    </row>
    <row r="429" spans="1:12" ht="15">
      <c r="A429" s="69" t="s">
        <v>1969</v>
      </c>
      <c r="B429" s="69" t="s">
        <v>1968</v>
      </c>
      <c r="C429" s="69">
        <v>2</v>
      </c>
      <c r="D429" s="93">
        <v>0.00686322559522902</v>
      </c>
      <c r="E429" s="93">
        <v>0.5808706922580243</v>
      </c>
      <c r="F429" s="69" t="s">
        <v>397</v>
      </c>
      <c r="G429" s="69" t="b">
        <v>0</v>
      </c>
      <c r="H429" s="69" t="b">
        <v>0</v>
      </c>
      <c r="I429" s="69" t="b">
        <v>0</v>
      </c>
      <c r="J429" s="69" t="b">
        <v>0</v>
      </c>
      <c r="K429" s="69" t="b">
        <v>0</v>
      </c>
      <c r="L429" s="69" t="b">
        <v>0</v>
      </c>
    </row>
    <row r="430" spans="1:12" ht="15">
      <c r="A430" s="69" t="s">
        <v>1969</v>
      </c>
      <c r="B430" s="69" t="s">
        <v>1976</v>
      </c>
      <c r="C430" s="69">
        <v>2</v>
      </c>
      <c r="D430" s="93">
        <v>0.00686322559522902</v>
      </c>
      <c r="E430" s="93">
        <v>1.4259687322722812</v>
      </c>
      <c r="F430" s="69" t="s">
        <v>397</v>
      </c>
      <c r="G430" s="69" t="b">
        <v>0</v>
      </c>
      <c r="H430" s="69" t="b">
        <v>0</v>
      </c>
      <c r="I430" s="69" t="b">
        <v>0</v>
      </c>
      <c r="J430" s="69" t="b">
        <v>0</v>
      </c>
      <c r="K430" s="69" t="b">
        <v>0</v>
      </c>
      <c r="L430" s="69" t="b">
        <v>0</v>
      </c>
    </row>
    <row r="431" spans="1:12" ht="15">
      <c r="A431" s="69" t="s">
        <v>1976</v>
      </c>
      <c r="B431" s="69" t="s">
        <v>1977</v>
      </c>
      <c r="C431" s="69">
        <v>2</v>
      </c>
      <c r="D431" s="93">
        <v>0.00686322559522902</v>
      </c>
      <c r="E431" s="93">
        <v>2.0791812460476247</v>
      </c>
      <c r="F431" s="69" t="s">
        <v>397</v>
      </c>
      <c r="G431" s="69" t="b">
        <v>0</v>
      </c>
      <c r="H431" s="69" t="b">
        <v>0</v>
      </c>
      <c r="I431" s="69" t="b">
        <v>0</v>
      </c>
      <c r="J431" s="69" t="b">
        <v>0</v>
      </c>
      <c r="K431" s="69" t="b">
        <v>0</v>
      </c>
      <c r="L431" s="69" t="b">
        <v>0</v>
      </c>
    </row>
    <row r="432" spans="1:12" ht="15">
      <c r="A432" s="69" t="s">
        <v>1977</v>
      </c>
      <c r="B432" s="69" t="s">
        <v>1969</v>
      </c>
      <c r="C432" s="69">
        <v>2</v>
      </c>
      <c r="D432" s="93">
        <v>0.00686322559522902</v>
      </c>
      <c r="E432" s="93">
        <v>1.4259687322722812</v>
      </c>
      <c r="F432" s="69" t="s">
        <v>397</v>
      </c>
      <c r="G432" s="69" t="b">
        <v>0</v>
      </c>
      <c r="H432" s="69" t="b">
        <v>0</v>
      </c>
      <c r="I432" s="69" t="b">
        <v>0</v>
      </c>
      <c r="J432" s="69" t="b">
        <v>0</v>
      </c>
      <c r="K432" s="69" t="b">
        <v>0</v>
      </c>
      <c r="L432" s="69" t="b">
        <v>0</v>
      </c>
    </row>
    <row r="433" spans="1:12" ht="15">
      <c r="A433" s="69" t="s">
        <v>1969</v>
      </c>
      <c r="B433" s="69" t="s">
        <v>1978</v>
      </c>
      <c r="C433" s="69">
        <v>2</v>
      </c>
      <c r="D433" s="93">
        <v>0.00686322559522902</v>
      </c>
      <c r="E433" s="93">
        <v>0.8819006879220055</v>
      </c>
      <c r="F433" s="69" t="s">
        <v>397</v>
      </c>
      <c r="G433" s="69" t="b">
        <v>0</v>
      </c>
      <c r="H433" s="69" t="b">
        <v>0</v>
      </c>
      <c r="I433" s="69" t="b">
        <v>0</v>
      </c>
      <c r="J433" s="69" t="b">
        <v>0</v>
      </c>
      <c r="K433" s="69" t="b">
        <v>0</v>
      </c>
      <c r="L433" s="69" t="b">
        <v>0</v>
      </c>
    </row>
    <row r="434" spans="1:12" ht="15">
      <c r="A434" s="69" t="s">
        <v>1978</v>
      </c>
      <c r="B434" s="69" t="s">
        <v>1984</v>
      </c>
      <c r="C434" s="69">
        <v>2</v>
      </c>
      <c r="D434" s="93">
        <v>0.00686322559522902</v>
      </c>
      <c r="E434" s="93">
        <v>1.5351132016973492</v>
      </c>
      <c r="F434" s="69" t="s">
        <v>397</v>
      </c>
      <c r="G434" s="69" t="b">
        <v>0</v>
      </c>
      <c r="H434" s="69" t="b">
        <v>0</v>
      </c>
      <c r="I434" s="69" t="b">
        <v>0</v>
      </c>
      <c r="J434" s="69" t="b">
        <v>0</v>
      </c>
      <c r="K434" s="69" t="b">
        <v>0</v>
      </c>
      <c r="L434" s="69" t="b">
        <v>0</v>
      </c>
    </row>
    <row r="435" spans="1:12" ht="15">
      <c r="A435" s="69" t="s">
        <v>1984</v>
      </c>
      <c r="B435" s="69" t="s">
        <v>1979</v>
      </c>
      <c r="C435" s="69">
        <v>2</v>
      </c>
      <c r="D435" s="93">
        <v>0.00686322559522902</v>
      </c>
      <c r="E435" s="93">
        <v>1.6812412373755872</v>
      </c>
      <c r="F435" s="69" t="s">
        <v>397</v>
      </c>
      <c r="G435" s="69" t="b">
        <v>0</v>
      </c>
      <c r="H435" s="69" t="b">
        <v>0</v>
      </c>
      <c r="I435" s="69" t="b">
        <v>0</v>
      </c>
      <c r="J435" s="69" t="b">
        <v>0</v>
      </c>
      <c r="K435" s="69" t="b">
        <v>0</v>
      </c>
      <c r="L435" s="69" t="b">
        <v>0</v>
      </c>
    </row>
    <row r="436" spans="1:12" ht="15">
      <c r="A436" s="69" t="s">
        <v>1973</v>
      </c>
      <c r="B436" s="69" t="s">
        <v>1972</v>
      </c>
      <c r="C436" s="69">
        <v>4</v>
      </c>
      <c r="D436" s="93">
        <v>0.008247397141478936</v>
      </c>
      <c r="E436" s="93">
        <v>1.5378190950732742</v>
      </c>
      <c r="F436" s="69" t="s">
        <v>398</v>
      </c>
      <c r="G436" s="69" t="b">
        <v>0</v>
      </c>
      <c r="H436" s="69" t="b">
        <v>0</v>
      </c>
      <c r="I436" s="69" t="b">
        <v>0</v>
      </c>
      <c r="J436" s="69" t="b">
        <v>0</v>
      </c>
      <c r="K436" s="69" t="b">
        <v>0</v>
      </c>
      <c r="L436" s="69" t="b">
        <v>0</v>
      </c>
    </row>
    <row r="437" spans="1:12" ht="15">
      <c r="A437" s="69" t="s">
        <v>1972</v>
      </c>
      <c r="B437" s="69" t="s">
        <v>1985</v>
      </c>
      <c r="C437" s="69">
        <v>4</v>
      </c>
      <c r="D437" s="93">
        <v>0.008247397141478936</v>
      </c>
      <c r="E437" s="93">
        <v>1.5378190950732742</v>
      </c>
      <c r="F437" s="69" t="s">
        <v>398</v>
      </c>
      <c r="G437" s="69" t="b">
        <v>0</v>
      </c>
      <c r="H437" s="69" t="b">
        <v>0</v>
      </c>
      <c r="I437" s="69" t="b">
        <v>0</v>
      </c>
      <c r="J437" s="69" t="b">
        <v>0</v>
      </c>
      <c r="K437" s="69" t="b">
        <v>0</v>
      </c>
      <c r="L437" s="69" t="b">
        <v>0</v>
      </c>
    </row>
    <row r="438" spans="1:12" ht="15">
      <c r="A438" s="69" t="s">
        <v>1985</v>
      </c>
      <c r="B438" s="69" t="s">
        <v>1980</v>
      </c>
      <c r="C438" s="69">
        <v>4</v>
      </c>
      <c r="D438" s="93">
        <v>0.008247397141478936</v>
      </c>
      <c r="E438" s="93">
        <v>1.236789099409293</v>
      </c>
      <c r="F438" s="69" t="s">
        <v>398</v>
      </c>
      <c r="G438" s="69" t="b">
        <v>0</v>
      </c>
      <c r="H438" s="69" t="b">
        <v>0</v>
      </c>
      <c r="I438" s="69" t="b">
        <v>0</v>
      </c>
      <c r="J438" s="69" t="b">
        <v>0</v>
      </c>
      <c r="K438" s="69" t="b">
        <v>0</v>
      </c>
      <c r="L438" s="69" t="b">
        <v>0</v>
      </c>
    </row>
    <row r="439" spans="1:12" ht="15">
      <c r="A439" s="69" t="s">
        <v>1980</v>
      </c>
      <c r="B439" s="69" t="s">
        <v>1970</v>
      </c>
      <c r="C439" s="69">
        <v>4</v>
      </c>
      <c r="D439" s="93">
        <v>0.008247397141478936</v>
      </c>
      <c r="E439" s="93">
        <v>1.236789099409293</v>
      </c>
      <c r="F439" s="69" t="s">
        <v>398</v>
      </c>
      <c r="G439" s="69" t="b">
        <v>0</v>
      </c>
      <c r="H439" s="69" t="b">
        <v>0</v>
      </c>
      <c r="I439" s="69" t="b">
        <v>0</v>
      </c>
      <c r="J439" s="69" t="b">
        <v>0</v>
      </c>
      <c r="K439" s="69" t="b">
        <v>0</v>
      </c>
      <c r="L439" s="69" t="b">
        <v>0</v>
      </c>
    </row>
    <row r="440" spans="1:12" ht="15">
      <c r="A440" s="69" t="s">
        <v>1970</v>
      </c>
      <c r="B440" s="69" t="s">
        <v>1971</v>
      </c>
      <c r="C440" s="69">
        <v>4</v>
      </c>
      <c r="D440" s="93">
        <v>0.008247397141478936</v>
      </c>
      <c r="E440" s="93">
        <v>1.236789099409293</v>
      </c>
      <c r="F440" s="69" t="s">
        <v>398</v>
      </c>
      <c r="G440" s="69" t="b">
        <v>0</v>
      </c>
      <c r="H440" s="69" t="b">
        <v>0</v>
      </c>
      <c r="I440" s="69" t="b">
        <v>0</v>
      </c>
      <c r="J440" s="69" t="b">
        <v>0</v>
      </c>
      <c r="K440" s="69" t="b">
        <v>0</v>
      </c>
      <c r="L440" s="69" t="b">
        <v>0</v>
      </c>
    </row>
    <row r="441" spans="1:12" ht="15">
      <c r="A441" s="69" t="s">
        <v>1971</v>
      </c>
      <c r="B441" s="69" t="s">
        <v>1967</v>
      </c>
      <c r="C441" s="69">
        <v>4</v>
      </c>
      <c r="D441" s="93">
        <v>0.008247397141478936</v>
      </c>
      <c r="E441" s="93">
        <v>1.236789099409293</v>
      </c>
      <c r="F441" s="69" t="s">
        <v>398</v>
      </c>
      <c r="G441" s="69" t="b">
        <v>0</v>
      </c>
      <c r="H441" s="69" t="b">
        <v>0</v>
      </c>
      <c r="I441" s="69" t="b">
        <v>0</v>
      </c>
      <c r="J441" s="69" t="b">
        <v>0</v>
      </c>
      <c r="K441" s="69" t="b">
        <v>0</v>
      </c>
      <c r="L441" s="69" t="b">
        <v>0</v>
      </c>
    </row>
    <row r="442" spans="1:12" ht="15">
      <c r="A442" s="69" t="s">
        <v>1967</v>
      </c>
      <c r="B442" s="69" t="s">
        <v>1968</v>
      </c>
      <c r="C442" s="69">
        <v>4</v>
      </c>
      <c r="D442" s="93">
        <v>0.008247397141478936</v>
      </c>
      <c r="E442" s="93">
        <v>1.236789099409293</v>
      </c>
      <c r="F442" s="69" t="s">
        <v>398</v>
      </c>
      <c r="G442" s="69" t="b">
        <v>0</v>
      </c>
      <c r="H442" s="69" t="b">
        <v>0</v>
      </c>
      <c r="I442" s="69" t="b">
        <v>0</v>
      </c>
      <c r="J442" s="69" t="b">
        <v>0</v>
      </c>
      <c r="K442" s="69" t="b">
        <v>0</v>
      </c>
      <c r="L442" s="69" t="b">
        <v>0</v>
      </c>
    </row>
    <row r="443" spans="1:12" ht="15">
      <c r="A443" s="69" t="s">
        <v>1968</v>
      </c>
      <c r="B443" s="69" t="s">
        <v>1995</v>
      </c>
      <c r="C443" s="69">
        <v>4</v>
      </c>
      <c r="D443" s="93">
        <v>0.008247397141478936</v>
      </c>
      <c r="E443" s="93">
        <v>1.3617278360175928</v>
      </c>
      <c r="F443" s="69" t="s">
        <v>398</v>
      </c>
      <c r="G443" s="69" t="b">
        <v>0</v>
      </c>
      <c r="H443" s="69" t="b">
        <v>0</v>
      </c>
      <c r="I443" s="69" t="b">
        <v>0</v>
      </c>
      <c r="J443" s="69" t="b">
        <v>0</v>
      </c>
      <c r="K443" s="69" t="b">
        <v>0</v>
      </c>
      <c r="L443" s="69" t="b">
        <v>0</v>
      </c>
    </row>
    <row r="444" spans="1:12" ht="15">
      <c r="A444" s="69" t="s">
        <v>1995</v>
      </c>
      <c r="B444" s="69" t="s">
        <v>2196</v>
      </c>
      <c r="C444" s="69">
        <v>4</v>
      </c>
      <c r="D444" s="93">
        <v>0.008247397141478936</v>
      </c>
      <c r="E444" s="93">
        <v>1.5378190950732742</v>
      </c>
      <c r="F444" s="69" t="s">
        <v>398</v>
      </c>
      <c r="G444" s="69" t="b">
        <v>0</v>
      </c>
      <c r="H444" s="69" t="b">
        <v>0</v>
      </c>
      <c r="I444" s="69" t="b">
        <v>0</v>
      </c>
      <c r="J444" s="69" t="b">
        <v>0</v>
      </c>
      <c r="K444" s="69" t="b">
        <v>0</v>
      </c>
      <c r="L444" s="69" t="b">
        <v>0</v>
      </c>
    </row>
    <row r="445" spans="1:12" ht="15">
      <c r="A445" s="69" t="s">
        <v>2196</v>
      </c>
      <c r="B445" s="69" t="s">
        <v>2221</v>
      </c>
      <c r="C445" s="69">
        <v>4</v>
      </c>
      <c r="D445" s="93">
        <v>0.008247397141478936</v>
      </c>
      <c r="E445" s="93">
        <v>1.5378190950732742</v>
      </c>
      <c r="F445" s="69" t="s">
        <v>398</v>
      </c>
      <c r="G445" s="69" t="b">
        <v>0</v>
      </c>
      <c r="H445" s="69" t="b">
        <v>0</v>
      </c>
      <c r="I445" s="69" t="b">
        <v>0</v>
      </c>
      <c r="J445" s="69" t="b">
        <v>0</v>
      </c>
      <c r="K445" s="69" t="b">
        <v>0</v>
      </c>
      <c r="L445" s="69" t="b">
        <v>0</v>
      </c>
    </row>
    <row r="446" spans="1:12" ht="15">
      <c r="A446" s="69" t="s">
        <v>2221</v>
      </c>
      <c r="B446" s="69" t="s">
        <v>2232</v>
      </c>
      <c r="C446" s="69">
        <v>4</v>
      </c>
      <c r="D446" s="93">
        <v>0.008247397141478936</v>
      </c>
      <c r="E446" s="93">
        <v>1.5378190950732742</v>
      </c>
      <c r="F446" s="69" t="s">
        <v>398</v>
      </c>
      <c r="G446" s="69" t="b">
        <v>0</v>
      </c>
      <c r="H446" s="69" t="b">
        <v>0</v>
      </c>
      <c r="I446" s="69" t="b">
        <v>0</v>
      </c>
      <c r="J446" s="69" t="b">
        <v>0</v>
      </c>
      <c r="K446" s="69" t="b">
        <v>0</v>
      </c>
      <c r="L446" s="69" t="b">
        <v>0</v>
      </c>
    </row>
    <row r="447" spans="1:12" ht="15">
      <c r="A447" s="69" t="s">
        <v>2232</v>
      </c>
      <c r="B447" s="69" t="s">
        <v>1984</v>
      </c>
      <c r="C447" s="69">
        <v>4</v>
      </c>
      <c r="D447" s="93">
        <v>0.008247397141478936</v>
      </c>
      <c r="E447" s="93">
        <v>1.5378190950732742</v>
      </c>
      <c r="F447" s="69" t="s">
        <v>398</v>
      </c>
      <c r="G447" s="69" t="b">
        <v>0</v>
      </c>
      <c r="H447" s="69" t="b">
        <v>0</v>
      </c>
      <c r="I447" s="69" t="b">
        <v>0</v>
      </c>
      <c r="J447" s="69" t="b">
        <v>0</v>
      </c>
      <c r="K447" s="69" t="b">
        <v>0</v>
      </c>
      <c r="L447" s="69" t="b">
        <v>0</v>
      </c>
    </row>
    <row r="448" spans="1:12" ht="15">
      <c r="A448" s="69" t="s">
        <v>1984</v>
      </c>
      <c r="B448" s="69" t="s">
        <v>2233</v>
      </c>
      <c r="C448" s="69">
        <v>4</v>
      </c>
      <c r="D448" s="93">
        <v>0.008247397141478936</v>
      </c>
      <c r="E448" s="93">
        <v>1.5378190950732742</v>
      </c>
      <c r="F448" s="69" t="s">
        <v>398</v>
      </c>
      <c r="G448" s="69" t="b">
        <v>0</v>
      </c>
      <c r="H448" s="69" t="b">
        <v>0</v>
      </c>
      <c r="I448" s="69" t="b">
        <v>0</v>
      </c>
      <c r="J448" s="69" t="b">
        <v>0</v>
      </c>
      <c r="K448" s="69" t="b">
        <v>0</v>
      </c>
      <c r="L448" s="69" t="b">
        <v>0</v>
      </c>
    </row>
    <row r="449" spans="1:12" ht="15">
      <c r="A449" s="69" t="s">
        <v>2233</v>
      </c>
      <c r="B449" s="69" t="s">
        <v>1990</v>
      </c>
      <c r="C449" s="69">
        <v>4</v>
      </c>
      <c r="D449" s="93">
        <v>0.008247397141478936</v>
      </c>
      <c r="E449" s="93">
        <v>1.5378190950732742</v>
      </c>
      <c r="F449" s="69" t="s">
        <v>398</v>
      </c>
      <c r="G449" s="69" t="b">
        <v>0</v>
      </c>
      <c r="H449" s="69" t="b">
        <v>0</v>
      </c>
      <c r="I449" s="69" t="b">
        <v>0</v>
      </c>
      <c r="J449" s="69" t="b">
        <v>0</v>
      </c>
      <c r="K449" s="69" t="b">
        <v>0</v>
      </c>
      <c r="L449" s="69" t="b">
        <v>0</v>
      </c>
    </row>
    <row r="450" spans="1:12" ht="15">
      <c r="A450" s="69" t="s">
        <v>1990</v>
      </c>
      <c r="B450" s="69" t="s">
        <v>1994</v>
      </c>
      <c r="C450" s="69">
        <v>4</v>
      </c>
      <c r="D450" s="93">
        <v>0.008247397141478936</v>
      </c>
      <c r="E450" s="93">
        <v>1.236789099409293</v>
      </c>
      <c r="F450" s="69" t="s">
        <v>398</v>
      </c>
      <c r="G450" s="69" t="b">
        <v>0</v>
      </c>
      <c r="H450" s="69" t="b">
        <v>0</v>
      </c>
      <c r="I450" s="69" t="b">
        <v>0</v>
      </c>
      <c r="J450" s="69" t="b">
        <v>0</v>
      </c>
      <c r="K450" s="69" t="b">
        <v>0</v>
      </c>
      <c r="L450" s="69" t="b">
        <v>0</v>
      </c>
    </row>
    <row r="451" spans="1:12" ht="15">
      <c r="A451" s="69" t="s">
        <v>1994</v>
      </c>
      <c r="B451" s="69" t="s">
        <v>2234</v>
      </c>
      <c r="C451" s="69">
        <v>4</v>
      </c>
      <c r="D451" s="93">
        <v>0.008247397141478936</v>
      </c>
      <c r="E451" s="93">
        <v>1.236789099409293</v>
      </c>
      <c r="F451" s="69" t="s">
        <v>398</v>
      </c>
      <c r="G451" s="69" t="b">
        <v>0</v>
      </c>
      <c r="H451" s="69" t="b">
        <v>0</v>
      </c>
      <c r="I451" s="69" t="b">
        <v>0</v>
      </c>
      <c r="J451" s="69" t="b">
        <v>0</v>
      </c>
      <c r="K451" s="69" t="b">
        <v>0</v>
      </c>
      <c r="L451" s="69" t="b">
        <v>0</v>
      </c>
    </row>
    <row r="452" spans="1:12" ht="15">
      <c r="A452" s="69" t="s">
        <v>2234</v>
      </c>
      <c r="B452" s="69" t="s">
        <v>2235</v>
      </c>
      <c r="C452" s="69">
        <v>4</v>
      </c>
      <c r="D452" s="93">
        <v>0.008247397141478936</v>
      </c>
      <c r="E452" s="93">
        <v>1.5378190950732742</v>
      </c>
      <c r="F452" s="69" t="s">
        <v>398</v>
      </c>
      <c r="G452" s="69" t="b">
        <v>0</v>
      </c>
      <c r="H452" s="69" t="b">
        <v>0</v>
      </c>
      <c r="I452" s="69" t="b">
        <v>0</v>
      </c>
      <c r="J452" s="69" t="b">
        <v>0</v>
      </c>
      <c r="K452" s="69" t="b">
        <v>0</v>
      </c>
      <c r="L452" s="69" t="b">
        <v>0</v>
      </c>
    </row>
    <row r="453" spans="1:12" ht="15">
      <c r="A453" s="69" t="s">
        <v>2235</v>
      </c>
      <c r="B453" s="69" t="s">
        <v>1980</v>
      </c>
      <c r="C453" s="69">
        <v>4</v>
      </c>
      <c r="D453" s="93">
        <v>0.008247397141478936</v>
      </c>
      <c r="E453" s="93">
        <v>1.236789099409293</v>
      </c>
      <c r="F453" s="69" t="s">
        <v>398</v>
      </c>
      <c r="G453" s="69" t="b">
        <v>0</v>
      </c>
      <c r="H453" s="69" t="b">
        <v>0</v>
      </c>
      <c r="I453" s="69" t="b">
        <v>0</v>
      </c>
      <c r="J453" s="69" t="b">
        <v>0</v>
      </c>
      <c r="K453" s="69" t="b">
        <v>0</v>
      </c>
      <c r="L453" s="69" t="b">
        <v>0</v>
      </c>
    </row>
    <row r="454" spans="1:12" ht="15">
      <c r="A454" s="69" t="s">
        <v>1980</v>
      </c>
      <c r="B454" s="69" t="s">
        <v>1971</v>
      </c>
      <c r="C454" s="69">
        <v>4</v>
      </c>
      <c r="D454" s="93">
        <v>0.008247397141478936</v>
      </c>
      <c r="E454" s="93">
        <v>0.9357591037453117</v>
      </c>
      <c r="F454" s="69" t="s">
        <v>398</v>
      </c>
      <c r="G454" s="69" t="b">
        <v>0</v>
      </c>
      <c r="H454" s="69" t="b">
        <v>0</v>
      </c>
      <c r="I454" s="69" t="b">
        <v>0</v>
      </c>
      <c r="J454" s="69" t="b">
        <v>0</v>
      </c>
      <c r="K454" s="69" t="b">
        <v>0</v>
      </c>
      <c r="L454" s="69" t="b">
        <v>0</v>
      </c>
    </row>
    <row r="455" spans="1:12" ht="15">
      <c r="A455" s="69" t="s">
        <v>1971</v>
      </c>
      <c r="B455" s="69" t="s">
        <v>2236</v>
      </c>
      <c r="C455" s="69">
        <v>4</v>
      </c>
      <c r="D455" s="93">
        <v>0.008247397141478936</v>
      </c>
      <c r="E455" s="93">
        <v>1.236789099409293</v>
      </c>
      <c r="F455" s="69" t="s">
        <v>398</v>
      </c>
      <c r="G455" s="69" t="b">
        <v>0</v>
      </c>
      <c r="H455" s="69" t="b">
        <v>0</v>
      </c>
      <c r="I455" s="69" t="b">
        <v>0</v>
      </c>
      <c r="J455" s="69" t="b">
        <v>0</v>
      </c>
      <c r="K455" s="69" t="b">
        <v>0</v>
      </c>
      <c r="L455" s="69" t="b">
        <v>0</v>
      </c>
    </row>
    <row r="456" spans="1:12" ht="15">
      <c r="A456" s="69" t="s">
        <v>2236</v>
      </c>
      <c r="B456" s="69" t="s">
        <v>1996</v>
      </c>
      <c r="C456" s="69">
        <v>4</v>
      </c>
      <c r="D456" s="93">
        <v>0.008247397141478936</v>
      </c>
      <c r="E456" s="93">
        <v>1.5378190950732742</v>
      </c>
      <c r="F456" s="69" t="s">
        <v>398</v>
      </c>
      <c r="G456" s="69" t="b">
        <v>0</v>
      </c>
      <c r="H456" s="69" t="b">
        <v>0</v>
      </c>
      <c r="I456" s="69" t="b">
        <v>0</v>
      </c>
      <c r="J456" s="69" t="b">
        <v>0</v>
      </c>
      <c r="K456" s="69" t="b">
        <v>0</v>
      </c>
      <c r="L456" s="69" t="b">
        <v>0</v>
      </c>
    </row>
    <row r="457" spans="1:12" ht="15">
      <c r="A457" s="69" t="s">
        <v>1996</v>
      </c>
      <c r="B457" s="69" t="s">
        <v>2207</v>
      </c>
      <c r="C457" s="69">
        <v>4</v>
      </c>
      <c r="D457" s="93">
        <v>0.008247397141478936</v>
      </c>
      <c r="E457" s="93">
        <v>1.5378190950732742</v>
      </c>
      <c r="F457" s="69" t="s">
        <v>398</v>
      </c>
      <c r="G457" s="69" t="b">
        <v>0</v>
      </c>
      <c r="H457" s="69" t="b">
        <v>0</v>
      </c>
      <c r="I457" s="69" t="b">
        <v>0</v>
      </c>
      <c r="J457" s="69" t="b">
        <v>0</v>
      </c>
      <c r="K457" s="69" t="b">
        <v>0</v>
      </c>
      <c r="L457" s="69" t="b">
        <v>0</v>
      </c>
    </row>
    <row r="458" spans="1:12" ht="15">
      <c r="A458" s="69" t="s">
        <v>2207</v>
      </c>
      <c r="B458" s="69" t="s">
        <v>2208</v>
      </c>
      <c r="C458" s="69">
        <v>4</v>
      </c>
      <c r="D458" s="93">
        <v>0.008247397141478936</v>
      </c>
      <c r="E458" s="93">
        <v>1.5378190950732742</v>
      </c>
      <c r="F458" s="69" t="s">
        <v>398</v>
      </c>
      <c r="G458" s="69" t="b">
        <v>0</v>
      </c>
      <c r="H458" s="69" t="b">
        <v>0</v>
      </c>
      <c r="I458" s="69" t="b">
        <v>0</v>
      </c>
      <c r="J458" s="69" t="b">
        <v>0</v>
      </c>
      <c r="K458" s="69" t="b">
        <v>0</v>
      </c>
      <c r="L458" s="69" t="b">
        <v>0</v>
      </c>
    </row>
    <row r="459" spans="1:12" ht="15">
      <c r="A459" s="69" t="s">
        <v>2208</v>
      </c>
      <c r="B459" s="69" t="s">
        <v>600</v>
      </c>
      <c r="C459" s="69">
        <v>4</v>
      </c>
      <c r="D459" s="93">
        <v>0.008247397141478936</v>
      </c>
      <c r="E459" s="93">
        <v>1.5378190950732742</v>
      </c>
      <c r="F459" s="69" t="s">
        <v>398</v>
      </c>
      <c r="G459" s="69" t="b">
        <v>0</v>
      </c>
      <c r="H459" s="69" t="b">
        <v>0</v>
      </c>
      <c r="I459" s="69" t="b">
        <v>0</v>
      </c>
      <c r="J459" s="69" t="b">
        <v>0</v>
      </c>
      <c r="K459" s="69" t="b">
        <v>0</v>
      </c>
      <c r="L459" s="69" t="b">
        <v>0</v>
      </c>
    </row>
    <row r="460" spans="1:12" ht="15">
      <c r="A460" s="69" t="s">
        <v>468</v>
      </c>
      <c r="B460" s="69" t="s">
        <v>2255</v>
      </c>
      <c r="C460" s="69">
        <v>2</v>
      </c>
      <c r="D460" s="93">
        <v>0.008247397141478936</v>
      </c>
      <c r="E460" s="93">
        <v>1.8388490907372552</v>
      </c>
      <c r="F460" s="69" t="s">
        <v>398</v>
      </c>
      <c r="G460" s="69" t="b">
        <v>0</v>
      </c>
      <c r="H460" s="69" t="b">
        <v>0</v>
      </c>
      <c r="I460" s="69" t="b">
        <v>0</v>
      </c>
      <c r="J460" s="69" t="b">
        <v>0</v>
      </c>
      <c r="K460" s="69" t="b">
        <v>0</v>
      </c>
      <c r="L460" s="69" t="b">
        <v>0</v>
      </c>
    </row>
    <row r="461" spans="1:12" ht="15">
      <c r="A461" s="69" t="s">
        <v>2255</v>
      </c>
      <c r="B461" s="69" t="s">
        <v>1976</v>
      </c>
      <c r="C461" s="69">
        <v>2</v>
      </c>
      <c r="D461" s="93">
        <v>0.008247397141478936</v>
      </c>
      <c r="E461" s="93">
        <v>1.8388490907372552</v>
      </c>
      <c r="F461" s="69" t="s">
        <v>398</v>
      </c>
      <c r="G461" s="69" t="b">
        <v>0</v>
      </c>
      <c r="H461" s="69" t="b">
        <v>0</v>
      </c>
      <c r="I461" s="69" t="b">
        <v>0</v>
      </c>
      <c r="J461" s="69" t="b">
        <v>0</v>
      </c>
      <c r="K461" s="69" t="b">
        <v>0</v>
      </c>
      <c r="L461" s="69" t="b">
        <v>0</v>
      </c>
    </row>
    <row r="462" spans="1:12" ht="15">
      <c r="A462" s="69" t="s">
        <v>1976</v>
      </c>
      <c r="B462" s="69" t="s">
        <v>2256</v>
      </c>
      <c r="C462" s="69">
        <v>2</v>
      </c>
      <c r="D462" s="93">
        <v>0.008247397141478936</v>
      </c>
      <c r="E462" s="93">
        <v>1.8388490907372552</v>
      </c>
      <c r="F462" s="69" t="s">
        <v>398</v>
      </c>
      <c r="G462" s="69" t="b">
        <v>0</v>
      </c>
      <c r="H462" s="69" t="b">
        <v>0</v>
      </c>
      <c r="I462" s="69" t="b">
        <v>0</v>
      </c>
      <c r="J462" s="69" t="b">
        <v>0</v>
      </c>
      <c r="K462" s="69" t="b">
        <v>0</v>
      </c>
      <c r="L462" s="69" t="b">
        <v>0</v>
      </c>
    </row>
    <row r="463" spans="1:12" ht="15">
      <c r="A463" s="69" t="s">
        <v>2256</v>
      </c>
      <c r="B463" s="69" t="s">
        <v>1968</v>
      </c>
      <c r="C463" s="69">
        <v>2</v>
      </c>
      <c r="D463" s="93">
        <v>0.008247397141478936</v>
      </c>
      <c r="E463" s="93">
        <v>1.236789099409293</v>
      </c>
      <c r="F463" s="69" t="s">
        <v>398</v>
      </c>
      <c r="G463" s="69" t="b">
        <v>0</v>
      </c>
      <c r="H463" s="69" t="b">
        <v>0</v>
      </c>
      <c r="I463" s="69" t="b">
        <v>0</v>
      </c>
      <c r="J463" s="69" t="b">
        <v>0</v>
      </c>
      <c r="K463" s="69" t="b">
        <v>0</v>
      </c>
      <c r="L463" s="69" t="b">
        <v>0</v>
      </c>
    </row>
    <row r="464" spans="1:12" ht="15">
      <c r="A464" s="69" t="s">
        <v>1968</v>
      </c>
      <c r="B464" s="69" t="s">
        <v>2242</v>
      </c>
      <c r="C464" s="69">
        <v>2</v>
      </c>
      <c r="D464" s="93">
        <v>0.008247397141478936</v>
      </c>
      <c r="E464" s="93">
        <v>1.3617278360175928</v>
      </c>
      <c r="F464" s="69" t="s">
        <v>398</v>
      </c>
      <c r="G464" s="69" t="b">
        <v>0</v>
      </c>
      <c r="H464" s="69" t="b">
        <v>0</v>
      </c>
      <c r="I464" s="69" t="b">
        <v>0</v>
      </c>
      <c r="J464" s="69" t="b">
        <v>0</v>
      </c>
      <c r="K464" s="69" t="b">
        <v>0</v>
      </c>
      <c r="L464" s="69" t="b">
        <v>0</v>
      </c>
    </row>
    <row r="465" spans="1:12" ht="15">
      <c r="A465" s="69" t="s">
        <v>2242</v>
      </c>
      <c r="B465" s="69" t="s">
        <v>393</v>
      </c>
      <c r="C465" s="69">
        <v>2</v>
      </c>
      <c r="D465" s="93">
        <v>0.008247397141478936</v>
      </c>
      <c r="E465" s="93">
        <v>1.8388490907372552</v>
      </c>
      <c r="F465" s="69" t="s">
        <v>398</v>
      </c>
      <c r="G465" s="69" t="b">
        <v>0</v>
      </c>
      <c r="H465" s="69" t="b">
        <v>0</v>
      </c>
      <c r="I465" s="69" t="b">
        <v>0</v>
      </c>
      <c r="J465" s="69" t="b">
        <v>0</v>
      </c>
      <c r="K465" s="69" t="b">
        <v>0</v>
      </c>
      <c r="L465" s="69" t="b">
        <v>0</v>
      </c>
    </row>
    <row r="466" spans="1:12" ht="15">
      <c r="A466" s="69" t="s">
        <v>393</v>
      </c>
      <c r="B466" s="69" t="s">
        <v>615</v>
      </c>
      <c r="C466" s="69">
        <v>2</v>
      </c>
      <c r="D466" s="93">
        <v>0.008247397141478936</v>
      </c>
      <c r="E466" s="93">
        <v>1.8388490907372552</v>
      </c>
      <c r="F466" s="69" t="s">
        <v>398</v>
      </c>
      <c r="G466" s="69" t="b">
        <v>0</v>
      </c>
      <c r="H466" s="69" t="b">
        <v>0</v>
      </c>
      <c r="I466" s="69" t="b">
        <v>0</v>
      </c>
      <c r="J466" s="69" t="b">
        <v>0</v>
      </c>
      <c r="K466" s="69" t="b">
        <v>0</v>
      </c>
      <c r="L466" s="69" t="b">
        <v>0</v>
      </c>
    </row>
    <row r="467" spans="1:12" ht="15">
      <c r="A467" s="69" t="s">
        <v>615</v>
      </c>
      <c r="B467" s="69" t="s">
        <v>391</v>
      </c>
      <c r="C467" s="69">
        <v>2</v>
      </c>
      <c r="D467" s="93">
        <v>0.008247397141478936</v>
      </c>
      <c r="E467" s="93">
        <v>1.8388490907372552</v>
      </c>
      <c r="F467" s="69" t="s">
        <v>398</v>
      </c>
      <c r="G467" s="69" t="b">
        <v>0</v>
      </c>
      <c r="H467" s="69" t="b">
        <v>0</v>
      </c>
      <c r="I467" s="69" t="b">
        <v>0</v>
      </c>
      <c r="J467" s="69" t="b">
        <v>0</v>
      </c>
      <c r="K467" s="69" t="b">
        <v>0</v>
      </c>
      <c r="L467" s="69" t="b">
        <v>0</v>
      </c>
    </row>
    <row r="468" spans="1:12" ht="15">
      <c r="A468" s="69" t="s">
        <v>391</v>
      </c>
      <c r="B468" s="69" t="s">
        <v>1994</v>
      </c>
      <c r="C468" s="69">
        <v>2</v>
      </c>
      <c r="D468" s="93">
        <v>0.008247397141478936</v>
      </c>
      <c r="E468" s="93">
        <v>1.236789099409293</v>
      </c>
      <c r="F468" s="69" t="s">
        <v>398</v>
      </c>
      <c r="G468" s="69" t="b">
        <v>0</v>
      </c>
      <c r="H468" s="69" t="b">
        <v>0</v>
      </c>
      <c r="I468" s="69" t="b">
        <v>0</v>
      </c>
      <c r="J468" s="69" t="b">
        <v>0</v>
      </c>
      <c r="K468" s="69" t="b">
        <v>0</v>
      </c>
      <c r="L468" s="69" t="b">
        <v>0</v>
      </c>
    </row>
    <row r="469" spans="1:12" ht="15">
      <c r="A469" s="69" t="s">
        <v>1994</v>
      </c>
      <c r="B469" s="69" t="s">
        <v>2231</v>
      </c>
      <c r="C469" s="69">
        <v>2</v>
      </c>
      <c r="D469" s="93">
        <v>0.008247397141478936</v>
      </c>
      <c r="E469" s="93">
        <v>1.236789099409293</v>
      </c>
      <c r="F469" s="69" t="s">
        <v>398</v>
      </c>
      <c r="G469" s="69" t="b">
        <v>0</v>
      </c>
      <c r="H469" s="69" t="b">
        <v>0</v>
      </c>
      <c r="I469" s="69" t="b">
        <v>0</v>
      </c>
      <c r="J469" s="69" t="b">
        <v>0</v>
      </c>
      <c r="K469" s="69" t="b">
        <v>0</v>
      </c>
      <c r="L469" s="69" t="b">
        <v>0</v>
      </c>
    </row>
    <row r="470" spans="1:12" ht="15">
      <c r="A470" s="69" t="s">
        <v>2231</v>
      </c>
      <c r="B470" s="69" t="s">
        <v>2257</v>
      </c>
      <c r="C470" s="69">
        <v>2</v>
      </c>
      <c r="D470" s="93">
        <v>0.008247397141478936</v>
      </c>
      <c r="E470" s="93">
        <v>1.8388490907372552</v>
      </c>
      <c r="F470" s="69" t="s">
        <v>398</v>
      </c>
      <c r="G470" s="69" t="b">
        <v>0</v>
      </c>
      <c r="H470" s="69" t="b">
        <v>0</v>
      </c>
      <c r="I470" s="69" t="b">
        <v>0</v>
      </c>
      <c r="J470" s="69" t="b">
        <v>0</v>
      </c>
      <c r="K470" s="69" t="b">
        <v>0</v>
      </c>
      <c r="L470" s="69" t="b">
        <v>0</v>
      </c>
    </row>
    <row r="471" spans="1:12" ht="15">
      <c r="A471" s="69" t="s">
        <v>2257</v>
      </c>
      <c r="B471" s="69" t="s">
        <v>390</v>
      </c>
      <c r="C471" s="69">
        <v>2</v>
      </c>
      <c r="D471" s="93">
        <v>0.008247397141478936</v>
      </c>
      <c r="E471" s="93">
        <v>1.8388490907372552</v>
      </c>
      <c r="F471" s="69" t="s">
        <v>398</v>
      </c>
      <c r="G471" s="69" t="b">
        <v>0</v>
      </c>
      <c r="H471" s="69" t="b">
        <v>0</v>
      </c>
      <c r="I471" s="69" t="b">
        <v>0</v>
      </c>
      <c r="J471" s="69" t="b">
        <v>0</v>
      </c>
      <c r="K471" s="69" t="b">
        <v>0</v>
      </c>
      <c r="L471" s="69" t="b">
        <v>0</v>
      </c>
    </row>
    <row r="472" spans="1:12" ht="15">
      <c r="A472" s="69" t="s">
        <v>2262</v>
      </c>
      <c r="B472" s="69" t="s">
        <v>2263</v>
      </c>
      <c r="C472" s="69">
        <v>2</v>
      </c>
      <c r="D472" s="93">
        <v>0.008247397141478936</v>
      </c>
      <c r="E472" s="93">
        <v>1.8388490907372552</v>
      </c>
      <c r="F472" s="69" t="s">
        <v>398</v>
      </c>
      <c r="G472" s="69" t="b">
        <v>0</v>
      </c>
      <c r="H472" s="69" t="b">
        <v>0</v>
      </c>
      <c r="I472" s="69" t="b">
        <v>0</v>
      </c>
      <c r="J472" s="69" t="b">
        <v>0</v>
      </c>
      <c r="K472" s="69" t="b">
        <v>0</v>
      </c>
      <c r="L472" s="69" t="b">
        <v>0</v>
      </c>
    </row>
    <row r="473" spans="1:12" ht="15">
      <c r="A473" s="69" t="s">
        <v>2263</v>
      </c>
      <c r="B473" s="69" t="s">
        <v>2264</v>
      </c>
      <c r="C473" s="69">
        <v>2</v>
      </c>
      <c r="D473" s="93">
        <v>0.008247397141478936</v>
      </c>
      <c r="E473" s="93">
        <v>1.8388490907372552</v>
      </c>
      <c r="F473" s="69" t="s">
        <v>398</v>
      </c>
      <c r="G473" s="69" t="b">
        <v>0</v>
      </c>
      <c r="H473" s="69" t="b">
        <v>0</v>
      </c>
      <c r="I473" s="69" t="b">
        <v>0</v>
      </c>
      <c r="J473" s="69" t="b">
        <v>0</v>
      </c>
      <c r="K473" s="69" t="b">
        <v>0</v>
      </c>
      <c r="L473" s="69" t="b">
        <v>0</v>
      </c>
    </row>
    <row r="474" spans="1:12" ht="15">
      <c r="A474" s="69" t="s">
        <v>2264</v>
      </c>
      <c r="B474" s="69" t="s">
        <v>2265</v>
      </c>
      <c r="C474" s="69">
        <v>2</v>
      </c>
      <c r="D474" s="93">
        <v>0.008247397141478936</v>
      </c>
      <c r="E474" s="93">
        <v>1.8388490907372552</v>
      </c>
      <c r="F474" s="69" t="s">
        <v>398</v>
      </c>
      <c r="G474" s="69" t="b">
        <v>0</v>
      </c>
      <c r="H474" s="69" t="b">
        <v>0</v>
      </c>
      <c r="I474" s="69" t="b">
        <v>0</v>
      </c>
      <c r="J474" s="69" t="b">
        <v>0</v>
      </c>
      <c r="K474" s="69" t="b">
        <v>0</v>
      </c>
      <c r="L474" s="69" t="b">
        <v>0</v>
      </c>
    </row>
    <row r="475" spans="1:12" ht="15">
      <c r="A475" s="69" t="s">
        <v>2265</v>
      </c>
      <c r="B475" s="69" t="s">
        <v>2205</v>
      </c>
      <c r="C475" s="69">
        <v>2</v>
      </c>
      <c r="D475" s="93">
        <v>0.008247397141478936</v>
      </c>
      <c r="E475" s="93">
        <v>1.8388490907372552</v>
      </c>
      <c r="F475" s="69" t="s">
        <v>398</v>
      </c>
      <c r="G475" s="69" t="b">
        <v>0</v>
      </c>
      <c r="H475" s="69" t="b">
        <v>0</v>
      </c>
      <c r="I475" s="69" t="b">
        <v>0</v>
      </c>
      <c r="J475" s="69" t="b">
        <v>0</v>
      </c>
      <c r="K475" s="69" t="b">
        <v>0</v>
      </c>
      <c r="L475" s="69" t="b">
        <v>0</v>
      </c>
    </row>
    <row r="476" spans="1:12" ht="15">
      <c r="A476" s="69" t="s">
        <v>2205</v>
      </c>
      <c r="B476" s="69" t="s">
        <v>2266</v>
      </c>
      <c r="C476" s="69">
        <v>2</v>
      </c>
      <c r="D476" s="93">
        <v>0.008247397141478936</v>
      </c>
      <c r="E476" s="93">
        <v>1.8388490907372552</v>
      </c>
      <c r="F476" s="69" t="s">
        <v>398</v>
      </c>
      <c r="G476" s="69" t="b">
        <v>0</v>
      </c>
      <c r="H476" s="69" t="b">
        <v>0</v>
      </c>
      <c r="I476" s="69" t="b">
        <v>0</v>
      </c>
      <c r="J476" s="69" t="b">
        <v>0</v>
      </c>
      <c r="K476" s="69" t="b">
        <v>0</v>
      </c>
      <c r="L476" s="69" t="b">
        <v>0</v>
      </c>
    </row>
    <row r="477" spans="1:12" ht="15">
      <c r="A477" s="69" t="s">
        <v>2266</v>
      </c>
      <c r="B477" s="69" t="s">
        <v>2267</v>
      </c>
      <c r="C477" s="69">
        <v>2</v>
      </c>
      <c r="D477" s="93">
        <v>0.008247397141478936</v>
      </c>
      <c r="E477" s="93">
        <v>1.8388490907372552</v>
      </c>
      <c r="F477" s="69" t="s">
        <v>398</v>
      </c>
      <c r="G477" s="69" t="b">
        <v>0</v>
      </c>
      <c r="H477" s="69" t="b">
        <v>0</v>
      </c>
      <c r="I477" s="69" t="b">
        <v>0</v>
      </c>
      <c r="J477" s="69" t="b">
        <v>0</v>
      </c>
      <c r="K477" s="69" t="b">
        <v>0</v>
      </c>
      <c r="L477" s="69" t="b">
        <v>0</v>
      </c>
    </row>
    <row r="478" spans="1:12" ht="15">
      <c r="A478" s="69" t="s">
        <v>2267</v>
      </c>
      <c r="B478" s="69" t="s">
        <v>2268</v>
      </c>
      <c r="C478" s="69">
        <v>2</v>
      </c>
      <c r="D478" s="93">
        <v>0.008247397141478936</v>
      </c>
      <c r="E478" s="93">
        <v>1.8388490907372552</v>
      </c>
      <c r="F478" s="69" t="s">
        <v>398</v>
      </c>
      <c r="G478" s="69" t="b">
        <v>0</v>
      </c>
      <c r="H478" s="69" t="b">
        <v>0</v>
      </c>
      <c r="I478" s="69" t="b">
        <v>0</v>
      </c>
      <c r="J478" s="69" t="b">
        <v>0</v>
      </c>
      <c r="K478" s="69" t="b">
        <v>0</v>
      </c>
      <c r="L478" s="69" t="b">
        <v>0</v>
      </c>
    </row>
    <row r="479" spans="1:12" ht="15">
      <c r="A479" s="69" t="s">
        <v>2268</v>
      </c>
      <c r="B479" s="69" t="s">
        <v>1994</v>
      </c>
      <c r="C479" s="69">
        <v>2</v>
      </c>
      <c r="D479" s="93">
        <v>0.008247397141478936</v>
      </c>
      <c r="E479" s="93">
        <v>1.236789099409293</v>
      </c>
      <c r="F479" s="69" t="s">
        <v>398</v>
      </c>
      <c r="G479" s="69" t="b">
        <v>0</v>
      </c>
      <c r="H479" s="69" t="b">
        <v>0</v>
      </c>
      <c r="I479" s="69" t="b">
        <v>0</v>
      </c>
      <c r="J479" s="69" t="b">
        <v>0</v>
      </c>
      <c r="K479" s="69" t="b">
        <v>0</v>
      </c>
      <c r="L479" s="69" t="b">
        <v>0</v>
      </c>
    </row>
    <row r="480" spans="1:12" ht="15">
      <c r="A480" s="69" t="s">
        <v>1994</v>
      </c>
      <c r="B480" s="69" t="s">
        <v>1968</v>
      </c>
      <c r="C480" s="69">
        <v>2</v>
      </c>
      <c r="D480" s="93">
        <v>0.008247397141478936</v>
      </c>
      <c r="E480" s="93">
        <v>0.6347291080813305</v>
      </c>
      <c r="F480" s="69" t="s">
        <v>398</v>
      </c>
      <c r="G480" s="69" t="b">
        <v>0</v>
      </c>
      <c r="H480" s="69" t="b">
        <v>0</v>
      </c>
      <c r="I480" s="69" t="b">
        <v>0</v>
      </c>
      <c r="J480" s="69" t="b">
        <v>0</v>
      </c>
      <c r="K480" s="69" t="b">
        <v>0</v>
      </c>
      <c r="L480" s="69" t="b">
        <v>0</v>
      </c>
    </row>
    <row r="481" spans="1:12" ht="15">
      <c r="A481" s="69" t="s">
        <v>1980</v>
      </c>
      <c r="B481" s="69" t="s">
        <v>1970</v>
      </c>
      <c r="C481" s="69">
        <v>12</v>
      </c>
      <c r="D481" s="93">
        <v>0.01060631472269433</v>
      </c>
      <c r="E481" s="93">
        <v>1.1168060149373824</v>
      </c>
      <c r="F481" s="69" t="s">
        <v>399</v>
      </c>
      <c r="G481" s="69" t="b">
        <v>0</v>
      </c>
      <c r="H481" s="69" t="b">
        <v>0</v>
      </c>
      <c r="I481" s="69" t="b">
        <v>0</v>
      </c>
      <c r="J481" s="69" t="b">
        <v>0</v>
      </c>
      <c r="K481" s="69" t="b">
        <v>0</v>
      </c>
      <c r="L481" s="69" t="b">
        <v>0</v>
      </c>
    </row>
    <row r="482" spans="1:12" ht="15">
      <c r="A482" s="69" t="s">
        <v>1973</v>
      </c>
      <c r="B482" s="69" t="s">
        <v>1972</v>
      </c>
      <c r="C482" s="69">
        <v>10</v>
      </c>
      <c r="D482" s="93">
        <v>0</v>
      </c>
      <c r="E482" s="93">
        <v>1.3820170425748683</v>
      </c>
      <c r="F482" s="69" t="s">
        <v>399</v>
      </c>
      <c r="G482" s="69" t="b">
        <v>0</v>
      </c>
      <c r="H482" s="69" t="b">
        <v>0</v>
      </c>
      <c r="I482" s="69" t="b">
        <v>0</v>
      </c>
      <c r="J482" s="69" t="b">
        <v>0</v>
      </c>
      <c r="K482" s="69" t="b">
        <v>0</v>
      </c>
      <c r="L482" s="69" t="b">
        <v>0</v>
      </c>
    </row>
    <row r="483" spans="1:12" ht="15">
      <c r="A483" s="69" t="s">
        <v>1972</v>
      </c>
      <c r="B483" s="69" t="s">
        <v>1985</v>
      </c>
      <c r="C483" s="69">
        <v>6</v>
      </c>
      <c r="D483" s="93">
        <v>0.005303157361347165</v>
      </c>
      <c r="E483" s="93">
        <v>1.3820170425748683</v>
      </c>
      <c r="F483" s="69" t="s">
        <v>399</v>
      </c>
      <c r="G483" s="69" t="b">
        <v>0</v>
      </c>
      <c r="H483" s="69" t="b">
        <v>0</v>
      </c>
      <c r="I483" s="69" t="b">
        <v>0</v>
      </c>
      <c r="J483" s="69" t="b">
        <v>0</v>
      </c>
      <c r="K483" s="69" t="b">
        <v>0</v>
      </c>
      <c r="L483" s="69" t="b">
        <v>0</v>
      </c>
    </row>
    <row r="484" spans="1:12" ht="15">
      <c r="A484" s="69" t="s">
        <v>1970</v>
      </c>
      <c r="B484" s="69" t="s">
        <v>1971</v>
      </c>
      <c r="C484" s="69">
        <v>6</v>
      </c>
      <c r="D484" s="93">
        <v>0.005303157361347165</v>
      </c>
      <c r="E484" s="93">
        <v>1.0048322554934501</v>
      </c>
      <c r="F484" s="69" t="s">
        <v>399</v>
      </c>
      <c r="G484" s="69" t="b">
        <v>0</v>
      </c>
      <c r="H484" s="69" t="b">
        <v>0</v>
      </c>
      <c r="I484" s="69" t="b">
        <v>0</v>
      </c>
      <c r="J484" s="69" t="b">
        <v>0</v>
      </c>
      <c r="K484" s="69" t="b">
        <v>0</v>
      </c>
      <c r="L484" s="69" t="b">
        <v>0</v>
      </c>
    </row>
    <row r="485" spans="1:12" ht="15">
      <c r="A485" s="69" t="s">
        <v>1971</v>
      </c>
      <c r="B485" s="69" t="s">
        <v>1967</v>
      </c>
      <c r="C485" s="69">
        <v>6</v>
      </c>
      <c r="D485" s="93">
        <v>0.005303157361347165</v>
      </c>
      <c r="E485" s="93">
        <v>1.3406243574166434</v>
      </c>
      <c r="F485" s="69" t="s">
        <v>399</v>
      </c>
      <c r="G485" s="69" t="b">
        <v>0</v>
      </c>
      <c r="H485" s="69" t="b">
        <v>0</v>
      </c>
      <c r="I485" s="69" t="b">
        <v>0</v>
      </c>
      <c r="J485" s="69" t="b">
        <v>0</v>
      </c>
      <c r="K485" s="69" t="b">
        <v>0</v>
      </c>
      <c r="L485" s="69" t="b">
        <v>0</v>
      </c>
    </row>
    <row r="486" spans="1:12" ht="15">
      <c r="A486" s="69" t="s">
        <v>1990</v>
      </c>
      <c r="B486" s="69" t="s">
        <v>1982</v>
      </c>
      <c r="C486" s="69">
        <v>6</v>
      </c>
      <c r="D486" s="93">
        <v>0.005303157361347165</v>
      </c>
      <c r="E486" s="93">
        <v>1.3028357965272437</v>
      </c>
      <c r="F486" s="69" t="s">
        <v>399</v>
      </c>
      <c r="G486" s="69" t="b">
        <v>0</v>
      </c>
      <c r="H486" s="69" t="b">
        <v>0</v>
      </c>
      <c r="I486" s="69" t="b">
        <v>0</v>
      </c>
      <c r="J486" s="69" t="b">
        <v>0</v>
      </c>
      <c r="K486" s="69" t="b">
        <v>0</v>
      </c>
      <c r="L486" s="69" t="b">
        <v>0</v>
      </c>
    </row>
    <row r="487" spans="1:12" ht="15">
      <c r="A487" s="69" t="s">
        <v>1995</v>
      </c>
      <c r="B487" s="69" t="s">
        <v>2196</v>
      </c>
      <c r="C487" s="69">
        <v>6</v>
      </c>
      <c r="D487" s="93">
        <v>0.005303157361347165</v>
      </c>
      <c r="E487" s="93">
        <v>1.6038657921912247</v>
      </c>
      <c r="F487" s="69" t="s">
        <v>399</v>
      </c>
      <c r="G487" s="69" t="b">
        <v>0</v>
      </c>
      <c r="H487" s="69" t="b">
        <v>0</v>
      </c>
      <c r="I487" s="69" t="b">
        <v>0</v>
      </c>
      <c r="J487" s="69" t="b">
        <v>0</v>
      </c>
      <c r="K487" s="69" t="b">
        <v>0</v>
      </c>
      <c r="L487" s="69" t="b">
        <v>0</v>
      </c>
    </row>
    <row r="488" spans="1:12" ht="15">
      <c r="A488" s="69" t="s">
        <v>1982</v>
      </c>
      <c r="B488" s="69" t="s">
        <v>2197</v>
      </c>
      <c r="C488" s="69">
        <v>6</v>
      </c>
      <c r="D488" s="93">
        <v>0.005303157361347165</v>
      </c>
      <c r="E488" s="93">
        <v>1.3028357965272437</v>
      </c>
      <c r="F488" s="69" t="s">
        <v>399</v>
      </c>
      <c r="G488" s="69" t="b">
        <v>0</v>
      </c>
      <c r="H488" s="69" t="b">
        <v>0</v>
      </c>
      <c r="I488" s="69" t="b">
        <v>0</v>
      </c>
      <c r="J488" s="69" t="b">
        <v>0</v>
      </c>
      <c r="K488" s="69" t="b">
        <v>0</v>
      </c>
      <c r="L488" s="69" t="b">
        <v>0</v>
      </c>
    </row>
    <row r="489" spans="1:12" ht="15">
      <c r="A489" s="69" t="s">
        <v>2197</v>
      </c>
      <c r="B489" s="69" t="s">
        <v>2194</v>
      </c>
      <c r="C489" s="69">
        <v>6</v>
      </c>
      <c r="D489" s="93">
        <v>0.005303157361347165</v>
      </c>
      <c r="E489" s="93">
        <v>1.6038657921912247</v>
      </c>
      <c r="F489" s="69" t="s">
        <v>399</v>
      </c>
      <c r="G489" s="69" t="b">
        <v>0</v>
      </c>
      <c r="H489" s="69" t="b">
        <v>0</v>
      </c>
      <c r="I489" s="69" t="b">
        <v>0</v>
      </c>
      <c r="J489" s="69" t="b">
        <v>0</v>
      </c>
      <c r="K489" s="69" t="b">
        <v>0</v>
      </c>
      <c r="L489" s="69" t="b">
        <v>0</v>
      </c>
    </row>
    <row r="490" spans="1:12" ht="15">
      <c r="A490" s="69" t="s">
        <v>2194</v>
      </c>
      <c r="B490" s="69" t="s">
        <v>1984</v>
      </c>
      <c r="C490" s="69">
        <v>6</v>
      </c>
      <c r="D490" s="93">
        <v>0.005303157361347165</v>
      </c>
      <c r="E490" s="93">
        <v>1.5369190025606116</v>
      </c>
      <c r="F490" s="69" t="s">
        <v>399</v>
      </c>
      <c r="G490" s="69" t="b">
        <v>0</v>
      </c>
      <c r="H490" s="69" t="b">
        <v>0</v>
      </c>
      <c r="I490" s="69" t="b">
        <v>0</v>
      </c>
      <c r="J490" s="69" t="b">
        <v>0</v>
      </c>
      <c r="K490" s="69" t="b">
        <v>0</v>
      </c>
      <c r="L490" s="69" t="b">
        <v>0</v>
      </c>
    </row>
    <row r="491" spans="1:12" ht="15">
      <c r="A491" s="69" t="s">
        <v>1984</v>
      </c>
      <c r="B491" s="69" t="s">
        <v>2195</v>
      </c>
      <c r="C491" s="69">
        <v>6</v>
      </c>
      <c r="D491" s="93">
        <v>0.005303157361347165</v>
      </c>
      <c r="E491" s="93">
        <v>1.5369190025606116</v>
      </c>
      <c r="F491" s="69" t="s">
        <v>399</v>
      </c>
      <c r="G491" s="69" t="b">
        <v>0</v>
      </c>
      <c r="H491" s="69" t="b">
        <v>0</v>
      </c>
      <c r="I491" s="69" t="b">
        <v>0</v>
      </c>
      <c r="J491" s="69" t="b">
        <v>0</v>
      </c>
      <c r="K491" s="69" t="b">
        <v>0</v>
      </c>
      <c r="L491" s="69" t="b">
        <v>0</v>
      </c>
    </row>
    <row r="492" spans="1:12" ht="15">
      <c r="A492" s="69" t="s">
        <v>2195</v>
      </c>
      <c r="B492" s="69" t="s">
        <v>2198</v>
      </c>
      <c r="C492" s="69">
        <v>6</v>
      </c>
      <c r="D492" s="93">
        <v>0.005303157361347165</v>
      </c>
      <c r="E492" s="93">
        <v>1.6038657921912247</v>
      </c>
      <c r="F492" s="69" t="s">
        <v>399</v>
      </c>
      <c r="G492" s="69" t="b">
        <v>0</v>
      </c>
      <c r="H492" s="69" t="b">
        <v>0</v>
      </c>
      <c r="I492" s="69" t="b">
        <v>0</v>
      </c>
      <c r="J492" s="69" t="b">
        <v>0</v>
      </c>
      <c r="K492" s="69" t="b">
        <v>0</v>
      </c>
      <c r="L492" s="69" t="b">
        <v>0</v>
      </c>
    </row>
    <row r="493" spans="1:12" ht="15">
      <c r="A493" s="69" t="s">
        <v>1996</v>
      </c>
      <c r="B493" s="69" t="s">
        <v>392</v>
      </c>
      <c r="C493" s="69">
        <v>6</v>
      </c>
      <c r="D493" s="93">
        <v>0.005303157361347165</v>
      </c>
      <c r="E493" s="93">
        <v>1.4789270555829248</v>
      </c>
      <c r="F493" s="69" t="s">
        <v>399</v>
      </c>
      <c r="G493" s="69" t="b">
        <v>0</v>
      </c>
      <c r="H493" s="69" t="b">
        <v>0</v>
      </c>
      <c r="I493" s="69" t="b">
        <v>0</v>
      </c>
      <c r="J493" s="69" t="b">
        <v>0</v>
      </c>
      <c r="K493" s="69" t="b">
        <v>0</v>
      </c>
      <c r="L493" s="69" t="b">
        <v>0</v>
      </c>
    </row>
    <row r="494" spans="1:12" ht="15">
      <c r="A494" s="69" t="s">
        <v>1985</v>
      </c>
      <c r="B494" s="69" t="s">
        <v>1980</v>
      </c>
      <c r="C494" s="69">
        <v>5</v>
      </c>
      <c r="D494" s="93">
        <v>0.0059966134594418566</v>
      </c>
      <c r="E494" s="93">
        <v>1.0723868751489696</v>
      </c>
      <c r="F494" s="69" t="s">
        <v>399</v>
      </c>
      <c r="G494" s="69" t="b">
        <v>0</v>
      </c>
      <c r="H494" s="69" t="b">
        <v>0</v>
      </c>
      <c r="I494" s="69" t="b">
        <v>0</v>
      </c>
      <c r="J494" s="69" t="b">
        <v>0</v>
      </c>
      <c r="K494" s="69" t="b">
        <v>0</v>
      </c>
      <c r="L494" s="69" t="b">
        <v>0</v>
      </c>
    </row>
    <row r="495" spans="1:12" ht="15">
      <c r="A495" s="69" t="s">
        <v>1967</v>
      </c>
      <c r="B495" s="69" t="s">
        <v>1968</v>
      </c>
      <c r="C495" s="69">
        <v>5</v>
      </c>
      <c r="D495" s="93">
        <v>0.0059966134594418566</v>
      </c>
      <c r="E495" s="93">
        <v>1.3028357965272437</v>
      </c>
      <c r="F495" s="69" t="s">
        <v>399</v>
      </c>
      <c r="G495" s="69" t="b">
        <v>0</v>
      </c>
      <c r="H495" s="69" t="b">
        <v>0</v>
      </c>
      <c r="I495" s="69" t="b">
        <v>0</v>
      </c>
      <c r="J495" s="69" t="b">
        <v>0</v>
      </c>
      <c r="K495" s="69" t="b">
        <v>0</v>
      </c>
      <c r="L495" s="69" t="b">
        <v>0</v>
      </c>
    </row>
    <row r="496" spans="1:12" ht="15">
      <c r="A496" s="69" t="s">
        <v>1968</v>
      </c>
      <c r="B496" s="69" t="s">
        <v>1990</v>
      </c>
      <c r="C496" s="69">
        <v>5</v>
      </c>
      <c r="D496" s="93">
        <v>0.0059966134594418566</v>
      </c>
      <c r="E496" s="93">
        <v>1.3028357965272437</v>
      </c>
      <c r="F496" s="69" t="s">
        <v>399</v>
      </c>
      <c r="G496" s="69" t="b">
        <v>0</v>
      </c>
      <c r="H496" s="69" t="b">
        <v>0</v>
      </c>
      <c r="I496" s="69" t="b">
        <v>0</v>
      </c>
      <c r="J496" s="69" t="b">
        <v>0</v>
      </c>
      <c r="K496" s="69" t="b">
        <v>0</v>
      </c>
      <c r="L496" s="69" t="b">
        <v>0</v>
      </c>
    </row>
    <row r="497" spans="1:12" ht="15">
      <c r="A497" s="69" t="s">
        <v>1982</v>
      </c>
      <c r="B497" s="69" t="s">
        <v>2224</v>
      </c>
      <c r="C497" s="69">
        <v>5</v>
      </c>
      <c r="D497" s="93">
        <v>0.0059966134594418566</v>
      </c>
      <c r="E497" s="93">
        <v>1.3028357965272437</v>
      </c>
      <c r="F497" s="69" t="s">
        <v>399</v>
      </c>
      <c r="G497" s="69" t="b">
        <v>0</v>
      </c>
      <c r="H497" s="69" t="b">
        <v>0</v>
      </c>
      <c r="I497" s="69" t="b">
        <v>0</v>
      </c>
      <c r="J497" s="69" t="b">
        <v>0</v>
      </c>
      <c r="K497" s="69" t="b">
        <v>0</v>
      </c>
      <c r="L497" s="69" t="b">
        <v>0</v>
      </c>
    </row>
    <row r="498" spans="1:12" ht="15">
      <c r="A498" s="69" t="s">
        <v>2224</v>
      </c>
      <c r="B498" s="69" t="s">
        <v>1980</v>
      </c>
      <c r="C498" s="69">
        <v>5</v>
      </c>
      <c r="D498" s="93">
        <v>0.0059966134594418566</v>
      </c>
      <c r="E498" s="93">
        <v>1.1515681211965945</v>
      </c>
      <c r="F498" s="69" t="s">
        <v>399</v>
      </c>
      <c r="G498" s="69" t="b">
        <v>0</v>
      </c>
      <c r="H498" s="69" t="b">
        <v>0</v>
      </c>
      <c r="I498" s="69" t="b">
        <v>0</v>
      </c>
      <c r="J498" s="69" t="b">
        <v>0</v>
      </c>
      <c r="K498" s="69" t="b">
        <v>0</v>
      </c>
      <c r="L498" s="69" t="b">
        <v>0</v>
      </c>
    </row>
    <row r="499" spans="1:12" ht="15">
      <c r="A499" s="69" t="s">
        <v>1970</v>
      </c>
      <c r="B499" s="69" t="s">
        <v>1995</v>
      </c>
      <c r="C499" s="69">
        <v>5</v>
      </c>
      <c r="D499" s="93">
        <v>0.0059966134594418566</v>
      </c>
      <c r="E499" s="93">
        <v>1.1888924442204067</v>
      </c>
      <c r="F499" s="69" t="s">
        <v>399</v>
      </c>
      <c r="G499" s="69" t="b">
        <v>0</v>
      </c>
      <c r="H499" s="69" t="b">
        <v>0</v>
      </c>
      <c r="I499" s="69" t="b">
        <v>0</v>
      </c>
      <c r="J499" s="69" t="b">
        <v>0</v>
      </c>
      <c r="K499" s="69" t="b">
        <v>0</v>
      </c>
      <c r="L499" s="69" t="b">
        <v>0</v>
      </c>
    </row>
    <row r="500" spans="1:12" ht="15">
      <c r="A500" s="69" t="s">
        <v>2196</v>
      </c>
      <c r="B500" s="69" t="s">
        <v>2221</v>
      </c>
      <c r="C500" s="69">
        <v>5</v>
      </c>
      <c r="D500" s="93">
        <v>0.0059966134594418566</v>
      </c>
      <c r="E500" s="93">
        <v>1.6038657921912247</v>
      </c>
      <c r="F500" s="69" t="s">
        <v>399</v>
      </c>
      <c r="G500" s="69" t="b">
        <v>0</v>
      </c>
      <c r="H500" s="69" t="b">
        <v>0</v>
      </c>
      <c r="I500" s="69" t="b">
        <v>0</v>
      </c>
      <c r="J500" s="69" t="b">
        <v>0</v>
      </c>
      <c r="K500" s="69" t="b">
        <v>0</v>
      </c>
      <c r="L500" s="69" t="b">
        <v>0</v>
      </c>
    </row>
    <row r="501" spans="1:12" ht="15">
      <c r="A501" s="69" t="s">
        <v>2221</v>
      </c>
      <c r="B501" s="69" t="s">
        <v>1982</v>
      </c>
      <c r="C501" s="69">
        <v>5</v>
      </c>
      <c r="D501" s="93">
        <v>0.0059966134594418566</v>
      </c>
      <c r="E501" s="93">
        <v>1.3028357965272437</v>
      </c>
      <c r="F501" s="69" t="s">
        <v>399</v>
      </c>
      <c r="G501" s="69" t="b">
        <v>0</v>
      </c>
      <c r="H501" s="69" t="b">
        <v>0</v>
      </c>
      <c r="I501" s="69" t="b">
        <v>0</v>
      </c>
      <c r="J501" s="69" t="b">
        <v>0</v>
      </c>
      <c r="K501" s="69" t="b">
        <v>0</v>
      </c>
      <c r="L501" s="69" t="b">
        <v>0</v>
      </c>
    </row>
    <row r="502" spans="1:12" ht="15">
      <c r="A502" s="69" t="s">
        <v>2198</v>
      </c>
      <c r="B502" s="69" t="s">
        <v>2225</v>
      </c>
      <c r="C502" s="69">
        <v>5</v>
      </c>
      <c r="D502" s="93">
        <v>0.0059966134594418566</v>
      </c>
      <c r="E502" s="93">
        <v>1.6038657921912247</v>
      </c>
      <c r="F502" s="69" t="s">
        <v>399</v>
      </c>
      <c r="G502" s="69" t="b">
        <v>0</v>
      </c>
      <c r="H502" s="69" t="b">
        <v>0</v>
      </c>
      <c r="I502" s="69" t="b">
        <v>0</v>
      </c>
      <c r="J502" s="69" t="b">
        <v>0</v>
      </c>
      <c r="K502" s="69" t="b">
        <v>0</v>
      </c>
      <c r="L502" s="69" t="b">
        <v>0</v>
      </c>
    </row>
    <row r="503" spans="1:12" ht="15">
      <c r="A503" s="69" t="s">
        <v>2225</v>
      </c>
      <c r="B503" s="69" t="s">
        <v>1980</v>
      </c>
      <c r="C503" s="69">
        <v>5</v>
      </c>
      <c r="D503" s="93">
        <v>0.0059966134594418566</v>
      </c>
      <c r="E503" s="93">
        <v>1.1515681211965945</v>
      </c>
      <c r="F503" s="69" t="s">
        <v>399</v>
      </c>
      <c r="G503" s="69" t="b">
        <v>0</v>
      </c>
      <c r="H503" s="69" t="b">
        <v>0</v>
      </c>
      <c r="I503" s="69" t="b">
        <v>0</v>
      </c>
      <c r="J503" s="69" t="b">
        <v>0</v>
      </c>
      <c r="K503" s="69" t="b">
        <v>0</v>
      </c>
      <c r="L503" s="69" t="b">
        <v>0</v>
      </c>
    </row>
    <row r="504" spans="1:12" ht="15">
      <c r="A504" s="69" t="s">
        <v>1980</v>
      </c>
      <c r="B504" s="69" t="s">
        <v>1971</v>
      </c>
      <c r="C504" s="69">
        <v>5</v>
      </c>
      <c r="D504" s="93">
        <v>0.0059966134594418566</v>
      </c>
      <c r="E504" s="93">
        <v>0.8091454403743883</v>
      </c>
      <c r="F504" s="69" t="s">
        <v>399</v>
      </c>
      <c r="G504" s="69" t="b">
        <v>0</v>
      </c>
      <c r="H504" s="69" t="b">
        <v>0</v>
      </c>
      <c r="I504" s="69" t="b">
        <v>0</v>
      </c>
      <c r="J504" s="69" t="b">
        <v>0</v>
      </c>
      <c r="K504" s="69" t="b">
        <v>0</v>
      </c>
      <c r="L504" s="69" t="b">
        <v>0</v>
      </c>
    </row>
    <row r="505" spans="1:12" ht="15">
      <c r="A505" s="69" t="s">
        <v>1971</v>
      </c>
      <c r="B505" s="69" t="s">
        <v>2226</v>
      </c>
      <c r="C505" s="69">
        <v>5</v>
      </c>
      <c r="D505" s="93">
        <v>0.0059966134594418566</v>
      </c>
      <c r="E505" s="93">
        <v>1.3406243574166434</v>
      </c>
      <c r="F505" s="69" t="s">
        <v>399</v>
      </c>
      <c r="G505" s="69" t="b">
        <v>0</v>
      </c>
      <c r="H505" s="69" t="b">
        <v>0</v>
      </c>
      <c r="I505" s="69" t="b">
        <v>0</v>
      </c>
      <c r="J505" s="69" t="b">
        <v>0</v>
      </c>
      <c r="K505" s="69" t="b">
        <v>0</v>
      </c>
      <c r="L505" s="69" t="b">
        <v>0</v>
      </c>
    </row>
    <row r="506" spans="1:12" ht="15">
      <c r="A506" s="69" t="s">
        <v>2226</v>
      </c>
      <c r="B506" s="69" t="s">
        <v>1996</v>
      </c>
      <c r="C506" s="69">
        <v>5</v>
      </c>
      <c r="D506" s="93">
        <v>0.0059966134594418566</v>
      </c>
      <c r="E506" s="93">
        <v>1.4789270555829248</v>
      </c>
      <c r="F506" s="69" t="s">
        <v>399</v>
      </c>
      <c r="G506" s="69" t="b">
        <v>0</v>
      </c>
      <c r="H506" s="69" t="b">
        <v>0</v>
      </c>
      <c r="I506" s="69" t="b">
        <v>0</v>
      </c>
      <c r="J506" s="69" t="b">
        <v>0</v>
      </c>
      <c r="K506" s="69" t="b">
        <v>0</v>
      </c>
      <c r="L506" s="69" t="b">
        <v>0</v>
      </c>
    </row>
    <row r="507" spans="1:12" ht="15">
      <c r="A507" s="69" t="s">
        <v>392</v>
      </c>
      <c r="B507" s="69" t="s">
        <v>667</v>
      </c>
      <c r="C507" s="69">
        <v>5</v>
      </c>
      <c r="D507" s="93">
        <v>0.0059966134594418566</v>
      </c>
      <c r="E507" s="93">
        <v>1.6830470382388496</v>
      </c>
      <c r="F507" s="69" t="s">
        <v>399</v>
      </c>
      <c r="G507" s="69" t="b">
        <v>0</v>
      </c>
      <c r="H507" s="69" t="b">
        <v>0</v>
      </c>
      <c r="I507" s="69" t="b">
        <v>0</v>
      </c>
      <c r="J507" s="69" t="b">
        <v>0</v>
      </c>
      <c r="K507" s="69" t="b">
        <v>0</v>
      </c>
      <c r="L507" s="69" t="b">
        <v>0</v>
      </c>
    </row>
    <row r="508" spans="1:12" ht="15">
      <c r="A508" s="69" t="s">
        <v>667</v>
      </c>
      <c r="B508" s="69" t="s">
        <v>610</v>
      </c>
      <c r="C508" s="69">
        <v>5</v>
      </c>
      <c r="D508" s="93">
        <v>0.0059966134594418566</v>
      </c>
      <c r="E508" s="93">
        <v>1.6830470382388496</v>
      </c>
      <c r="F508" s="69" t="s">
        <v>399</v>
      </c>
      <c r="G508" s="69" t="b">
        <v>0</v>
      </c>
      <c r="H508" s="69" t="b">
        <v>0</v>
      </c>
      <c r="I508" s="69" t="b">
        <v>0</v>
      </c>
      <c r="J508" s="69" t="b">
        <v>0</v>
      </c>
      <c r="K508" s="69" t="b">
        <v>0</v>
      </c>
      <c r="L508" s="69" t="b">
        <v>0</v>
      </c>
    </row>
    <row r="509" spans="1:12" ht="15">
      <c r="A509" s="69" t="s">
        <v>1972</v>
      </c>
      <c r="B509" s="69" t="s">
        <v>1974</v>
      </c>
      <c r="C509" s="69">
        <v>4</v>
      </c>
      <c r="D509" s="93">
        <v>0.0063416734449727105</v>
      </c>
      <c r="E509" s="93">
        <v>1.3820170425748683</v>
      </c>
      <c r="F509" s="69" t="s">
        <v>399</v>
      </c>
      <c r="G509" s="69" t="b">
        <v>0</v>
      </c>
      <c r="H509" s="69" t="b">
        <v>0</v>
      </c>
      <c r="I509" s="69" t="b">
        <v>0</v>
      </c>
      <c r="J509" s="69" t="b">
        <v>0</v>
      </c>
      <c r="K509" s="69" t="b">
        <v>0</v>
      </c>
      <c r="L509" s="69" t="b">
        <v>0</v>
      </c>
    </row>
    <row r="510" spans="1:12" ht="15">
      <c r="A510" s="69" t="s">
        <v>1976</v>
      </c>
      <c r="B510" s="69" t="s">
        <v>1977</v>
      </c>
      <c r="C510" s="69">
        <v>4</v>
      </c>
      <c r="D510" s="93">
        <v>0.0063416734449727105</v>
      </c>
      <c r="E510" s="93">
        <v>1.779957051246906</v>
      </c>
      <c r="F510" s="69" t="s">
        <v>399</v>
      </c>
      <c r="G510" s="69" t="b">
        <v>0</v>
      </c>
      <c r="H510" s="69" t="b">
        <v>0</v>
      </c>
      <c r="I510" s="69" t="b">
        <v>0</v>
      </c>
      <c r="J510" s="69" t="b">
        <v>0</v>
      </c>
      <c r="K510" s="69" t="b">
        <v>0</v>
      </c>
      <c r="L510" s="69" t="b">
        <v>0</v>
      </c>
    </row>
    <row r="511" spans="1:12" ht="15">
      <c r="A511" s="69" t="s">
        <v>1977</v>
      </c>
      <c r="B511" s="69" t="s">
        <v>1969</v>
      </c>
      <c r="C511" s="69">
        <v>4</v>
      </c>
      <c r="D511" s="93">
        <v>0.0063416734449727105</v>
      </c>
      <c r="E511" s="93">
        <v>1.4789270555829248</v>
      </c>
      <c r="F511" s="69" t="s">
        <v>399</v>
      </c>
      <c r="G511" s="69" t="b">
        <v>0</v>
      </c>
      <c r="H511" s="69" t="b">
        <v>0</v>
      </c>
      <c r="I511" s="69" t="b">
        <v>0</v>
      </c>
      <c r="J511" s="69" t="b">
        <v>0</v>
      </c>
      <c r="K511" s="69" t="b">
        <v>0</v>
      </c>
      <c r="L511" s="69" t="b">
        <v>0</v>
      </c>
    </row>
    <row r="512" spans="1:12" ht="15">
      <c r="A512" s="69" t="s">
        <v>1979</v>
      </c>
      <c r="B512" s="69" t="s">
        <v>1991</v>
      </c>
      <c r="C512" s="69">
        <v>4</v>
      </c>
      <c r="D512" s="93">
        <v>0.0063416734449727105</v>
      </c>
      <c r="E512" s="93">
        <v>1.779957051246906</v>
      </c>
      <c r="F512" s="69" t="s">
        <v>399</v>
      </c>
      <c r="G512" s="69" t="b">
        <v>0</v>
      </c>
      <c r="H512" s="69" t="b">
        <v>0</v>
      </c>
      <c r="I512" s="69" t="b">
        <v>0</v>
      </c>
      <c r="J512" s="69" t="b">
        <v>0</v>
      </c>
      <c r="K512" s="69" t="b">
        <v>0</v>
      </c>
      <c r="L512" s="69" t="b">
        <v>0</v>
      </c>
    </row>
    <row r="513" spans="1:12" ht="15">
      <c r="A513" s="69" t="s">
        <v>1978</v>
      </c>
      <c r="B513" s="69" t="s">
        <v>466</v>
      </c>
      <c r="C513" s="69">
        <v>3</v>
      </c>
      <c r="D513" s="93">
        <v>0.0062495467563386965</v>
      </c>
      <c r="E513" s="93">
        <v>1.779957051246906</v>
      </c>
      <c r="F513" s="69" t="s">
        <v>399</v>
      </c>
      <c r="G513" s="69" t="b">
        <v>0</v>
      </c>
      <c r="H513" s="69" t="b">
        <v>0</v>
      </c>
      <c r="I513" s="69" t="b">
        <v>0</v>
      </c>
      <c r="J513" s="69" t="b">
        <v>0</v>
      </c>
      <c r="K513" s="69" t="b">
        <v>0</v>
      </c>
      <c r="L513" s="69" t="b">
        <v>0</v>
      </c>
    </row>
    <row r="514" spans="1:12" ht="15">
      <c r="A514" s="69" t="s">
        <v>466</v>
      </c>
      <c r="B514" s="69" t="s">
        <v>1979</v>
      </c>
      <c r="C514" s="69">
        <v>3</v>
      </c>
      <c r="D514" s="93">
        <v>0.0062495467563386965</v>
      </c>
      <c r="E514" s="93">
        <v>1.779957051246906</v>
      </c>
      <c r="F514" s="69" t="s">
        <v>399</v>
      </c>
      <c r="G514" s="69" t="b">
        <v>0</v>
      </c>
      <c r="H514" s="69" t="b">
        <v>0</v>
      </c>
      <c r="I514" s="69" t="b">
        <v>0</v>
      </c>
      <c r="J514" s="69" t="b">
        <v>0</v>
      </c>
      <c r="K514" s="69" t="b">
        <v>0</v>
      </c>
      <c r="L514" s="69" t="b">
        <v>0</v>
      </c>
    </row>
    <row r="515" spans="1:12" ht="15">
      <c r="A515" s="69" t="s">
        <v>1975</v>
      </c>
      <c r="B515" s="69" t="s">
        <v>1969</v>
      </c>
      <c r="C515" s="69">
        <v>2</v>
      </c>
      <c r="D515" s="93">
        <v>0.005569482106263099</v>
      </c>
      <c r="E515" s="93">
        <v>1.1778970599189436</v>
      </c>
      <c r="F515" s="69" t="s">
        <v>399</v>
      </c>
      <c r="G515" s="69" t="b">
        <v>0</v>
      </c>
      <c r="H515" s="69" t="b">
        <v>0</v>
      </c>
      <c r="I515" s="69" t="b">
        <v>0</v>
      </c>
      <c r="J515" s="69" t="b">
        <v>0</v>
      </c>
      <c r="K515" s="69" t="b">
        <v>0</v>
      </c>
      <c r="L515" s="69" t="b">
        <v>0</v>
      </c>
    </row>
    <row r="516" spans="1:12" ht="15">
      <c r="A516" s="69" t="s">
        <v>1969</v>
      </c>
      <c r="B516" s="69" t="s">
        <v>1968</v>
      </c>
      <c r="C516" s="69">
        <v>2</v>
      </c>
      <c r="D516" s="93">
        <v>0.005569482106263099</v>
      </c>
      <c r="E516" s="93">
        <v>0.779957051246906</v>
      </c>
      <c r="F516" s="69" t="s">
        <v>399</v>
      </c>
      <c r="G516" s="69" t="b">
        <v>0</v>
      </c>
      <c r="H516" s="69" t="b">
        <v>0</v>
      </c>
      <c r="I516" s="69" t="b">
        <v>0</v>
      </c>
      <c r="J516" s="69" t="b">
        <v>0</v>
      </c>
      <c r="K516" s="69" t="b">
        <v>0</v>
      </c>
      <c r="L516" s="69" t="b">
        <v>0</v>
      </c>
    </row>
    <row r="517" spans="1:12" ht="15">
      <c r="A517" s="69" t="s">
        <v>1968</v>
      </c>
      <c r="B517" s="69" t="s">
        <v>1969</v>
      </c>
      <c r="C517" s="69">
        <v>2</v>
      </c>
      <c r="D517" s="93">
        <v>0.005569482106263099</v>
      </c>
      <c r="E517" s="93">
        <v>0.779957051246906</v>
      </c>
      <c r="F517" s="69" t="s">
        <v>399</v>
      </c>
      <c r="G517" s="69" t="b">
        <v>0</v>
      </c>
      <c r="H517" s="69" t="b">
        <v>0</v>
      </c>
      <c r="I517" s="69" t="b">
        <v>0</v>
      </c>
      <c r="J517" s="69" t="b">
        <v>0</v>
      </c>
      <c r="K517" s="69" t="b">
        <v>0</v>
      </c>
      <c r="L517" s="69" t="b">
        <v>0</v>
      </c>
    </row>
    <row r="518" spans="1:12" ht="15">
      <c r="A518" s="69" t="s">
        <v>1969</v>
      </c>
      <c r="B518" s="69" t="s">
        <v>1976</v>
      </c>
      <c r="C518" s="69">
        <v>2</v>
      </c>
      <c r="D518" s="93">
        <v>0.005569482106263099</v>
      </c>
      <c r="E518" s="93">
        <v>1.1778970599189436</v>
      </c>
      <c r="F518" s="69" t="s">
        <v>399</v>
      </c>
      <c r="G518" s="69" t="b">
        <v>0</v>
      </c>
      <c r="H518" s="69" t="b">
        <v>0</v>
      </c>
      <c r="I518" s="69" t="b">
        <v>0</v>
      </c>
      <c r="J518" s="69" t="b">
        <v>0</v>
      </c>
      <c r="K518" s="69" t="b">
        <v>0</v>
      </c>
      <c r="L518" s="69" t="b">
        <v>0</v>
      </c>
    </row>
    <row r="519" spans="1:12" ht="15">
      <c r="A519" s="69" t="s">
        <v>1969</v>
      </c>
      <c r="B519" s="69" t="s">
        <v>1978</v>
      </c>
      <c r="C519" s="69">
        <v>2</v>
      </c>
      <c r="D519" s="93">
        <v>0.005569482106263099</v>
      </c>
      <c r="E519" s="93">
        <v>1.1778970599189436</v>
      </c>
      <c r="F519" s="69" t="s">
        <v>399</v>
      </c>
      <c r="G519" s="69" t="b">
        <v>0</v>
      </c>
      <c r="H519" s="69" t="b">
        <v>0</v>
      </c>
      <c r="I519" s="69" t="b">
        <v>0</v>
      </c>
      <c r="J519" s="69" t="b">
        <v>0</v>
      </c>
      <c r="K519" s="69" t="b">
        <v>0</v>
      </c>
      <c r="L519" s="69" t="b">
        <v>0</v>
      </c>
    </row>
    <row r="520" spans="1:12" ht="15">
      <c r="A520" s="69" t="s">
        <v>1991</v>
      </c>
      <c r="B520" s="69" t="s">
        <v>1983</v>
      </c>
      <c r="C520" s="69">
        <v>2</v>
      </c>
      <c r="D520" s="93">
        <v>0.005569482106263099</v>
      </c>
      <c r="E520" s="93">
        <v>1.6038657921912247</v>
      </c>
      <c r="F520" s="69" t="s">
        <v>399</v>
      </c>
      <c r="G520" s="69" t="b">
        <v>0</v>
      </c>
      <c r="H520" s="69" t="b">
        <v>0</v>
      </c>
      <c r="I520" s="69" t="b">
        <v>0</v>
      </c>
      <c r="J520" s="69" t="b">
        <v>0</v>
      </c>
      <c r="K520" s="69" t="b">
        <v>0</v>
      </c>
      <c r="L520" s="69" t="b">
        <v>0</v>
      </c>
    </row>
    <row r="521" spans="1:12" ht="15">
      <c r="A521" s="69" t="s">
        <v>1974</v>
      </c>
      <c r="B521" s="69" t="s">
        <v>1975</v>
      </c>
      <c r="C521" s="69">
        <v>2</v>
      </c>
      <c r="D521" s="93">
        <v>0.005569482106263099</v>
      </c>
      <c r="E521" s="93">
        <v>1.4789270555829248</v>
      </c>
      <c r="F521" s="69" t="s">
        <v>399</v>
      </c>
      <c r="G521" s="69" t="b">
        <v>0</v>
      </c>
      <c r="H521" s="69" t="b">
        <v>0</v>
      </c>
      <c r="I521" s="69" t="b">
        <v>0</v>
      </c>
      <c r="J521" s="69" t="b">
        <v>0</v>
      </c>
      <c r="K521" s="69" t="b">
        <v>0</v>
      </c>
      <c r="L521" s="69" t="b">
        <v>0</v>
      </c>
    </row>
    <row r="522" spans="1:12" ht="15">
      <c r="A522" s="69" t="s">
        <v>1975</v>
      </c>
      <c r="B522" s="69" t="s">
        <v>1968</v>
      </c>
      <c r="C522" s="69">
        <v>2</v>
      </c>
      <c r="D522" s="93">
        <v>0.005569482106263099</v>
      </c>
      <c r="E522" s="93">
        <v>1.080987046910887</v>
      </c>
      <c r="F522" s="69" t="s">
        <v>399</v>
      </c>
      <c r="G522" s="69" t="b">
        <v>0</v>
      </c>
      <c r="H522" s="69" t="b">
        <v>0</v>
      </c>
      <c r="I522" s="69" t="b">
        <v>0</v>
      </c>
      <c r="J522" s="69" t="b">
        <v>0</v>
      </c>
      <c r="K522" s="69" t="b">
        <v>0</v>
      </c>
      <c r="L522" s="69" t="b">
        <v>0</v>
      </c>
    </row>
    <row r="523" spans="1:12" ht="15">
      <c r="A523" s="69" t="s">
        <v>1968</v>
      </c>
      <c r="B523" s="69" t="s">
        <v>1976</v>
      </c>
      <c r="C523" s="69">
        <v>2</v>
      </c>
      <c r="D523" s="93">
        <v>0.005569482106263099</v>
      </c>
      <c r="E523" s="93">
        <v>1.080987046910887</v>
      </c>
      <c r="F523" s="69" t="s">
        <v>399</v>
      </c>
      <c r="G523" s="69" t="b">
        <v>0</v>
      </c>
      <c r="H523" s="69" t="b">
        <v>0</v>
      </c>
      <c r="I523" s="69" t="b">
        <v>0</v>
      </c>
      <c r="J523" s="69" t="b">
        <v>0</v>
      </c>
      <c r="K523" s="69" t="b">
        <v>0</v>
      </c>
      <c r="L523" s="69" t="b">
        <v>0</v>
      </c>
    </row>
    <row r="524" spans="1:12" ht="15">
      <c r="A524" s="69" t="s">
        <v>1969</v>
      </c>
      <c r="B524" s="69" t="s">
        <v>2269</v>
      </c>
      <c r="C524" s="69">
        <v>2</v>
      </c>
      <c r="D524" s="93">
        <v>0.005569482106263099</v>
      </c>
      <c r="E524" s="93">
        <v>1.4789270555829248</v>
      </c>
      <c r="F524" s="69" t="s">
        <v>399</v>
      </c>
      <c r="G524" s="69" t="b">
        <v>0</v>
      </c>
      <c r="H524" s="69" t="b">
        <v>0</v>
      </c>
      <c r="I524" s="69" t="b">
        <v>0</v>
      </c>
      <c r="J524" s="69" t="b">
        <v>0</v>
      </c>
      <c r="K524" s="69" t="b">
        <v>0</v>
      </c>
      <c r="L524" s="69" t="b">
        <v>0</v>
      </c>
    </row>
    <row r="525" spans="1:12" ht="15">
      <c r="A525" s="69" t="s">
        <v>2269</v>
      </c>
      <c r="B525" s="69" t="s">
        <v>1978</v>
      </c>
      <c r="C525" s="69">
        <v>2</v>
      </c>
      <c r="D525" s="93">
        <v>0.005569482106263099</v>
      </c>
      <c r="E525" s="93">
        <v>1.779957051246906</v>
      </c>
      <c r="F525" s="69" t="s">
        <v>399</v>
      </c>
      <c r="G525" s="69" t="b">
        <v>0</v>
      </c>
      <c r="H525" s="69" t="b">
        <v>0</v>
      </c>
      <c r="I525" s="69" t="b">
        <v>0</v>
      </c>
      <c r="J525" s="69" t="b">
        <v>0</v>
      </c>
      <c r="K525" s="69" t="b">
        <v>0</v>
      </c>
      <c r="L525" s="69" t="b">
        <v>0</v>
      </c>
    </row>
    <row r="526" spans="1:12" ht="15">
      <c r="A526" s="69" t="s">
        <v>1991</v>
      </c>
      <c r="B526" s="69" t="s">
        <v>2270</v>
      </c>
      <c r="C526" s="69">
        <v>2</v>
      </c>
      <c r="D526" s="93">
        <v>0.005569482106263099</v>
      </c>
      <c r="E526" s="93">
        <v>1.779957051246906</v>
      </c>
      <c r="F526" s="69" t="s">
        <v>399</v>
      </c>
      <c r="G526" s="69" t="b">
        <v>0</v>
      </c>
      <c r="H526" s="69" t="b">
        <v>0</v>
      </c>
      <c r="I526" s="69" t="b">
        <v>0</v>
      </c>
      <c r="J526" s="69" t="b">
        <v>0</v>
      </c>
      <c r="K526" s="69" t="b">
        <v>0</v>
      </c>
      <c r="L526" s="69" t="b">
        <v>0</v>
      </c>
    </row>
    <row r="527" spans="1:12" ht="15">
      <c r="A527" s="69" t="s">
        <v>2270</v>
      </c>
      <c r="B527" s="69" t="s">
        <v>1996</v>
      </c>
      <c r="C527" s="69">
        <v>2</v>
      </c>
      <c r="D527" s="93">
        <v>0.005569482106263099</v>
      </c>
      <c r="E527" s="93">
        <v>1.4789270555829248</v>
      </c>
      <c r="F527" s="69" t="s">
        <v>399</v>
      </c>
      <c r="G527" s="69" t="b">
        <v>0</v>
      </c>
      <c r="H527" s="69" t="b">
        <v>0</v>
      </c>
      <c r="I527" s="69" t="b">
        <v>0</v>
      </c>
      <c r="J527" s="69" t="b">
        <v>0</v>
      </c>
      <c r="K527" s="69" t="b">
        <v>0</v>
      </c>
      <c r="L527" s="69" t="b">
        <v>0</v>
      </c>
    </row>
    <row r="528" spans="1:12" ht="15">
      <c r="A528" s="69" t="s">
        <v>1996</v>
      </c>
      <c r="B528" s="69" t="s">
        <v>2243</v>
      </c>
      <c r="C528" s="69">
        <v>2</v>
      </c>
      <c r="D528" s="93">
        <v>0.005569482106263099</v>
      </c>
      <c r="E528" s="93">
        <v>1.4789270555829248</v>
      </c>
      <c r="F528" s="69" t="s">
        <v>399</v>
      </c>
      <c r="G528" s="69" t="b">
        <v>0</v>
      </c>
      <c r="H528" s="69" t="b">
        <v>0</v>
      </c>
      <c r="I528" s="69" t="b">
        <v>0</v>
      </c>
      <c r="J528" s="69" t="b">
        <v>0</v>
      </c>
      <c r="K528" s="69" t="b">
        <v>0</v>
      </c>
      <c r="L528" s="69" t="b">
        <v>0</v>
      </c>
    </row>
    <row r="529" spans="1:12" ht="15">
      <c r="A529" s="69" t="s">
        <v>2243</v>
      </c>
      <c r="B529" s="69" t="s">
        <v>2271</v>
      </c>
      <c r="C529" s="69">
        <v>2</v>
      </c>
      <c r="D529" s="93">
        <v>0.005569482106263099</v>
      </c>
      <c r="E529" s="93">
        <v>2.080987046910887</v>
      </c>
      <c r="F529" s="69" t="s">
        <v>399</v>
      </c>
      <c r="G529" s="69" t="b">
        <v>0</v>
      </c>
      <c r="H529" s="69" t="b">
        <v>0</v>
      </c>
      <c r="I529" s="69" t="b">
        <v>0</v>
      </c>
      <c r="J529" s="69" t="b">
        <v>0</v>
      </c>
      <c r="K529" s="69" t="b">
        <v>0</v>
      </c>
      <c r="L529" s="69" t="b">
        <v>0</v>
      </c>
    </row>
    <row r="530" spans="1:12" ht="15">
      <c r="A530" s="69" t="s">
        <v>2271</v>
      </c>
      <c r="B530" s="69" t="s">
        <v>2272</v>
      </c>
      <c r="C530" s="69">
        <v>2</v>
      </c>
      <c r="D530" s="93">
        <v>0.005569482106263099</v>
      </c>
      <c r="E530" s="93">
        <v>2.080987046910887</v>
      </c>
      <c r="F530" s="69" t="s">
        <v>399</v>
      </c>
      <c r="G530" s="69" t="b">
        <v>0</v>
      </c>
      <c r="H530" s="69" t="b">
        <v>0</v>
      </c>
      <c r="I530" s="69" t="b">
        <v>0</v>
      </c>
      <c r="J530" s="69" t="b">
        <v>0</v>
      </c>
      <c r="K530" s="69" t="b">
        <v>0</v>
      </c>
      <c r="L530" s="69" t="b">
        <v>0</v>
      </c>
    </row>
    <row r="531" spans="1:12" ht="15">
      <c r="A531" s="69" t="s">
        <v>1973</v>
      </c>
      <c r="B531" s="69" t="s">
        <v>1972</v>
      </c>
      <c r="C531" s="69">
        <v>6</v>
      </c>
      <c r="D531" s="93">
        <v>0</v>
      </c>
      <c r="E531" s="93">
        <v>1.3187587626244128</v>
      </c>
      <c r="F531" s="69" t="s">
        <v>428</v>
      </c>
      <c r="G531" s="69" t="b">
        <v>0</v>
      </c>
      <c r="H531" s="69" t="b">
        <v>0</v>
      </c>
      <c r="I531" s="69" t="b">
        <v>0</v>
      </c>
      <c r="J531" s="69" t="b">
        <v>0</v>
      </c>
      <c r="K531" s="69" t="b">
        <v>0</v>
      </c>
      <c r="L531" s="69" t="b">
        <v>0</v>
      </c>
    </row>
    <row r="532" spans="1:12" ht="15">
      <c r="A532" s="69" t="s">
        <v>1999</v>
      </c>
      <c r="B532" s="69" t="s">
        <v>467</v>
      </c>
      <c r="C532" s="69">
        <v>5</v>
      </c>
      <c r="D532" s="93">
        <v>0.003022184963649802</v>
      </c>
      <c r="E532" s="93">
        <v>1.3979400086720377</v>
      </c>
      <c r="F532" s="69" t="s">
        <v>428</v>
      </c>
      <c r="G532" s="69" t="b">
        <v>0</v>
      </c>
      <c r="H532" s="69" t="b">
        <v>0</v>
      </c>
      <c r="I532" s="69" t="b">
        <v>0</v>
      </c>
      <c r="J532" s="69" t="b">
        <v>0</v>
      </c>
      <c r="K532" s="69" t="b">
        <v>0</v>
      </c>
      <c r="L532" s="69" t="b">
        <v>0</v>
      </c>
    </row>
    <row r="533" spans="1:12" ht="15">
      <c r="A533" s="69" t="s">
        <v>467</v>
      </c>
      <c r="B533" s="69" t="s">
        <v>2000</v>
      </c>
      <c r="C533" s="69">
        <v>5</v>
      </c>
      <c r="D533" s="93">
        <v>0.003022184963649802</v>
      </c>
      <c r="E533" s="93">
        <v>1.3979400086720377</v>
      </c>
      <c r="F533" s="69" t="s">
        <v>428</v>
      </c>
      <c r="G533" s="69" t="b">
        <v>0</v>
      </c>
      <c r="H533" s="69" t="b">
        <v>0</v>
      </c>
      <c r="I533" s="69" t="b">
        <v>0</v>
      </c>
      <c r="J533" s="69" t="b">
        <v>0</v>
      </c>
      <c r="K533" s="69" t="b">
        <v>0</v>
      </c>
      <c r="L533" s="69" t="b">
        <v>0</v>
      </c>
    </row>
    <row r="534" spans="1:12" ht="15">
      <c r="A534" s="69" t="s">
        <v>2000</v>
      </c>
      <c r="B534" s="69" t="s">
        <v>2001</v>
      </c>
      <c r="C534" s="69">
        <v>5</v>
      </c>
      <c r="D534" s="93">
        <v>0.003022184963649802</v>
      </c>
      <c r="E534" s="93">
        <v>1.3979400086720377</v>
      </c>
      <c r="F534" s="69" t="s">
        <v>428</v>
      </c>
      <c r="G534" s="69" t="b">
        <v>0</v>
      </c>
      <c r="H534" s="69" t="b">
        <v>0</v>
      </c>
      <c r="I534" s="69" t="b">
        <v>0</v>
      </c>
      <c r="J534" s="69" t="b">
        <v>0</v>
      </c>
      <c r="K534" s="69" t="b">
        <v>0</v>
      </c>
      <c r="L534" s="69" t="b">
        <v>0</v>
      </c>
    </row>
    <row r="535" spans="1:12" ht="15">
      <c r="A535" s="69" t="s">
        <v>2001</v>
      </c>
      <c r="B535" s="69" t="s">
        <v>1988</v>
      </c>
      <c r="C535" s="69">
        <v>5</v>
      </c>
      <c r="D535" s="93">
        <v>0.003022184963649802</v>
      </c>
      <c r="E535" s="93">
        <v>1.3979400086720377</v>
      </c>
      <c r="F535" s="69" t="s">
        <v>428</v>
      </c>
      <c r="G535" s="69" t="b">
        <v>0</v>
      </c>
      <c r="H535" s="69" t="b">
        <v>0</v>
      </c>
      <c r="I535" s="69" t="b">
        <v>0</v>
      </c>
      <c r="J535" s="69" t="b">
        <v>0</v>
      </c>
      <c r="K535" s="69" t="b">
        <v>0</v>
      </c>
      <c r="L535" s="69" t="b">
        <v>0</v>
      </c>
    </row>
    <row r="536" spans="1:12" ht="15">
      <c r="A536" s="69" t="s">
        <v>1988</v>
      </c>
      <c r="B536" s="69" t="s">
        <v>1973</v>
      </c>
      <c r="C536" s="69">
        <v>5</v>
      </c>
      <c r="D536" s="93">
        <v>0.003022184963649802</v>
      </c>
      <c r="E536" s="93">
        <v>1.3979400086720377</v>
      </c>
      <c r="F536" s="69" t="s">
        <v>428</v>
      </c>
      <c r="G536" s="69" t="b">
        <v>0</v>
      </c>
      <c r="H536" s="69" t="b">
        <v>0</v>
      </c>
      <c r="I536" s="69" t="b">
        <v>0</v>
      </c>
      <c r="J536" s="69" t="b">
        <v>0</v>
      </c>
      <c r="K536" s="69" t="b">
        <v>0</v>
      </c>
      <c r="L536" s="69" t="b">
        <v>0</v>
      </c>
    </row>
    <row r="537" spans="1:12" ht="15">
      <c r="A537" s="69" t="s">
        <v>1972</v>
      </c>
      <c r="B537" s="69" t="s">
        <v>1985</v>
      </c>
      <c r="C537" s="69">
        <v>5</v>
      </c>
      <c r="D537" s="93">
        <v>0.003022184963649802</v>
      </c>
      <c r="E537" s="93">
        <v>1.3187587626244128</v>
      </c>
      <c r="F537" s="69" t="s">
        <v>428</v>
      </c>
      <c r="G537" s="69" t="b">
        <v>0</v>
      </c>
      <c r="H537" s="69" t="b">
        <v>0</v>
      </c>
      <c r="I537" s="69" t="b">
        <v>0</v>
      </c>
      <c r="J537" s="69" t="b">
        <v>0</v>
      </c>
      <c r="K537" s="69" t="b">
        <v>0</v>
      </c>
      <c r="L537" s="69" t="b">
        <v>0</v>
      </c>
    </row>
    <row r="538" spans="1:12" ht="15">
      <c r="A538" s="69" t="s">
        <v>1985</v>
      </c>
      <c r="B538" s="69" t="s">
        <v>2227</v>
      </c>
      <c r="C538" s="69">
        <v>5</v>
      </c>
      <c r="D538" s="93">
        <v>0.003022184963649802</v>
      </c>
      <c r="E538" s="93">
        <v>1.3979400086720377</v>
      </c>
      <c r="F538" s="69" t="s">
        <v>428</v>
      </c>
      <c r="G538" s="69" t="b">
        <v>0</v>
      </c>
      <c r="H538" s="69" t="b">
        <v>0</v>
      </c>
      <c r="I538" s="69" t="b">
        <v>0</v>
      </c>
      <c r="J538" s="69" t="b">
        <v>0</v>
      </c>
      <c r="K538" s="69" t="b">
        <v>0</v>
      </c>
      <c r="L538" s="69" t="b">
        <v>0</v>
      </c>
    </row>
    <row r="539" spans="1:12" ht="15">
      <c r="A539" s="69" t="s">
        <v>2227</v>
      </c>
      <c r="B539" s="69" t="s">
        <v>1997</v>
      </c>
      <c r="C539" s="69">
        <v>5</v>
      </c>
      <c r="D539" s="93">
        <v>0.003022184963649802</v>
      </c>
      <c r="E539" s="93">
        <v>1.0969100130080565</v>
      </c>
      <c r="F539" s="69" t="s">
        <v>428</v>
      </c>
      <c r="G539" s="69" t="b">
        <v>0</v>
      </c>
      <c r="H539" s="69" t="b">
        <v>0</v>
      </c>
      <c r="I539" s="69" t="b">
        <v>0</v>
      </c>
      <c r="J539" s="69" t="b">
        <v>0</v>
      </c>
      <c r="K539" s="69" t="b">
        <v>0</v>
      </c>
      <c r="L539" s="69" t="b">
        <v>0</v>
      </c>
    </row>
    <row r="540" spans="1:12" ht="15">
      <c r="A540" s="69" t="s">
        <v>1997</v>
      </c>
      <c r="B540" s="69" t="s">
        <v>2004</v>
      </c>
      <c r="C540" s="69">
        <v>5</v>
      </c>
      <c r="D540" s="93">
        <v>0.003022184963649802</v>
      </c>
      <c r="E540" s="93">
        <v>1.0969100130080565</v>
      </c>
      <c r="F540" s="69" t="s">
        <v>428</v>
      </c>
      <c r="G540" s="69" t="b">
        <v>0</v>
      </c>
      <c r="H540" s="69" t="b">
        <v>0</v>
      </c>
      <c r="I540" s="69" t="b">
        <v>0</v>
      </c>
      <c r="J540" s="69" t="b">
        <v>0</v>
      </c>
      <c r="K540" s="69" t="b">
        <v>0</v>
      </c>
      <c r="L540" s="69" t="b">
        <v>0</v>
      </c>
    </row>
    <row r="541" spans="1:12" ht="15">
      <c r="A541" s="69" t="s">
        <v>2004</v>
      </c>
      <c r="B541" s="69" t="s">
        <v>2005</v>
      </c>
      <c r="C541" s="69">
        <v>5</v>
      </c>
      <c r="D541" s="93">
        <v>0.003022184963649802</v>
      </c>
      <c r="E541" s="93">
        <v>1.3979400086720377</v>
      </c>
      <c r="F541" s="69" t="s">
        <v>428</v>
      </c>
      <c r="G541" s="69" t="b">
        <v>0</v>
      </c>
      <c r="H541" s="69" t="b">
        <v>0</v>
      </c>
      <c r="I541" s="69" t="b">
        <v>0</v>
      </c>
      <c r="J541" s="69" t="b">
        <v>0</v>
      </c>
      <c r="K541" s="69" t="b">
        <v>0</v>
      </c>
      <c r="L541" s="69" t="b">
        <v>0</v>
      </c>
    </row>
    <row r="542" spans="1:12" ht="15">
      <c r="A542" s="69" t="s">
        <v>2005</v>
      </c>
      <c r="B542" s="69" t="s">
        <v>1998</v>
      </c>
      <c r="C542" s="69">
        <v>5</v>
      </c>
      <c r="D542" s="93">
        <v>0.003022184963649802</v>
      </c>
      <c r="E542" s="93">
        <v>1.3187587626244128</v>
      </c>
      <c r="F542" s="69" t="s">
        <v>428</v>
      </c>
      <c r="G542" s="69" t="b">
        <v>0</v>
      </c>
      <c r="H542" s="69" t="b">
        <v>0</v>
      </c>
      <c r="I542" s="69" t="b">
        <v>0</v>
      </c>
      <c r="J542" s="69" t="b">
        <v>0</v>
      </c>
      <c r="K542" s="69" t="b">
        <v>0</v>
      </c>
      <c r="L542" s="69" t="b">
        <v>0</v>
      </c>
    </row>
    <row r="543" spans="1:12" ht="15">
      <c r="A543" s="69" t="s">
        <v>1998</v>
      </c>
      <c r="B543" s="69" t="s">
        <v>1968</v>
      </c>
      <c r="C543" s="69">
        <v>5</v>
      </c>
      <c r="D543" s="93">
        <v>0.003022184963649802</v>
      </c>
      <c r="E543" s="93">
        <v>1.239577516576788</v>
      </c>
      <c r="F543" s="69" t="s">
        <v>428</v>
      </c>
      <c r="G543" s="69" t="b">
        <v>0</v>
      </c>
      <c r="H543" s="69" t="b">
        <v>0</v>
      </c>
      <c r="I543" s="69" t="b">
        <v>0</v>
      </c>
      <c r="J543" s="69" t="b">
        <v>0</v>
      </c>
      <c r="K543" s="69" t="b">
        <v>0</v>
      </c>
      <c r="L543" s="69" t="b">
        <v>0</v>
      </c>
    </row>
    <row r="544" spans="1:12" ht="15">
      <c r="A544" s="69" t="s">
        <v>1968</v>
      </c>
      <c r="B544" s="69" t="s">
        <v>2228</v>
      </c>
      <c r="C544" s="69">
        <v>5</v>
      </c>
      <c r="D544" s="93">
        <v>0.003022184963649802</v>
      </c>
      <c r="E544" s="93">
        <v>1.3187587626244128</v>
      </c>
      <c r="F544" s="69" t="s">
        <v>428</v>
      </c>
      <c r="G544" s="69" t="b">
        <v>0</v>
      </c>
      <c r="H544" s="69" t="b">
        <v>0</v>
      </c>
      <c r="I544" s="69" t="b">
        <v>0</v>
      </c>
      <c r="J544" s="69" t="b">
        <v>0</v>
      </c>
      <c r="K544" s="69" t="b">
        <v>0</v>
      </c>
      <c r="L544" s="69" t="b">
        <v>0</v>
      </c>
    </row>
    <row r="545" spans="1:12" ht="15">
      <c r="A545" s="69" t="s">
        <v>2228</v>
      </c>
      <c r="B545" s="69" t="s">
        <v>1967</v>
      </c>
      <c r="C545" s="69">
        <v>5</v>
      </c>
      <c r="D545" s="93">
        <v>0.003022184963649802</v>
      </c>
      <c r="E545" s="93">
        <v>1.3979400086720377</v>
      </c>
      <c r="F545" s="69" t="s">
        <v>428</v>
      </c>
      <c r="G545" s="69" t="b">
        <v>0</v>
      </c>
      <c r="H545" s="69" t="b">
        <v>0</v>
      </c>
      <c r="I545" s="69" t="b">
        <v>0</v>
      </c>
      <c r="J545" s="69" t="b">
        <v>0</v>
      </c>
      <c r="K545" s="69" t="b">
        <v>0</v>
      </c>
      <c r="L545" s="69" t="b">
        <v>0</v>
      </c>
    </row>
    <row r="546" spans="1:12" ht="15">
      <c r="A546" s="69" t="s">
        <v>1967</v>
      </c>
      <c r="B546" s="69" t="s">
        <v>2223</v>
      </c>
      <c r="C546" s="69">
        <v>5</v>
      </c>
      <c r="D546" s="93">
        <v>0.003022184963649802</v>
      </c>
      <c r="E546" s="93">
        <v>1.3979400086720377</v>
      </c>
      <c r="F546" s="69" t="s">
        <v>428</v>
      </c>
      <c r="G546" s="69" t="b">
        <v>0</v>
      </c>
      <c r="H546" s="69" t="b">
        <v>0</v>
      </c>
      <c r="I546" s="69" t="b">
        <v>0</v>
      </c>
      <c r="J546" s="69" t="b">
        <v>0</v>
      </c>
      <c r="K546" s="69" t="b">
        <v>0</v>
      </c>
      <c r="L546" s="69" t="b">
        <v>0</v>
      </c>
    </row>
    <row r="547" spans="1:12" ht="15">
      <c r="A547" s="69" t="s">
        <v>2223</v>
      </c>
      <c r="B547" s="69" t="s">
        <v>2229</v>
      </c>
      <c r="C547" s="69">
        <v>5</v>
      </c>
      <c r="D547" s="93">
        <v>0.003022184963649802</v>
      </c>
      <c r="E547" s="93">
        <v>1.3979400086720377</v>
      </c>
      <c r="F547" s="69" t="s">
        <v>428</v>
      </c>
      <c r="G547" s="69" t="b">
        <v>0</v>
      </c>
      <c r="H547" s="69" t="b">
        <v>0</v>
      </c>
      <c r="I547" s="69" t="b">
        <v>0</v>
      </c>
      <c r="J547" s="69" t="b">
        <v>0</v>
      </c>
      <c r="K547" s="69" t="b">
        <v>0</v>
      </c>
      <c r="L547" s="69" t="b">
        <v>0</v>
      </c>
    </row>
    <row r="548" spans="1:12" ht="15">
      <c r="A548" s="69" t="s">
        <v>2229</v>
      </c>
      <c r="B548" s="69" t="s">
        <v>465</v>
      </c>
      <c r="C548" s="69">
        <v>5</v>
      </c>
      <c r="D548" s="93">
        <v>0.003022184963649802</v>
      </c>
      <c r="E548" s="93">
        <v>1.3979400086720377</v>
      </c>
      <c r="F548" s="69" t="s">
        <v>428</v>
      </c>
      <c r="G548" s="69" t="b">
        <v>0</v>
      </c>
      <c r="H548" s="69" t="b">
        <v>0</v>
      </c>
      <c r="I548" s="69" t="b">
        <v>0</v>
      </c>
      <c r="J548" s="69" t="b">
        <v>0</v>
      </c>
      <c r="K548" s="69" t="b">
        <v>0</v>
      </c>
      <c r="L548" s="69" t="b">
        <v>0</v>
      </c>
    </row>
    <row r="549" spans="1:12" ht="15">
      <c r="A549" s="69" t="s">
        <v>465</v>
      </c>
      <c r="B549" s="69" t="s">
        <v>1997</v>
      </c>
      <c r="C549" s="69">
        <v>5</v>
      </c>
      <c r="D549" s="93">
        <v>0.003022184963649802</v>
      </c>
      <c r="E549" s="93">
        <v>1.0969100130080565</v>
      </c>
      <c r="F549" s="69" t="s">
        <v>428</v>
      </c>
      <c r="G549" s="69" t="b">
        <v>0</v>
      </c>
      <c r="H549" s="69" t="b">
        <v>0</v>
      </c>
      <c r="I549" s="69" t="b">
        <v>0</v>
      </c>
      <c r="J549" s="69" t="b">
        <v>0</v>
      </c>
      <c r="K549" s="69" t="b">
        <v>0</v>
      </c>
      <c r="L549" s="69" t="b">
        <v>0</v>
      </c>
    </row>
    <row r="550" spans="1:12" ht="15">
      <c r="A550" s="69" t="s">
        <v>1997</v>
      </c>
      <c r="B550" s="69" t="s">
        <v>2230</v>
      </c>
      <c r="C550" s="69">
        <v>5</v>
      </c>
      <c r="D550" s="93">
        <v>0.003022184963649802</v>
      </c>
      <c r="E550" s="93">
        <v>1.0969100130080565</v>
      </c>
      <c r="F550" s="69" t="s">
        <v>428</v>
      </c>
      <c r="G550" s="69" t="b">
        <v>0</v>
      </c>
      <c r="H550" s="69" t="b">
        <v>0</v>
      </c>
      <c r="I550" s="69" t="b">
        <v>0</v>
      </c>
      <c r="J550" s="69" t="b">
        <v>0</v>
      </c>
      <c r="K550" s="69" t="b">
        <v>0</v>
      </c>
      <c r="L550" s="69" t="b">
        <v>0</v>
      </c>
    </row>
    <row r="551" spans="1:12" ht="15">
      <c r="A551" s="69" t="s">
        <v>2230</v>
      </c>
      <c r="B551" s="69" t="s">
        <v>2207</v>
      </c>
      <c r="C551" s="69">
        <v>5</v>
      </c>
      <c r="D551" s="93">
        <v>0.003022184963649802</v>
      </c>
      <c r="E551" s="93">
        <v>1.3979400086720377</v>
      </c>
      <c r="F551" s="69" t="s">
        <v>428</v>
      </c>
      <c r="G551" s="69" t="b">
        <v>0</v>
      </c>
      <c r="H551" s="69" t="b">
        <v>0</v>
      </c>
      <c r="I551" s="69" t="b">
        <v>0</v>
      </c>
      <c r="J551" s="69" t="b">
        <v>0</v>
      </c>
      <c r="K551" s="69" t="b">
        <v>0</v>
      </c>
      <c r="L551" s="69" t="b">
        <v>0</v>
      </c>
    </row>
    <row r="552" spans="1:12" ht="15">
      <c r="A552" s="69" t="s">
        <v>2207</v>
      </c>
      <c r="B552" s="69" t="s">
        <v>2208</v>
      </c>
      <c r="C552" s="69">
        <v>5</v>
      </c>
      <c r="D552" s="93">
        <v>0.003022184963649802</v>
      </c>
      <c r="E552" s="93">
        <v>1.3979400086720377</v>
      </c>
      <c r="F552" s="69" t="s">
        <v>428</v>
      </c>
      <c r="G552" s="69" t="b">
        <v>0</v>
      </c>
      <c r="H552" s="69" t="b">
        <v>0</v>
      </c>
      <c r="I552" s="69" t="b">
        <v>0</v>
      </c>
      <c r="J552" s="69" t="b">
        <v>0</v>
      </c>
      <c r="K552" s="69" t="b">
        <v>0</v>
      </c>
      <c r="L552" s="69" t="b">
        <v>0</v>
      </c>
    </row>
    <row r="553" spans="1:12" ht="15">
      <c r="A553" s="69" t="s">
        <v>1973</v>
      </c>
      <c r="B553" s="69" t="s">
        <v>1972</v>
      </c>
      <c r="C553" s="69">
        <v>2</v>
      </c>
      <c r="D553" s="93">
        <v>0</v>
      </c>
      <c r="E553" s="93">
        <v>1.1760912590556813</v>
      </c>
      <c r="F553" s="69" t="s">
        <v>429</v>
      </c>
      <c r="G553" s="69" t="b">
        <v>0</v>
      </c>
      <c r="H553" s="69" t="b">
        <v>0</v>
      </c>
      <c r="I553" s="69" t="b">
        <v>0</v>
      </c>
      <c r="J553" s="69" t="b">
        <v>0</v>
      </c>
      <c r="K553" s="69" t="b">
        <v>0</v>
      </c>
      <c r="L553" s="69" t="b">
        <v>0</v>
      </c>
    </row>
    <row r="554" spans="1:12" ht="15">
      <c r="A554" s="69" t="s">
        <v>1972</v>
      </c>
      <c r="B554" s="69" t="s">
        <v>1985</v>
      </c>
      <c r="C554" s="69">
        <v>2</v>
      </c>
      <c r="D554" s="93">
        <v>0</v>
      </c>
      <c r="E554" s="93">
        <v>1.1760912590556813</v>
      </c>
      <c r="F554" s="69" t="s">
        <v>429</v>
      </c>
      <c r="G554" s="69" t="b">
        <v>0</v>
      </c>
      <c r="H554" s="69" t="b">
        <v>0</v>
      </c>
      <c r="I554" s="69" t="b">
        <v>0</v>
      </c>
      <c r="J554" s="69" t="b">
        <v>0</v>
      </c>
      <c r="K554" s="69" t="b">
        <v>0</v>
      </c>
      <c r="L554" s="69" t="b">
        <v>0</v>
      </c>
    </row>
    <row r="555" spans="1:12" ht="15">
      <c r="A555" s="69" t="s">
        <v>1985</v>
      </c>
      <c r="B555" s="69" t="s">
        <v>2002</v>
      </c>
      <c r="C555" s="69">
        <v>2</v>
      </c>
      <c r="D555" s="93">
        <v>0</v>
      </c>
      <c r="E555" s="93">
        <v>1.1760912590556813</v>
      </c>
      <c r="F555" s="69" t="s">
        <v>429</v>
      </c>
      <c r="G555" s="69" t="b">
        <v>0</v>
      </c>
      <c r="H555" s="69" t="b">
        <v>0</v>
      </c>
      <c r="I555" s="69" t="b">
        <v>0</v>
      </c>
      <c r="J555" s="69" t="b">
        <v>0</v>
      </c>
      <c r="K555" s="69" t="b">
        <v>0</v>
      </c>
      <c r="L555" s="69" t="b">
        <v>0</v>
      </c>
    </row>
    <row r="556" spans="1:12" ht="15">
      <c r="A556" s="69" t="s">
        <v>2002</v>
      </c>
      <c r="B556" s="69" t="s">
        <v>2003</v>
      </c>
      <c r="C556" s="69">
        <v>2</v>
      </c>
      <c r="D556" s="93">
        <v>0</v>
      </c>
      <c r="E556" s="93">
        <v>1.1760912590556813</v>
      </c>
      <c r="F556" s="69" t="s">
        <v>429</v>
      </c>
      <c r="G556" s="69" t="b">
        <v>0</v>
      </c>
      <c r="H556" s="69" t="b">
        <v>0</v>
      </c>
      <c r="I556" s="69" t="b">
        <v>0</v>
      </c>
      <c r="J556" s="69" t="b">
        <v>0</v>
      </c>
      <c r="K556" s="69" t="b">
        <v>0</v>
      </c>
      <c r="L556" s="69" t="b">
        <v>0</v>
      </c>
    </row>
    <row r="557" spans="1:12" ht="15">
      <c r="A557" s="69" t="s">
        <v>2003</v>
      </c>
      <c r="B557" s="69" t="s">
        <v>1980</v>
      </c>
      <c r="C557" s="69">
        <v>2</v>
      </c>
      <c r="D557" s="93">
        <v>0</v>
      </c>
      <c r="E557" s="93">
        <v>1.1760912590556813</v>
      </c>
      <c r="F557" s="69" t="s">
        <v>429</v>
      </c>
      <c r="G557" s="69" t="b">
        <v>0</v>
      </c>
      <c r="H557" s="69" t="b">
        <v>0</v>
      </c>
      <c r="I557" s="69" t="b">
        <v>0</v>
      </c>
      <c r="J557" s="69" t="b">
        <v>0</v>
      </c>
      <c r="K557" s="69" t="b">
        <v>0</v>
      </c>
      <c r="L557" s="69" t="b">
        <v>0</v>
      </c>
    </row>
    <row r="558" spans="1:12" ht="15">
      <c r="A558" s="69" t="s">
        <v>1980</v>
      </c>
      <c r="B558" s="69" t="s">
        <v>1970</v>
      </c>
      <c r="C558" s="69">
        <v>2</v>
      </c>
      <c r="D558" s="93">
        <v>0</v>
      </c>
      <c r="E558" s="93">
        <v>1.1760912590556813</v>
      </c>
      <c r="F558" s="69" t="s">
        <v>429</v>
      </c>
      <c r="G558" s="69" t="b">
        <v>0</v>
      </c>
      <c r="H558" s="69" t="b">
        <v>0</v>
      </c>
      <c r="I558" s="69" t="b">
        <v>0</v>
      </c>
      <c r="J558" s="69" t="b">
        <v>0</v>
      </c>
      <c r="K558" s="69" t="b">
        <v>0</v>
      </c>
      <c r="L558" s="69" t="b">
        <v>0</v>
      </c>
    </row>
    <row r="559" spans="1:12" ht="15">
      <c r="A559" s="69" t="s">
        <v>1970</v>
      </c>
      <c r="B559" s="69" t="s">
        <v>1971</v>
      </c>
      <c r="C559" s="69">
        <v>2</v>
      </c>
      <c r="D559" s="93">
        <v>0</v>
      </c>
      <c r="E559" s="93">
        <v>1.1760912590556813</v>
      </c>
      <c r="F559" s="69" t="s">
        <v>429</v>
      </c>
      <c r="G559" s="69" t="b">
        <v>0</v>
      </c>
      <c r="H559" s="69" t="b">
        <v>0</v>
      </c>
      <c r="I559" s="69" t="b">
        <v>0</v>
      </c>
      <c r="J559" s="69" t="b">
        <v>0</v>
      </c>
      <c r="K559" s="69" t="b">
        <v>0</v>
      </c>
      <c r="L559" s="69" t="b">
        <v>0</v>
      </c>
    </row>
    <row r="560" spans="1:12" ht="15">
      <c r="A560" s="69" t="s">
        <v>1971</v>
      </c>
      <c r="B560" s="69" t="s">
        <v>2004</v>
      </c>
      <c r="C560" s="69">
        <v>2</v>
      </c>
      <c r="D560" s="93">
        <v>0</v>
      </c>
      <c r="E560" s="93">
        <v>1.1760912590556813</v>
      </c>
      <c r="F560" s="69" t="s">
        <v>429</v>
      </c>
      <c r="G560" s="69" t="b">
        <v>0</v>
      </c>
      <c r="H560" s="69" t="b">
        <v>0</v>
      </c>
      <c r="I560" s="69" t="b">
        <v>0</v>
      </c>
      <c r="J560" s="69" t="b">
        <v>0</v>
      </c>
      <c r="K560" s="69" t="b">
        <v>0</v>
      </c>
      <c r="L560" s="69" t="b">
        <v>0</v>
      </c>
    </row>
    <row r="561" spans="1:12" ht="15">
      <c r="A561" s="69" t="s">
        <v>2004</v>
      </c>
      <c r="B561" s="69" t="s">
        <v>2005</v>
      </c>
      <c r="C561" s="69">
        <v>2</v>
      </c>
      <c r="D561" s="93">
        <v>0</v>
      </c>
      <c r="E561" s="93">
        <v>1.1760912590556813</v>
      </c>
      <c r="F561" s="69" t="s">
        <v>429</v>
      </c>
      <c r="G561" s="69" t="b">
        <v>0</v>
      </c>
      <c r="H561" s="69" t="b">
        <v>0</v>
      </c>
      <c r="I561" s="69" t="b">
        <v>0</v>
      </c>
      <c r="J561" s="69" t="b">
        <v>0</v>
      </c>
      <c r="K561" s="69" t="b">
        <v>0</v>
      </c>
      <c r="L561" s="69" t="b">
        <v>0</v>
      </c>
    </row>
    <row r="562" spans="1:12" ht="15">
      <c r="A562" s="69" t="s">
        <v>2005</v>
      </c>
      <c r="B562" s="69" t="s">
        <v>2258</v>
      </c>
      <c r="C562" s="69">
        <v>2</v>
      </c>
      <c r="D562" s="93">
        <v>0</v>
      </c>
      <c r="E562" s="93">
        <v>1.1760912590556813</v>
      </c>
      <c r="F562" s="69" t="s">
        <v>429</v>
      </c>
      <c r="G562" s="69" t="b">
        <v>0</v>
      </c>
      <c r="H562" s="69" t="b">
        <v>0</v>
      </c>
      <c r="I562" s="69" t="b">
        <v>0</v>
      </c>
      <c r="J562" s="69" t="b">
        <v>0</v>
      </c>
      <c r="K562" s="69" t="b">
        <v>0</v>
      </c>
      <c r="L562" s="69" t="b">
        <v>0</v>
      </c>
    </row>
    <row r="563" spans="1:12" ht="15">
      <c r="A563" s="69" t="s">
        <v>2258</v>
      </c>
      <c r="B563" s="69" t="s">
        <v>1994</v>
      </c>
      <c r="C563" s="69">
        <v>2</v>
      </c>
      <c r="D563" s="93">
        <v>0</v>
      </c>
      <c r="E563" s="93">
        <v>1.1760912590556813</v>
      </c>
      <c r="F563" s="69" t="s">
        <v>429</v>
      </c>
      <c r="G563" s="69" t="b">
        <v>0</v>
      </c>
      <c r="H563" s="69" t="b">
        <v>0</v>
      </c>
      <c r="I563" s="69" t="b">
        <v>0</v>
      </c>
      <c r="J563" s="69" t="b">
        <v>0</v>
      </c>
      <c r="K563" s="69" t="b">
        <v>0</v>
      </c>
      <c r="L563" s="69" t="b">
        <v>0</v>
      </c>
    </row>
    <row r="564" spans="1:12" ht="15">
      <c r="A564" s="69" t="s">
        <v>1994</v>
      </c>
      <c r="B564" s="69" t="s">
        <v>2231</v>
      </c>
      <c r="C564" s="69">
        <v>2</v>
      </c>
      <c r="D564" s="93">
        <v>0</v>
      </c>
      <c r="E564" s="93">
        <v>1.1760912590556813</v>
      </c>
      <c r="F564" s="69" t="s">
        <v>429</v>
      </c>
      <c r="G564" s="69" t="b">
        <v>0</v>
      </c>
      <c r="H564" s="69" t="b">
        <v>0</v>
      </c>
      <c r="I564" s="69" t="b">
        <v>0</v>
      </c>
      <c r="J564" s="69" t="b">
        <v>0</v>
      </c>
      <c r="K564" s="69" t="b">
        <v>0</v>
      </c>
      <c r="L564" s="69" t="b">
        <v>0</v>
      </c>
    </row>
    <row r="565" spans="1:12" ht="15">
      <c r="A565" s="69" t="s">
        <v>2231</v>
      </c>
      <c r="B565" s="69" t="s">
        <v>2259</v>
      </c>
      <c r="C565" s="69">
        <v>2</v>
      </c>
      <c r="D565" s="93">
        <v>0</v>
      </c>
      <c r="E565" s="93">
        <v>1.1760912590556813</v>
      </c>
      <c r="F565" s="69" t="s">
        <v>429</v>
      </c>
      <c r="G565" s="69" t="b">
        <v>0</v>
      </c>
      <c r="H565" s="69" t="b">
        <v>0</v>
      </c>
      <c r="I565" s="69" t="b">
        <v>0</v>
      </c>
      <c r="J565" s="69" t="b">
        <v>0</v>
      </c>
      <c r="K565" s="69" t="b">
        <v>0</v>
      </c>
      <c r="L565" s="69" t="b">
        <v>0</v>
      </c>
    </row>
    <row r="566" spans="1:12" ht="15">
      <c r="A566" s="69" t="s">
        <v>2259</v>
      </c>
      <c r="B566" s="69" t="s">
        <v>2260</v>
      </c>
      <c r="C566" s="69">
        <v>2</v>
      </c>
      <c r="D566" s="93">
        <v>0</v>
      </c>
      <c r="E566" s="93">
        <v>1.1760912590556813</v>
      </c>
      <c r="F566" s="69" t="s">
        <v>429</v>
      </c>
      <c r="G566" s="69" t="b">
        <v>0</v>
      </c>
      <c r="H566" s="69" t="b">
        <v>0</v>
      </c>
      <c r="I566" s="69" t="b">
        <v>0</v>
      </c>
      <c r="J566" s="69" t="b">
        <v>0</v>
      </c>
      <c r="K566" s="69" t="b">
        <v>0</v>
      </c>
      <c r="L566" s="69" t="b">
        <v>0</v>
      </c>
    </row>
    <row r="567" spans="1:12" ht="15">
      <c r="A567" s="69" t="s">
        <v>2260</v>
      </c>
      <c r="B567" s="69" t="s">
        <v>2261</v>
      </c>
      <c r="C567" s="69">
        <v>2</v>
      </c>
      <c r="D567" s="93">
        <v>0</v>
      </c>
      <c r="E567" s="93">
        <v>1.1760912590556813</v>
      </c>
      <c r="F567" s="69" t="s">
        <v>429</v>
      </c>
      <c r="G567" s="69" t="b">
        <v>0</v>
      </c>
      <c r="H567" s="69" t="b">
        <v>0</v>
      </c>
      <c r="I567" s="69" t="b">
        <v>0</v>
      </c>
      <c r="J567" s="69" t="b">
        <v>0</v>
      </c>
      <c r="K567" s="69" t="b">
        <v>0</v>
      </c>
      <c r="L567" s="69" t="b">
        <v>0</v>
      </c>
    </row>
    <row r="568" spans="1:12" ht="15">
      <c r="A568" s="69" t="s">
        <v>1973</v>
      </c>
      <c r="B568" s="69" t="s">
        <v>1972</v>
      </c>
      <c r="C568" s="69">
        <v>2</v>
      </c>
      <c r="D568" s="93">
        <v>0</v>
      </c>
      <c r="E568" s="93">
        <v>1.278753600952829</v>
      </c>
      <c r="F568" s="69" t="s">
        <v>430</v>
      </c>
      <c r="G568" s="69" t="b">
        <v>0</v>
      </c>
      <c r="H568" s="69" t="b">
        <v>0</v>
      </c>
      <c r="I568" s="69" t="b">
        <v>0</v>
      </c>
      <c r="J568" s="69" t="b">
        <v>0</v>
      </c>
      <c r="K568" s="69" t="b">
        <v>0</v>
      </c>
      <c r="L568" s="69" t="b">
        <v>0</v>
      </c>
    </row>
    <row r="569" spans="1:12" ht="15">
      <c r="A569" s="69" t="s">
        <v>1972</v>
      </c>
      <c r="B569" s="69" t="s">
        <v>1985</v>
      </c>
      <c r="C569" s="69">
        <v>2</v>
      </c>
      <c r="D569" s="93">
        <v>0</v>
      </c>
      <c r="E569" s="93">
        <v>1.278753600952829</v>
      </c>
      <c r="F569" s="69" t="s">
        <v>430</v>
      </c>
      <c r="G569" s="69" t="b">
        <v>0</v>
      </c>
      <c r="H569" s="69" t="b">
        <v>0</v>
      </c>
      <c r="I569" s="69" t="b">
        <v>0</v>
      </c>
      <c r="J569" s="69" t="b">
        <v>0</v>
      </c>
      <c r="K569" s="69" t="b">
        <v>0</v>
      </c>
      <c r="L569" s="69" t="b">
        <v>0</v>
      </c>
    </row>
    <row r="570" spans="1:12" ht="15">
      <c r="A570" s="69" t="s">
        <v>1985</v>
      </c>
      <c r="B570" s="69" t="s">
        <v>1978</v>
      </c>
      <c r="C570" s="69">
        <v>2</v>
      </c>
      <c r="D570" s="93">
        <v>0</v>
      </c>
      <c r="E570" s="93">
        <v>1.278753600952829</v>
      </c>
      <c r="F570" s="69" t="s">
        <v>430</v>
      </c>
      <c r="G570" s="69" t="b">
        <v>0</v>
      </c>
      <c r="H570" s="69" t="b">
        <v>0</v>
      </c>
      <c r="I570" s="69" t="b">
        <v>0</v>
      </c>
      <c r="J570" s="69" t="b">
        <v>0</v>
      </c>
      <c r="K570" s="69" t="b">
        <v>0</v>
      </c>
      <c r="L570" s="69" t="b">
        <v>0</v>
      </c>
    </row>
    <row r="571" spans="1:12" ht="15">
      <c r="A571" s="69" t="s">
        <v>1978</v>
      </c>
      <c r="B571" s="69" t="s">
        <v>466</v>
      </c>
      <c r="C571" s="69">
        <v>2</v>
      </c>
      <c r="D571" s="93">
        <v>0</v>
      </c>
      <c r="E571" s="93">
        <v>1.278753600952829</v>
      </c>
      <c r="F571" s="69" t="s">
        <v>430</v>
      </c>
      <c r="G571" s="69" t="b">
        <v>0</v>
      </c>
      <c r="H571" s="69" t="b">
        <v>0</v>
      </c>
      <c r="I571" s="69" t="b">
        <v>0</v>
      </c>
      <c r="J571" s="69" t="b">
        <v>0</v>
      </c>
      <c r="K571" s="69" t="b">
        <v>0</v>
      </c>
      <c r="L571" s="69" t="b">
        <v>0</v>
      </c>
    </row>
    <row r="572" spans="1:12" ht="15">
      <c r="A572" s="69" t="s">
        <v>466</v>
      </c>
      <c r="B572" s="69" t="s">
        <v>1979</v>
      </c>
      <c r="C572" s="69">
        <v>2</v>
      </c>
      <c r="D572" s="93">
        <v>0</v>
      </c>
      <c r="E572" s="93">
        <v>1.278753600952829</v>
      </c>
      <c r="F572" s="69" t="s">
        <v>430</v>
      </c>
      <c r="G572" s="69" t="b">
        <v>0</v>
      </c>
      <c r="H572" s="69" t="b">
        <v>0</v>
      </c>
      <c r="I572" s="69" t="b">
        <v>0</v>
      </c>
      <c r="J572" s="69" t="b">
        <v>0</v>
      </c>
      <c r="K572" s="69" t="b">
        <v>0</v>
      </c>
      <c r="L572" s="69" t="b">
        <v>0</v>
      </c>
    </row>
    <row r="573" spans="1:12" ht="15">
      <c r="A573" s="69" t="s">
        <v>1979</v>
      </c>
      <c r="B573" s="69" t="s">
        <v>1991</v>
      </c>
      <c r="C573" s="69">
        <v>2</v>
      </c>
      <c r="D573" s="93">
        <v>0</v>
      </c>
      <c r="E573" s="93">
        <v>1.278753600952829</v>
      </c>
      <c r="F573" s="69" t="s">
        <v>430</v>
      </c>
      <c r="G573" s="69" t="b">
        <v>0</v>
      </c>
      <c r="H573" s="69" t="b">
        <v>0</v>
      </c>
      <c r="I573" s="69" t="b">
        <v>0</v>
      </c>
      <c r="J573" s="69" t="b">
        <v>0</v>
      </c>
      <c r="K573" s="69" t="b">
        <v>0</v>
      </c>
      <c r="L573" s="69" t="b">
        <v>0</v>
      </c>
    </row>
    <row r="574" spans="1:12" ht="15">
      <c r="A574" s="69" t="s">
        <v>1991</v>
      </c>
      <c r="B574" s="69" t="s">
        <v>1970</v>
      </c>
      <c r="C574" s="69">
        <v>2</v>
      </c>
      <c r="D574" s="93">
        <v>0</v>
      </c>
      <c r="E574" s="93">
        <v>0.9777236052888478</v>
      </c>
      <c r="F574" s="69" t="s">
        <v>430</v>
      </c>
      <c r="G574" s="69" t="b">
        <v>0</v>
      </c>
      <c r="H574" s="69" t="b">
        <v>0</v>
      </c>
      <c r="I574" s="69" t="b">
        <v>0</v>
      </c>
      <c r="J574" s="69" t="b">
        <v>0</v>
      </c>
      <c r="K574" s="69" t="b">
        <v>0</v>
      </c>
      <c r="L574" s="69" t="b">
        <v>0</v>
      </c>
    </row>
    <row r="575" spans="1:12" ht="15">
      <c r="A575" s="69" t="s">
        <v>1970</v>
      </c>
      <c r="B575" s="69" t="s">
        <v>1971</v>
      </c>
      <c r="C575" s="69">
        <v>2</v>
      </c>
      <c r="D575" s="93">
        <v>0</v>
      </c>
      <c r="E575" s="93">
        <v>0.9777236052888478</v>
      </c>
      <c r="F575" s="69" t="s">
        <v>430</v>
      </c>
      <c r="G575" s="69" t="b">
        <v>0</v>
      </c>
      <c r="H575" s="69" t="b">
        <v>0</v>
      </c>
      <c r="I575" s="69" t="b">
        <v>0</v>
      </c>
      <c r="J575" s="69" t="b">
        <v>0</v>
      </c>
      <c r="K575" s="69" t="b">
        <v>0</v>
      </c>
      <c r="L575" s="69" t="b">
        <v>0</v>
      </c>
    </row>
    <row r="576" spans="1:12" ht="15">
      <c r="A576" s="69" t="s">
        <v>1971</v>
      </c>
      <c r="B576" s="69" t="s">
        <v>1967</v>
      </c>
      <c r="C576" s="69">
        <v>2</v>
      </c>
      <c r="D576" s="93">
        <v>0</v>
      </c>
      <c r="E576" s="93">
        <v>1.278753600952829</v>
      </c>
      <c r="F576" s="69" t="s">
        <v>430</v>
      </c>
      <c r="G576" s="69" t="b">
        <v>0</v>
      </c>
      <c r="H576" s="69" t="b">
        <v>0</v>
      </c>
      <c r="I576" s="69" t="b">
        <v>0</v>
      </c>
      <c r="J576" s="69" t="b">
        <v>0</v>
      </c>
      <c r="K576" s="69" t="b">
        <v>0</v>
      </c>
      <c r="L576" s="69" t="b">
        <v>0</v>
      </c>
    </row>
    <row r="577" spans="1:12" ht="15">
      <c r="A577" s="69" t="s">
        <v>1967</v>
      </c>
      <c r="B577" s="69" t="s">
        <v>1968</v>
      </c>
      <c r="C577" s="69">
        <v>2</v>
      </c>
      <c r="D577" s="93">
        <v>0</v>
      </c>
      <c r="E577" s="93">
        <v>1.278753600952829</v>
      </c>
      <c r="F577" s="69" t="s">
        <v>430</v>
      </c>
      <c r="G577" s="69" t="b">
        <v>0</v>
      </c>
      <c r="H577" s="69" t="b">
        <v>0</v>
      </c>
      <c r="I577" s="69" t="b">
        <v>0</v>
      </c>
      <c r="J577" s="69" t="b">
        <v>0</v>
      </c>
      <c r="K577" s="69" t="b">
        <v>0</v>
      </c>
      <c r="L577" s="69" t="b">
        <v>0</v>
      </c>
    </row>
    <row r="578" spans="1:12" ht="15">
      <c r="A578" s="69" t="s">
        <v>1968</v>
      </c>
      <c r="B578" s="69" t="s">
        <v>1982</v>
      </c>
      <c r="C578" s="69">
        <v>2</v>
      </c>
      <c r="D578" s="93">
        <v>0</v>
      </c>
      <c r="E578" s="93">
        <v>1.278753600952829</v>
      </c>
      <c r="F578" s="69" t="s">
        <v>430</v>
      </c>
      <c r="G578" s="69" t="b">
        <v>0</v>
      </c>
      <c r="H578" s="69" t="b">
        <v>0</v>
      </c>
      <c r="I578" s="69" t="b">
        <v>0</v>
      </c>
      <c r="J578" s="69" t="b">
        <v>0</v>
      </c>
      <c r="K578" s="69" t="b">
        <v>0</v>
      </c>
      <c r="L578" s="69" t="b">
        <v>0</v>
      </c>
    </row>
    <row r="579" spans="1:12" ht="15">
      <c r="A579" s="69" t="s">
        <v>1982</v>
      </c>
      <c r="B579" s="69" t="s">
        <v>1980</v>
      </c>
      <c r="C579" s="69">
        <v>2</v>
      </c>
      <c r="D579" s="93">
        <v>0</v>
      </c>
      <c r="E579" s="93">
        <v>1.278753600952829</v>
      </c>
      <c r="F579" s="69" t="s">
        <v>430</v>
      </c>
      <c r="G579" s="69" t="b">
        <v>0</v>
      </c>
      <c r="H579" s="69" t="b">
        <v>0</v>
      </c>
      <c r="I579" s="69" t="b">
        <v>0</v>
      </c>
      <c r="J579" s="69" t="b">
        <v>0</v>
      </c>
      <c r="K579" s="69" t="b">
        <v>0</v>
      </c>
      <c r="L579" s="69" t="b">
        <v>0</v>
      </c>
    </row>
    <row r="580" spans="1:12" ht="15">
      <c r="A580" s="69" t="s">
        <v>1980</v>
      </c>
      <c r="B580" s="69" t="s">
        <v>1970</v>
      </c>
      <c r="C580" s="69">
        <v>2</v>
      </c>
      <c r="D580" s="93">
        <v>0</v>
      </c>
      <c r="E580" s="93">
        <v>0.9777236052888478</v>
      </c>
      <c r="F580" s="69" t="s">
        <v>430</v>
      </c>
      <c r="G580" s="69" t="b">
        <v>0</v>
      </c>
      <c r="H580" s="69" t="b">
        <v>0</v>
      </c>
      <c r="I580" s="69" t="b">
        <v>0</v>
      </c>
      <c r="J580" s="69" t="b">
        <v>0</v>
      </c>
      <c r="K580" s="69" t="b">
        <v>0</v>
      </c>
      <c r="L580" s="69" t="b">
        <v>0</v>
      </c>
    </row>
    <row r="581" spans="1:12" ht="15">
      <c r="A581" s="69" t="s">
        <v>1970</v>
      </c>
      <c r="B581" s="69" t="s">
        <v>2194</v>
      </c>
      <c r="C581" s="69">
        <v>2</v>
      </c>
      <c r="D581" s="93">
        <v>0</v>
      </c>
      <c r="E581" s="93">
        <v>0.9777236052888478</v>
      </c>
      <c r="F581" s="69" t="s">
        <v>430</v>
      </c>
      <c r="G581" s="69" t="b">
        <v>0</v>
      </c>
      <c r="H581" s="69" t="b">
        <v>0</v>
      </c>
      <c r="I581" s="69" t="b">
        <v>0</v>
      </c>
      <c r="J581" s="69" t="b">
        <v>0</v>
      </c>
      <c r="K581" s="69" t="b">
        <v>0</v>
      </c>
      <c r="L581" s="69" t="b">
        <v>0</v>
      </c>
    </row>
    <row r="582" spans="1:12" ht="15">
      <c r="A582" s="69" t="s">
        <v>2194</v>
      </c>
      <c r="B582" s="69" t="s">
        <v>2197</v>
      </c>
      <c r="C582" s="69">
        <v>2</v>
      </c>
      <c r="D582" s="93">
        <v>0</v>
      </c>
      <c r="E582" s="93">
        <v>1.278753600952829</v>
      </c>
      <c r="F582" s="69" t="s">
        <v>430</v>
      </c>
      <c r="G582" s="69" t="b">
        <v>0</v>
      </c>
      <c r="H582" s="69" t="b">
        <v>0</v>
      </c>
      <c r="I582" s="69" t="b">
        <v>0</v>
      </c>
      <c r="J582" s="69" t="b">
        <v>0</v>
      </c>
      <c r="K582" s="69" t="b">
        <v>0</v>
      </c>
      <c r="L582" s="69" t="b">
        <v>0</v>
      </c>
    </row>
    <row r="583" spans="1:12" ht="15">
      <c r="A583" s="69" t="s">
        <v>2197</v>
      </c>
      <c r="B583" s="69" t="s">
        <v>2209</v>
      </c>
      <c r="C583" s="69">
        <v>2</v>
      </c>
      <c r="D583" s="93">
        <v>0</v>
      </c>
      <c r="E583" s="93">
        <v>1.278753600952829</v>
      </c>
      <c r="F583" s="69" t="s">
        <v>430</v>
      </c>
      <c r="G583" s="69" t="b">
        <v>0</v>
      </c>
      <c r="H583" s="69" t="b">
        <v>0</v>
      </c>
      <c r="I583" s="69" t="b">
        <v>0</v>
      </c>
      <c r="J583" s="69" t="b">
        <v>0</v>
      </c>
      <c r="K583" s="69" t="b">
        <v>0</v>
      </c>
      <c r="L583" s="69" t="b">
        <v>0</v>
      </c>
    </row>
    <row r="584" spans="1:12" ht="15">
      <c r="A584" s="69" t="s">
        <v>2209</v>
      </c>
      <c r="B584" s="69" t="s">
        <v>1995</v>
      </c>
      <c r="C584" s="69">
        <v>2</v>
      </c>
      <c r="D584" s="93">
        <v>0</v>
      </c>
      <c r="E584" s="93">
        <v>1.278753600952829</v>
      </c>
      <c r="F584" s="69" t="s">
        <v>430</v>
      </c>
      <c r="G584" s="69" t="b">
        <v>0</v>
      </c>
      <c r="H584" s="69" t="b">
        <v>0</v>
      </c>
      <c r="I584" s="69" t="b">
        <v>0</v>
      </c>
      <c r="J584" s="69" t="b">
        <v>0</v>
      </c>
      <c r="K584" s="69" t="b">
        <v>0</v>
      </c>
      <c r="L584" s="69" t="b">
        <v>0</v>
      </c>
    </row>
    <row r="585" spans="1:12" ht="15">
      <c r="A585" s="69" t="s">
        <v>1995</v>
      </c>
      <c r="B585" s="69" t="s">
        <v>2196</v>
      </c>
      <c r="C585" s="69">
        <v>2</v>
      </c>
      <c r="D585" s="93">
        <v>0</v>
      </c>
      <c r="E585" s="93">
        <v>1.278753600952829</v>
      </c>
      <c r="F585" s="69" t="s">
        <v>430</v>
      </c>
      <c r="G585" s="69" t="b">
        <v>0</v>
      </c>
      <c r="H585" s="69" t="b">
        <v>0</v>
      </c>
      <c r="I585" s="69" t="b">
        <v>0</v>
      </c>
      <c r="J585" s="69" t="b">
        <v>0</v>
      </c>
      <c r="K585" s="69" t="b">
        <v>0</v>
      </c>
      <c r="L585" s="69" t="b">
        <v>0</v>
      </c>
    </row>
    <row r="586" spans="1:12" ht="15">
      <c r="A586" s="69" t="s">
        <v>2196</v>
      </c>
      <c r="B586" s="69" t="s">
        <v>2200</v>
      </c>
      <c r="C586" s="69">
        <v>2</v>
      </c>
      <c r="D586" s="93">
        <v>0</v>
      </c>
      <c r="E586" s="93">
        <v>1.278753600952829</v>
      </c>
      <c r="F586" s="69" t="s">
        <v>430</v>
      </c>
      <c r="G586" s="69" t="b">
        <v>0</v>
      </c>
      <c r="H586" s="69" t="b">
        <v>0</v>
      </c>
      <c r="I586" s="69" t="b">
        <v>0</v>
      </c>
      <c r="J586" s="69" t="b">
        <v>0</v>
      </c>
      <c r="K586" s="69" t="b">
        <v>0</v>
      </c>
      <c r="L586" s="69" t="b">
        <v>0</v>
      </c>
    </row>
    <row r="587" spans="1:12" ht="15">
      <c r="A587" s="69" t="s">
        <v>1965</v>
      </c>
      <c r="B587" s="69" t="s">
        <v>1966</v>
      </c>
      <c r="C587" s="69">
        <v>2</v>
      </c>
      <c r="D587" s="93">
        <v>0</v>
      </c>
      <c r="E587" s="93">
        <v>0.6020599913279624</v>
      </c>
      <c r="F587" s="69" t="s">
        <v>431</v>
      </c>
      <c r="G587" s="69" t="b">
        <v>0</v>
      </c>
      <c r="H587" s="69" t="b">
        <v>0</v>
      </c>
      <c r="I587" s="69" t="b">
        <v>0</v>
      </c>
      <c r="J587" s="69" t="b">
        <v>0</v>
      </c>
      <c r="K587" s="69" t="b">
        <v>0</v>
      </c>
      <c r="L587" s="69" t="b">
        <v>0</v>
      </c>
    </row>
    <row r="588" spans="1:12" ht="15">
      <c r="A588" s="69" t="s">
        <v>1966</v>
      </c>
      <c r="B588" s="69" t="s">
        <v>1985</v>
      </c>
      <c r="C588" s="69">
        <v>2</v>
      </c>
      <c r="D588" s="93">
        <v>0</v>
      </c>
      <c r="E588" s="93">
        <v>0.6020599913279624</v>
      </c>
      <c r="F588" s="69" t="s">
        <v>431</v>
      </c>
      <c r="G588" s="69" t="b">
        <v>0</v>
      </c>
      <c r="H588" s="69" t="b">
        <v>0</v>
      </c>
      <c r="I588" s="69" t="b">
        <v>0</v>
      </c>
      <c r="J588" s="69" t="b">
        <v>0</v>
      </c>
      <c r="K588" s="69" t="b">
        <v>0</v>
      </c>
      <c r="L588" s="69" t="b">
        <v>0</v>
      </c>
    </row>
    <row r="589" spans="1:12" ht="15">
      <c r="A589" s="69" t="s">
        <v>1985</v>
      </c>
      <c r="B589" s="69" t="s">
        <v>1967</v>
      </c>
      <c r="C589" s="69">
        <v>2</v>
      </c>
      <c r="D589" s="93">
        <v>0</v>
      </c>
      <c r="E589" s="93">
        <v>0.6020599913279624</v>
      </c>
      <c r="F589" s="69" t="s">
        <v>431</v>
      </c>
      <c r="G589" s="69" t="b">
        <v>0</v>
      </c>
      <c r="H589" s="69" t="b">
        <v>0</v>
      </c>
      <c r="I589" s="69" t="b">
        <v>0</v>
      </c>
      <c r="J589" s="69" t="b">
        <v>0</v>
      </c>
      <c r="K589" s="69" t="b">
        <v>0</v>
      </c>
      <c r="L589" s="69" t="b">
        <v>0</v>
      </c>
    </row>
    <row r="590" spans="1:12" ht="15">
      <c r="A590" s="69" t="s">
        <v>1967</v>
      </c>
      <c r="B590" s="69" t="s">
        <v>1968</v>
      </c>
      <c r="C590" s="69">
        <v>2</v>
      </c>
      <c r="D590" s="93">
        <v>0</v>
      </c>
      <c r="E590" s="93">
        <v>0.6020599913279624</v>
      </c>
      <c r="F590" s="69" t="s">
        <v>431</v>
      </c>
      <c r="G590" s="69" t="b">
        <v>0</v>
      </c>
      <c r="H590" s="69" t="b">
        <v>0</v>
      </c>
      <c r="I590" s="69" t="b">
        <v>0</v>
      </c>
      <c r="J590" s="69" t="b">
        <v>0</v>
      </c>
      <c r="K590" s="69" t="b">
        <v>0</v>
      </c>
      <c r="L590" s="69" t="b">
        <v>0</v>
      </c>
    </row>
    <row r="591" spans="1:12" ht="15">
      <c r="A591" s="69" t="s">
        <v>1971</v>
      </c>
      <c r="B591" s="69" t="s">
        <v>2210</v>
      </c>
      <c r="C591" s="69">
        <v>4</v>
      </c>
      <c r="D591" s="93">
        <v>0</v>
      </c>
      <c r="E591" s="93">
        <v>0.9542425094393249</v>
      </c>
      <c r="F591" s="69" t="s">
        <v>432</v>
      </c>
      <c r="G591" s="69" t="b">
        <v>0</v>
      </c>
      <c r="H591" s="69" t="b">
        <v>0</v>
      </c>
      <c r="I591" s="69" t="b">
        <v>0</v>
      </c>
      <c r="J591" s="69" t="b">
        <v>0</v>
      </c>
      <c r="K591" s="69" t="b">
        <v>0</v>
      </c>
      <c r="L591" s="69" t="b">
        <v>0</v>
      </c>
    </row>
    <row r="592" spans="1:12" ht="15">
      <c r="A592" s="69" t="s">
        <v>2273</v>
      </c>
      <c r="B592" s="69" t="s">
        <v>2004</v>
      </c>
      <c r="C592" s="69">
        <v>2</v>
      </c>
      <c r="D592" s="93">
        <v>0</v>
      </c>
      <c r="E592" s="93">
        <v>1.4313637641589874</v>
      </c>
      <c r="F592" s="69" t="s">
        <v>432</v>
      </c>
      <c r="G592" s="69" t="b">
        <v>0</v>
      </c>
      <c r="H592" s="69" t="b">
        <v>0</v>
      </c>
      <c r="I592" s="69" t="b">
        <v>0</v>
      </c>
      <c r="J592" s="69" t="b">
        <v>0</v>
      </c>
      <c r="K592" s="69" t="b">
        <v>0</v>
      </c>
      <c r="L592" s="69" t="b">
        <v>0</v>
      </c>
    </row>
    <row r="593" spans="1:12" ht="15">
      <c r="A593" s="69" t="s">
        <v>2004</v>
      </c>
      <c r="B593" s="69" t="s">
        <v>2005</v>
      </c>
      <c r="C593" s="69">
        <v>2</v>
      </c>
      <c r="D593" s="93">
        <v>0</v>
      </c>
      <c r="E593" s="93">
        <v>1.4313637641589874</v>
      </c>
      <c r="F593" s="69" t="s">
        <v>432</v>
      </c>
      <c r="G593" s="69" t="b">
        <v>0</v>
      </c>
      <c r="H593" s="69" t="b">
        <v>0</v>
      </c>
      <c r="I593" s="69" t="b">
        <v>0</v>
      </c>
      <c r="J593" s="69" t="b">
        <v>0</v>
      </c>
      <c r="K593" s="69" t="b">
        <v>0</v>
      </c>
      <c r="L593" s="69" t="b">
        <v>0</v>
      </c>
    </row>
    <row r="594" spans="1:12" ht="15">
      <c r="A594" s="69" t="s">
        <v>2005</v>
      </c>
      <c r="B594" s="69" t="s">
        <v>2274</v>
      </c>
      <c r="C594" s="69">
        <v>2</v>
      </c>
      <c r="D594" s="93">
        <v>0</v>
      </c>
      <c r="E594" s="93">
        <v>1.4313637641589874</v>
      </c>
      <c r="F594" s="69" t="s">
        <v>432</v>
      </c>
      <c r="G594" s="69" t="b">
        <v>0</v>
      </c>
      <c r="H594" s="69" t="b">
        <v>0</v>
      </c>
      <c r="I594" s="69" t="b">
        <v>0</v>
      </c>
      <c r="J594" s="69" t="b">
        <v>0</v>
      </c>
      <c r="K594" s="69" t="b">
        <v>0</v>
      </c>
      <c r="L594" s="69" t="b">
        <v>0</v>
      </c>
    </row>
    <row r="595" spans="1:12" ht="15">
      <c r="A595" s="69" t="s">
        <v>2274</v>
      </c>
      <c r="B595" s="69" t="s">
        <v>2275</v>
      </c>
      <c r="C595" s="69">
        <v>2</v>
      </c>
      <c r="D595" s="93">
        <v>0</v>
      </c>
      <c r="E595" s="93">
        <v>1.4313637641589874</v>
      </c>
      <c r="F595" s="69" t="s">
        <v>432</v>
      </c>
      <c r="G595" s="69" t="b">
        <v>0</v>
      </c>
      <c r="H595" s="69" t="b">
        <v>0</v>
      </c>
      <c r="I595" s="69" t="b">
        <v>0</v>
      </c>
      <c r="J595" s="69" t="b">
        <v>0</v>
      </c>
      <c r="K595" s="69" t="b">
        <v>0</v>
      </c>
      <c r="L595" s="69" t="b">
        <v>0</v>
      </c>
    </row>
    <row r="596" spans="1:12" ht="15">
      <c r="A596" s="69" t="s">
        <v>2275</v>
      </c>
      <c r="B596" s="69" t="s">
        <v>2276</v>
      </c>
      <c r="C596" s="69">
        <v>2</v>
      </c>
      <c r="D596" s="93">
        <v>0</v>
      </c>
      <c r="E596" s="93">
        <v>1.4313637641589874</v>
      </c>
      <c r="F596" s="69" t="s">
        <v>432</v>
      </c>
      <c r="G596" s="69" t="b">
        <v>0</v>
      </c>
      <c r="H596" s="69" t="b">
        <v>0</v>
      </c>
      <c r="I596" s="69" t="b">
        <v>0</v>
      </c>
      <c r="J596" s="69" t="b">
        <v>0</v>
      </c>
      <c r="K596" s="69" t="b">
        <v>0</v>
      </c>
      <c r="L596" s="69" t="b">
        <v>0</v>
      </c>
    </row>
    <row r="597" spans="1:12" ht="15">
      <c r="A597" s="69" t="s">
        <v>2276</v>
      </c>
      <c r="B597" s="69" t="s">
        <v>1972</v>
      </c>
      <c r="C597" s="69">
        <v>2</v>
      </c>
      <c r="D597" s="93">
        <v>0</v>
      </c>
      <c r="E597" s="93">
        <v>1.4313637641589874</v>
      </c>
      <c r="F597" s="69" t="s">
        <v>432</v>
      </c>
      <c r="G597" s="69" t="b">
        <v>0</v>
      </c>
      <c r="H597" s="69" t="b">
        <v>0</v>
      </c>
      <c r="I597" s="69" t="b">
        <v>0</v>
      </c>
      <c r="J597" s="69" t="b">
        <v>0</v>
      </c>
      <c r="K597" s="69" t="b">
        <v>0</v>
      </c>
      <c r="L597" s="69" t="b">
        <v>0</v>
      </c>
    </row>
    <row r="598" spans="1:12" ht="15">
      <c r="A598" s="69" t="s">
        <v>1972</v>
      </c>
      <c r="B598" s="69" t="s">
        <v>2277</v>
      </c>
      <c r="C598" s="69">
        <v>2</v>
      </c>
      <c r="D598" s="93">
        <v>0</v>
      </c>
      <c r="E598" s="93">
        <v>1.4313637641589874</v>
      </c>
      <c r="F598" s="69" t="s">
        <v>432</v>
      </c>
      <c r="G598" s="69" t="b">
        <v>0</v>
      </c>
      <c r="H598" s="69" t="b">
        <v>0</v>
      </c>
      <c r="I598" s="69" t="b">
        <v>0</v>
      </c>
      <c r="J598" s="69" t="b">
        <v>0</v>
      </c>
      <c r="K598" s="69" t="b">
        <v>0</v>
      </c>
      <c r="L598" s="69" t="b">
        <v>0</v>
      </c>
    </row>
    <row r="599" spans="1:12" ht="15">
      <c r="A599" s="69" t="s">
        <v>2277</v>
      </c>
      <c r="B599" s="69" t="s">
        <v>2278</v>
      </c>
      <c r="C599" s="69">
        <v>2</v>
      </c>
      <c r="D599" s="93">
        <v>0</v>
      </c>
      <c r="E599" s="93">
        <v>1.4313637641589874</v>
      </c>
      <c r="F599" s="69" t="s">
        <v>432</v>
      </c>
      <c r="G599" s="69" t="b">
        <v>0</v>
      </c>
      <c r="H599" s="69" t="b">
        <v>0</v>
      </c>
      <c r="I599" s="69" t="b">
        <v>0</v>
      </c>
      <c r="J599" s="69" t="b">
        <v>0</v>
      </c>
      <c r="K599" s="69" t="b">
        <v>0</v>
      </c>
      <c r="L599" s="69" t="b">
        <v>0</v>
      </c>
    </row>
    <row r="600" spans="1:12" ht="15">
      <c r="A600" s="69" t="s">
        <v>2278</v>
      </c>
      <c r="B600" s="69" t="s">
        <v>470</v>
      </c>
      <c r="C600" s="69">
        <v>2</v>
      </c>
      <c r="D600" s="93">
        <v>0</v>
      </c>
      <c r="E600" s="93">
        <v>1.4313637641589874</v>
      </c>
      <c r="F600" s="69" t="s">
        <v>432</v>
      </c>
      <c r="G600" s="69" t="b">
        <v>0</v>
      </c>
      <c r="H600" s="69" t="b">
        <v>0</v>
      </c>
      <c r="I600" s="69" t="b">
        <v>0</v>
      </c>
      <c r="J600" s="69" t="b">
        <v>0</v>
      </c>
      <c r="K600" s="69" t="b">
        <v>0</v>
      </c>
      <c r="L600" s="69" t="b">
        <v>0</v>
      </c>
    </row>
    <row r="601" spans="1:12" ht="15">
      <c r="A601" s="69" t="s">
        <v>470</v>
      </c>
      <c r="B601" s="69" t="s">
        <v>2279</v>
      </c>
      <c r="C601" s="69">
        <v>2</v>
      </c>
      <c r="D601" s="93">
        <v>0</v>
      </c>
      <c r="E601" s="93">
        <v>1.4313637641589874</v>
      </c>
      <c r="F601" s="69" t="s">
        <v>432</v>
      </c>
      <c r="G601" s="69" t="b">
        <v>0</v>
      </c>
      <c r="H601" s="69" t="b">
        <v>0</v>
      </c>
      <c r="I601" s="69" t="b">
        <v>0</v>
      </c>
      <c r="J601" s="69" t="b">
        <v>0</v>
      </c>
      <c r="K601" s="69" t="b">
        <v>0</v>
      </c>
      <c r="L601" s="69" t="b">
        <v>0</v>
      </c>
    </row>
    <row r="602" spans="1:12" ht="15">
      <c r="A602" s="69" t="s">
        <v>2279</v>
      </c>
      <c r="B602" s="69" t="s">
        <v>2280</v>
      </c>
      <c r="C602" s="69">
        <v>2</v>
      </c>
      <c r="D602" s="93">
        <v>0</v>
      </c>
      <c r="E602" s="93">
        <v>1.4313637641589874</v>
      </c>
      <c r="F602" s="69" t="s">
        <v>432</v>
      </c>
      <c r="G602" s="69" t="b">
        <v>0</v>
      </c>
      <c r="H602" s="69" t="b">
        <v>0</v>
      </c>
      <c r="I602" s="69" t="b">
        <v>0</v>
      </c>
      <c r="J602" s="69" t="b">
        <v>0</v>
      </c>
      <c r="K602" s="69" t="b">
        <v>0</v>
      </c>
      <c r="L602" s="69" t="b">
        <v>0</v>
      </c>
    </row>
    <row r="603" spans="1:12" ht="15">
      <c r="A603" s="69" t="s">
        <v>2280</v>
      </c>
      <c r="B603" s="69" t="s">
        <v>2237</v>
      </c>
      <c r="C603" s="69">
        <v>2</v>
      </c>
      <c r="D603" s="93">
        <v>0</v>
      </c>
      <c r="E603" s="93">
        <v>1.4313637641589874</v>
      </c>
      <c r="F603" s="69" t="s">
        <v>432</v>
      </c>
      <c r="G603" s="69" t="b">
        <v>0</v>
      </c>
      <c r="H603" s="69" t="b">
        <v>0</v>
      </c>
      <c r="I603" s="69" t="b">
        <v>0</v>
      </c>
      <c r="J603" s="69" t="b">
        <v>0</v>
      </c>
      <c r="K603" s="69" t="b">
        <v>0</v>
      </c>
      <c r="L603" s="69" t="b">
        <v>0</v>
      </c>
    </row>
    <row r="604" spans="1:12" ht="15">
      <c r="A604" s="69" t="s">
        <v>2237</v>
      </c>
      <c r="B604" s="69" t="s">
        <v>2281</v>
      </c>
      <c r="C604" s="69">
        <v>2</v>
      </c>
      <c r="D604" s="93">
        <v>0</v>
      </c>
      <c r="E604" s="93">
        <v>1.4313637641589874</v>
      </c>
      <c r="F604" s="69" t="s">
        <v>432</v>
      </c>
      <c r="G604" s="69" t="b">
        <v>0</v>
      </c>
      <c r="H604" s="69" t="b">
        <v>0</v>
      </c>
      <c r="I604" s="69" t="b">
        <v>0</v>
      </c>
      <c r="J604" s="69" t="b">
        <v>0</v>
      </c>
      <c r="K604" s="69" t="b">
        <v>0</v>
      </c>
      <c r="L604" s="69" t="b">
        <v>0</v>
      </c>
    </row>
    <row r="605" spans="1:12" ht="15">
      <c r="A605" s="69" t="s">
        <v>2281</v>
      </c>
      <c r="B605" s="69" t="s">
        <v>1998</v>
      </c>
      <c r="C605" s="69">
        <v>2</v>
      </c>
      <c r="D605" s="93">
        <v>0</v>
      </c>
      <c r="E605" s="93">
        <v>1.4313637641589874</v>
      </c>
      <c r="F605" s="69" t="s">
        <v>432</v>
      </c>
      <c r="G605" s="69" t="b">
        <v>0</v>
      </c>
      <c r="H605" s="69" t="b">
        <v>0</v>
      </c>
      <c r="I605" s="69" t="b">
        <v>0</v>
      </c>
      <c r="J605" s="69" t="b">
        <v>0</v>
      </c>
      <c r="K605" s="69" t="b">
        <v>0</v>
      </c>
      <c r="L605" s="69" t="b">
        <v>0</v>
      </c>
    </row>
    <row r="606" spans="1:12" ht="15">
      <c r="A606" s="69" t="s">
        <v>1998</v>
      </c>
      <c r="B606" s="69" t="s">
        <v>1970</v>
      </c>
      <c r="C606" s="69">
        <v>2</v>
      </c>
      <c r="D606" s="93">
        <v>0</v>
      </c>
      <c r="E606" s="93">
        <v>1.4313637641589874</v>
      </c>
      <c r="F606" s="69" t="s">
        <v>432</v>
      </c>
      <c r="G606" s="69" t="b">
        <v>0</v>
      </c>
      <c r="H606" s="69" t="b">
        <v>0</v>
      </c>
      <c r="I606" s="69" t="b">
        <v>0</v>
      </c>
      <c r="J606" s="69" t="b">
        <v>0</v>
      </c>
      <c r="K606" s="69" t="b">
        <v>0</v>
      </c>
      <c r="L606" s="69" t="b">
        <v>0</v>
      </c>
    </row>
    <row r="607" spans="1:12" ht="15">
      <c r="A607" s="69" t="s">
        <v>1970</v>
      </c>
      <c r="B607" s="69" t="s">
        <v>1971</v>
      </c>
      <c r="C607" s="69">
        <v>2</v>
      </c>
      <c r="D607" s="93">
        <v>0</v>
      </c>
      <c r="E607" s="93">
        <v>0.9542425094393249</v>
      </c>
      <c r="F607" s="69" t="s">
        <v>432</v>
      </c>
      <c r="G607" s="69" t="b">
        <v>0</v>
      </c>
      <c r="H607" s="69" t="b">
        <v>0</v>
      </c>
      <c r="I607" s="69" t="b">
        <v>0</v>
      </c>
      <c r="J607" s="69" t="b">
        <v>0</v>
      </c>
      <c r="K607" s="69" t="b">
        <v>0</v>
      </c>
      <c r="L607" s="69" t="b">
        <v>0</v>
      </c>
    </row>
    <row r="608" spans="1:12" ht="15">
      <c r="A608" s="69" t="s">
        <v>1971</v>
      </c>
      <c r="B608" s="69" t="s">
        <v>2282</v>
      </c>
      <c r="C608" s="69">
        <v>2</v>
      </c>
      <c r="D608" s="93">
        <v>0</v>
      </c>
      <c r="E608" s="93">
        <v>0.9542425094393249</v>
      </c>
      <c r="F608" s="69" t="s">
        <v>432</v>
      </c>
      <c r="G608" s="69" t="b">
        <v>0</v>
      </c>
      <c r="H608" s="69" t="b">
        <v>0</v>
      </c>
      <c r="I608" s="69" t="b">
        <v>0</v>
      </c>
      <c r="J608" s="69" t="b">
        <v>0</v>
      </c>
      <c r="K608" s="69" t="b">
        <v>0</v>
      </c>
      <c r="L608" s="69" t="b">
        <v>0</v>
      </c>
    </row>
    <row r="609" spans="1:12" ht="15">
      <c r="A609" s="69" t="s">
        <v>2282</v>
      </c>
      <c r="B609" s="69" t="s">
        <v>2238</v>
      </c>
      <c r="C609" s="69">
        <v>2</v>
      </c>
      <c r="D609" s="93">
        <v>0</v>
      </c>
      <c r="E609" s="93">
        <v>1.4313637641589874</v>
      </c>
      <c r="F609" s="69" t="s">
        <v>432</v>
      </c>
      <c r="G609" s="69" t="b">
        <v>0</v>
      </c>
      <c r="H609" s="69" t="b">
        <v>0</v>
      </c>
      <c r="I609" s="69" t="b">
        <v>0</v>
      </c>
      <c r="J609" s="69" t="b">
        <v>0</v>
      </c>
      <c r="K609" s="69" t="b">
        <v>0</v>
      </c>
      <c r="L609" s="69" t="b">
        <v>0</v>
      </c>
    </row>
    <row r="610" spans="1:12" ht="15">
      <c r="A610" s="69" t="s">
        <v>2238</v>
      </c>
      <c r="B610" s="69" t="s">
        <v>1968</v>
      </c>
      <c r="C610" s="69">
        <v>2</v>
      </c>
      <c r="D610" s="93">
        <v>0</v>
      </c>
      <c r="E610" s="93">
        <v>1.4313637641589874</v>
      </c>
      <c r="F610" s="69" t="s">
        <v>432</v>
      </c>
      <c r="G610" s="69" t="b">
        <v>0</v>
      </c>
      <c r="H610" s="69" t="b">
        <v>0</v>
      </c>
      <c r="I610" s="69" t="b">
        <v>0</v>
      </c>
      <c r="J610" s="69" t="b">
        <v>0</v>
      </c>
      <c r="K610" s="69" t="b">
        <v>0</v>
      </c>
      <c r="L610" s="69" t="b">
        <v>0</v>
      </c>
    </row>
    <row r="611" spans="1:12" ht="15">
      <c r="A611" s="69" t="s">
        <v>1968</v>
      </c>
      <c r="B611" s="69" t="s">
        <v>2283</v>
      </c>
      <c r="C611" s="69">
        <v>2</v>
      </c>
      <c r="D611" s="93">
        <v>0</v>
      </c>
      <c r="E611" s="93">
        <v>1.4313637641589874</v>
      </c>
      <c r="F611" s="69" t="s">
        <v>432</v>
      </c>
      <c r="G611" s="69" t="b">
        <v>0</v>
      </c>
      <c r="H611" s="69" t="b">
        <v>0</v>
      </c>
      <c r="I611" s="69" t="b">
        <v>0</v>
      </c>
      <c r="J611" s="69" t="b">
        <v>0</v>
      </c>
      <c r="K611" s="69" t="b">
        <v>0</v>
      </c>
      <c r="L611" s="69" t="b">
        <v>0</v>
      </c>
    </row>
    <row r="612" spans="1:12" ht="15">
      <c r="A612" s="69" t="s">
        <v>2283</v>
      </c>
      <c r="B612" s="69" t="s">
        <v>1971</v>
      </c>
      <c r="C612" s="69">
        <v>2</v>
      </c>
      <c r="D612" s="93">
        <v>0</v>
      </c>
      <c r="E612" s="93">
        <v>0.9542425094393249</v>
      </c>
      <c r="F612" s="69" t="s">
        <v>432</v>
      </c>
      <c r="G612" s="69" t="b">
        <v>0</v>
      </c>
      <c r="H612" s="69" t="b">
        <v>0</v>
      </c>
      <c r="I612" s="69" t="b">
        <v>0</v>
      </c>
      <c r="J612" s="69" t="b">
        <v>0</v>
      </c>
      <c r="K612" s="69" t="b">
        <v>0</v>
      </c>
      <c r="L612" s="69" t="b">
        <v>0</v>
      </c>
    </row>
    <row r="613" spans="1:12" ht="15">
      <c r="A613" s="69" t="s">
        <v>2210</v>
      </c>
      <c r="B613" s="69" t="s">
        <v>2284</v>
      </c>
      <c r="C613" s="69">
        <v>2</v>
      </c>
      <c r="D613" s="93">
        <v>0</v>
      </c>
      <c r="E613" s="93">
        <v>1.130333768495006</v>
      </c>
      <c r="F613" s="69" t="s">
        <v>432</v>
      </c>
      <c r="G613" s="69" t="b">
        <v>0</v>
      </c>
      <c r="H613" s="69" t="b">
        <v>0</v>
      </c>
      <c r="I613" s="69" t="b">
        <v>0</v>
      </c>
      <c r="J613" s="69" t="b">
        <v>0</v>
      </c>
      <c r="K613" s="69" t="b">
        <v>0</v>
      </c>
      <c r="L613" s="69" t="b">
        <v>0</v>
      </c>
    </row>
    <row r="614" spans="1:12" ht="15">
      <c r="A614" s="69" t="s">
        <v>2284</v>
      </c>
      <c r="B614" s="69" t="s">
        <v>2285</v>
      </c>
      <c r="C614" s="69">
        <v>2</v>
      </c>
      <c r="D614" s="93">
        <v>0</v>
      </c>
      <c r="E614" s="93">
        <v>1.4313637641589874</v>
      </c>
      <c r="F614" s="69" t="s">
        <v>432</v>
      </c>
      <c r="G614" s="69" t="b">
        <v>0</v>
      </c>
      <c r="H614" s="69" t="b">
        <v>0</v>
      </c>
      <c r="I614" s="69" t="b">
        <v>0</v>
      </c>
      <c r="J614" s="69" t="b">
        <v>0</v>
      </c>
      <c r="K614" s="69" t="b">
        <v>0</v>
      </c>
      <c r="L614" s="69" t="b">
        <v>0</v>
      </c>
    </row>
    <row r="615" spans="1:12" ht="15">
      <c r="A615" s="69" t="s">
        <v>2285</v>
      </c>
      <c r="B615" s="69" t="s">
        <v>1971</v>
      </c>
      <c r="C615" s="69">
        <v>2</v>
      </c>
      <c r="D615" s="93">
        <v>0</v>
      </c>
      <c r="E615" s="93">
        <v>0.9542425094393249</v>
      </c>
      <c r="F615" s="69" t="s">
        <v>432</v>
      </c>
      <c r="G615" s="69" t="b">
        <v>0</v>
      </c>
      <c r="H615" s="69" t="b">
        <v>0</v>
      </c>
      <c r="I615" s="69" t="b">
        <v>0</v>
      </c>
      <c r="J615" s="69" t="b">
        <v>0</v>
      </c>
      <c r="K615" s="69" t="b">
        <v>0</v>
      </c>
      <c r="L615" s="69" t="b">
        <v>0</v>
      </c>
    </row>
    <row r="616" spans="1:12" ht="15">
      <c r="A616" s="69" t="s">
        <v>2210</v>
      </c>
      <c r="B616" s="69" t="s">
        <v>2286</v>
      </c>
      <c r="C616" s="69">
        <v>2</v>
      </c>
      <c r="D616" s="93">
        <v>0</v>
      </c>
      <c r="E616" s="93">
        <v>1.130333768495006</v>
      </c>
      <c r="F616" s="69" t="s">
        <v>432</v>
      </c>
      <c r="G616" s="69" t="b">
        <v>0</v>
      </c>
      <c r="H616" s="69" t="b">
        <v>0</v>
      </c>
      <c r="I616" s="69" t="b">
        <v>0</v>
      </c>
      <c r="J616" s="69" t="b">
        <v>0</v>
      </c>
      <c r="K616" s="69" t="b">
        <v>0</v>
      </c>
      <c r="L616"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282</v>
      </c>
      <c r="B1" s="13" t="s">
        <v>34</v>
      </c>
    </row>
    <row r="2" spans="1:2" ht="15">
      <c r="A2" s="115" t="s">
        <v>614</v>
      </c>
      <c r="B2" s="63">
        <v>11791</v>
      </c>
    </row>
    <row r="3" spans="1:2" ht="15">
      <c r="A3" s="115" t="s">
        <v>606</v>
      </c>
      <c r="B3" s="63">
        <v>5570</v>
      </c>
    </row>
    <row r="4" spans="1:2" ht="15">
      <c r="A4" s="115" t="s">
        <v>612</v>
      </c>
      <c r="B4" s="63">
        <v>2861</v>
      </c>
    </row>
    <row r="5" spans="1:2" ht="15">
      <c r="A5" s="115" t="s">
        <v>581</v>
      </c>
      <c r="B5" s="63">
        <v>2520</v>
      </c>
    </row>
    <row r="6" spans="1:2" ht="15">
      <c r="A6" s="115" t="s">
        <v>592</v>
      </c>
      <c r="B6" s="63">
        <v>2442</v>
      </c>
    </row>
    <row r="7" spans="1:2" ht="15">
      <c r="A7" s="115" t="s">
        <v>563</v>
      </c>
      <c r="B7" s="63">
        <v>1540</v>
      </c>
    </row>
    <row r="8" spans="1:2" ht="15">
      <c r="A8" s="115" t="s">
        <v>495</v>
      </c>
      <c r="B8" s="63">
        <v>1428</v>
      </c>
    </row>
    <row r="9" spans="1:2" ht="15">
      <c r="A9" s="115" t="s">
        <v>613</v>
      </c>
      <c r="B9" s="63">
        <v>1428</v>
      </c>
    </row>
    <row r="10" spans="1:2" ht="15">
      <c r="A10" s="115" t="s">
        <v>570</v>
      </c>
      <c r="B10" s="63">
        <v>1120</v>
      </c>
    </row>
    <row r="11" spans="1:2" ht="15">
      <c r="A11" s="115" t="s">
        <v>559</v>
      </c>
      <c r="B11" s="63">
        <v>1120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A27" sqref="AA27"/>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91" t="s">
        <v>265</v>
      </c>
      <c r="BB2" s="91" t="s">
        <v>266</v>
      </c>
      <c r="BC2" s="91" t="s">
        <v>267</v>
      </c>
      <c r="BD2" s="91" t="s">
        <v>268</v>
      </c>
      <c r="BE2" s="91" t="s">
        <v>269</v>
      </c>
      <c r="BF2" s="91" t="s">
        <v>270</v>
      </c>
      <c r="BG2" s="91" t="s">
        <v>271</v>
      </c>
      <c r="BH2" s="91" t="s">
        <v>272</v>
      </c>
      <c r="BI2" s="91" t="s">
        <v>273</v>
      </c>
      <c r="BJ2" s="91" t="s">
        <v>274</v>
      </c>
      <c r="BK2" s="91" t="s">
        <v>304</v>
      </c>
      <c r="BL2" s="91" t="s">
        <v>305</v>
      </c>
      <c r="BM2" s="91" t="s">
        <v>306</v>
      </c>
      <c r="BN2" s="91" t="s">
        <v>307</v>
      </c>
      <c r="BO2" s="91" t="s">
        <v>308</v>
      </c>
      <c r="BP2" s="91" t="s">
        <v>309</v>
      </c>
      <c r="BQ2" s="91" t="s">
        <v>310</v>
      </c>
      <c r="BR2" s="91" t="s">
        <v>311</v>
      </c>
      <c r="BS2" s="91" t="s">
        <v>313</v>
      </c>
      <c r="BT2" s="13" t="s">
        <v>342</v>
      </c>
      <c r="BU2" s="3"/>
      <c r="BV2" s="3"/>
    </row>
    <row r="3" spans="1:74" ht="41.45" customHeight="1">
      <c r="A3" s="62" t="s">
        <v>471</v>
      </c>
      <c r="B3" s="63"/>
      <c r="C3" s="87"/>
      <c r="D3" s="87" t="s">
        <v>64</v>
      </c>
      <c r="E3" s="94">
        <v>186.37485552844484</v>
      </c>
      <c r="F3" s="96">
        <v>99.90859748592644</v>
      </c>
      <c r="G3" s="76" t="s">
        <v>681</v>
      </c>
      <c r="H3" s="87"/>
      <c r="I3" s="77" t="s">
        <v>471</v>
      </c>
      <c r="J3" s="97"/>
      <c r="K3" s="97"/>
      <c r="L3" s="77" t="s">
        <v>1816</v>
      </c>
      <c r="M3" s="101">
        <v>31.4614111902504</v>
      </c>
      <c r="N3" s="102">
        <v>9596.34375</v>
      </c>
      <c r="O3" s="102">
        <v>8128.10986328125</v>
      </c>
      <c r="P3" s="103"/>
      <c r="Q3" s="104"/>
      <c r="R3" s="104"/>
      <c r="S3" s="71"/>
      <c r="T3" s="48">
        <v>1</v>
      </c>
      <c r="U3" s="48">
        <v>1</v>
      </c>
      <c r="V3" s="49">
        <v>0</v>
      </c>
      <c r="W3" s="49">
        <v>0</v>
      </c>
      <c r="X3" s="49">
        <v>0</v>
      </c>
      <c r="Y3" s="49">
        <v>0.999996</v>
      </c>
      <c r="Z3" s="49">
        <v>0</v>
      </c>
      <c r="AA3" s="49" t="s">
        <v>469</v>
      </c>
      <c r="AB3" s="98">
        <v>3</v>
      </c>
      <c r="AC3" s="98"/>
      <c r="AD3" s="99"/>
      <c r="AE3" s="63" t="s">
        <v>1113</v>
      </c>
      <c r="AF3" s="63">
        <v>434</v>
      </c>
      <c r="AG3" s="63">
        <v>462</v>
      </c>
      <c r="AH3" s="63">
        <v>3029</v>
      </c>
      <c r="AI3" s="63">
        <v>2857</v>
      </c>
      <c r="AJ3" s="63"/>
      <c r="AK3" s="63" t="s">
        <v>1257</v>
      </c>
      <c r="AL3" s="63" t="s">
        <v>1387</v>
      </c>
      <c r="AM3" s="68" t="s">
        <v>1436</v>
      </c>
      <c r="AN3" s="63"/>
      <c r="AO3" s="65">
        <v>40930.72483796296</v>
      </c>
      <c r="AP3" s="68" t="s">
        <v>1494</v>
      </c>
      <c r="AQ3" s="63" t="b">
        <v>0</v>
      </c>
      <c r="AR3" s="63" t="b">
        <v>0</v>
      </c>
      <c r="AS3" s="63" t="b">
        <v>1</v>
      </c>
      <c r="AT3" s="63" t="s">
        <v>287</v>
      </c>
      <c r="AU3" s="63">
        <v>0</v>
      </c>
      <c r="AV3" s="68" t="s">
        <v>424</v>
      </c>
      <c r="AW3" s="63" t="b">
        <v>0</v>
      </c>
      <c r="AX3" s="63" t="s">
        <v>218</v>
      </c>
      <c r="AY3" s="68" t="s">
        <v>1671</v>
      </c>
      <c r="AZ3" s="63" t="s">
        <v>66</v>
      </c>
      <c r="BA3" s="48"/>
      <c r="BB3" s="48"/>
      <c r="BC3" s="48"/>
      <c r="BD3" s="48"/>
      <c r="BE3" s="48"/>
      <c r="BF3" s="48"/>
      <c r="BG3" s="92" t="s">
        <v>2111</v>
      </c>
      <c r="BH3" s="92" t="s">
        <v>2111</v>
      </c>
      <c r="BI3" s="92" t="s">
        <v>2160</v>
      </c>
      <c r="BJ3" s="92" t="s">
        <v>2160</v>
      </c>
      <c r="BK3" s="92">
        <v>0</v>
      </c>
      <c r="BL3" s="114">
        <v>0</v>
      </c>
      <c r="BM3" s="92">
        <v>0</v>
      </c>
      <c r="BN3" s="114">
        <v>0</v>
      </c>
      <c r="BO3" s="92">
        <v>0</v>
      </c>
      <c r="BP3" s="114">
        <v>0</v>
      </c>
      <c r="BQ3" s="92">
        <v>22</v>
      </c>
      <c r="BR3" s="114">
        <v>100</v>
      </c>
      <c r="BS3" s="92">
        <v>22</v>
      </c>
      <c r="BT3" s="69" t="str">
        <f>REPLACE(INDEX(GroupVertices[Group],MATCH(Vertices[[#This Row],[Vertex]],GroupVertices[Vertex],0)),1,1,"")</f>
        <v>5</v>
      </c>
      <c r="BU3" s="3"/>
      <c r="BV3" s="3"/>
    </row>
    <row r="4" spans="1:77" ht="41.45" customHeight="1">
      <c r="A4" s="62" t="s">
        <v>472</v>
      </c>
      <c r="B4" s="64"/>
      <c r="C4" s="87"/>
      <c r="D4" s="87" t="s">
        <v>64</v>
      </c>
      <c r="E4" s="94">
        <v>168.5645306279697</v>
      </c>
      <c r="F4" s="105">
        <v>99.97538387038195</v>
      </c>
      <c r="G4" s="76" t="s">
        <v>682</v>
      </c>
      <c r="H4" s="106"/>
      <c r="I4" s="77" t="s">
        <v>472</v>
      </c>
      <c r="J4" s="97"/>
      <c r="K4" s="107"/>
      <c r="L4" s="77" t="s">
        <v>1817</v>
      </c>
      <c r="M4" s="108">
        <v>9.203735464040946</v>
      </c>
      <c r="N4" s="102">
        <v>9596.34375</v>
      </c>
      <c r="O4" s="102">
        <v>9166.1865234375</v>
      </c>
      <c r="P4" s="103"/>
      <c r="Q4" s="104"/>
      <c r="R4" s="104"/>
      <c r="S4" s="109"/>
      <c r="T4" s="48">
        <v>1</v>
      </c>
      <c r="U4" s="48">
        <v>1</v>
      </c>
      <c r="V4" s="49">
        <v>0</v>
      </c>
      <c r="W4" s="49">
        <v>0</v>
      </c>
      <c r="X4" s="49">
        <v>0</v>
      </c>
      <c r="Y4" s="49">
        <v>0.999996</v>
      </c>
      <c r="Z4" s="49">
        <v>0</v>
      </c>
      <c r="AA4" s="49" t="s">
        <v>469</v>
      </c>
      <c r="AB4" s="98">
        <v>4</v>
      </c>
      <c r="AC4" s="98"/>
      <c r="AD4" s="99"/>
      <c r="AE4" s="64" t="s">
        <v>1114</v>
      </c>
      <c r="AF4" s="64">
        <v>0</v>
      </c>
      <c r="AG4" s="64">
        <v>131</v>
      </c>
      <c r="AH4" s="64">
        <v>89294</v>
      </c>
      <c r="AI4" s="64">
        <v>0</v>
      </c>
      <c r="AJ4" s="64"/>
      <c r="AK4" s="64" t="s">
        <v>1258</v>
      </c>
      <c r="AL4" s="64" t="s">
        <v>1388</v>
      </c>
      <c r="AM4" s="67" t="s">
        <v>1437</v>
      </c>
      <c r="AN4" s="64"/>
      <c r="AO4" s="66">
        <v>39927.5925</v>
      </c>
      <c r="AP4" s="64"/>
      <c r="AQ4" s="64" t="b">
        <v>1</v>
      </c>
      <c r="AR4" s="64" t="b">
        <v>0</v>
      </c>
      <c r="AS4" s="64" t="b">
        <v>1</v>
      </c>
      <c r="AT4" s="64" t="s">
        <v>287</v>
      </c>
      <c r="AU4" s="64">
        <v>11</v>
      </c>
      <c r="AV4" s="67" t="s">
        <v>288</v>
      </c>
      <c r="AW4" s="64" t="b">
        <v>0</v>
      </c>
      <c r="AX4" s="64" t="s">
        <v>218</v>
      </c>
      <c r="AY4" s="67" t="s">
        <v>1672</v>
      </c>
      <c r="AZ4" s="110" t="s">
        <v>66</v>
      </c>
      <c r="BA4" s="48" t="s">
        <v>646</v>
      </c>
      <c r="BB4" s="48" t="s">
        <v>646</v>
      </c>
      <c r="BC4" s="48" t="s">
        <v>657</v>
      </c>
      <c r="BD4" s="48" t="s">
        <v>657</v>
      </c>
      <c r="BE4" s="48"/>
      <c r="BF4" s="48"/>
      <c r="BG4" s="92" t="s">
        <v>2112</v>
      </c>
      <c r="BH4" s="92" t="s">
        <v>2112</v>
      </c>
      <c r="BI4" s="92" t="s">
        <v>2161</v>
      </c>
      <c r="BJ4" s="92" t="s">
        <v>2161</v>
      </c>
      <c r="BK4" s="48">
        <v>0</v>
      </c>
      <c r="BL4" s="49">
        <v>0</v>
      </c>
      <c r="BM4" s="48">
        <v>0</v>
      </c>
      <c r="BN4" s="49">
        <v>0</v>
      </c>
      <c r="BO4" s="48">
        <v>0</v>
      </c>
      <c r="BP4" s="49">
        <v>0</v>
      </c>
      <c r="BQ4" s="48">
        <v>25</v>
      </c>
      <c r="BR4" s="49">
        <v>100</v>
      </c>
      <c r="BS4" s="48">
        <v>25</v>
      </c>
      <c r="BT4" s="63" t="str">
        <f>REPLACE(INDEX(GroupVertices[Group],MATCH(Vertices[[#This Row],[Vertex]],GroupVertices[Vertex],0)),1,1,"")</f>
        <v>5</v>
      </c>
      <c r="BU4" s="2"/>
      <c r="BV4" s="3"/>
      <c r="BW4" s="3"/>
      <c r="BX4" s="3"/>
      <c r="BY4" s="3"/>
    </row>
    <row r="5" spans="1:77" ht="41.45" customHeight="1">
      <c r="A5" s="62" t="s">
        <v>473</v>
      </c>
      <c r="B5" s="64"/>
      <c r="C5" s="87"/>
      <c r="D5" s="87" t="s">
        <v>64</v>
      </c>
      <c r="E5" s="94">
        <v>1000</v>
      </c>
      <c r="F5" s="105">
        <v>96.8576098141684</v>
      </c>
      <c r="G5" s="76" t="s">
        <v>683</v>
      </c>
      <c r="H5" s="106"/>
      <c r="I5" s="77" t="s">
        <v>473</v>
      </c>
      <c r="J5" s="97"/>
      <c r="K5" s="107"/>
      <c r="L5" s="77" t="s">
        <v>1818</v>
      </c>
      <c r="M5" s="108">
        <v>1048.253902598145</v>
      </c>
      <c r="N5" s="102">
        <v>9110.318359375</v>
      </c>
      <c r="O5" s="102">
        <v>6051.95751953125</v>
      </c>
      <c r="P5" s="103"/>
      <c r="Q5" s="104"/>
      <c r="R5" s="104"/>
      <c r="S5" s="109"/>
      <c r="T5" s="48">
        <v>1</v>
      </c>
      <c r="U5" s="48">
        <v>1</v>
      </c>
      <c r="V5" s="49">
        <v>0</v>
      </c>
      <c r="W5" s="49">
        <v>0</v>
      </c>
      <c r="X5" s="49">
        <v>0</v>
      </c>
      <c r="Y5" s="49">
        <v>0.999996</v>
      </c>
      <c r="Z5" s="49">
        <v>0</v>
      </c>
      <c r="AA5" s="49" t="s">
        <v>469</v>
      </c>
      <c r="AB5" s="98">
        <v>5</v>
      </c>
      <c r="AC5" s="98"/>
      <c r="AD5" s="99"/>
      <c r="AE5" s="64" t="s">
        <v>1115</v>
      </c>
      <c r="AF5" s="64">
        <v>373</v>
      </c>
      <c r="AG5" s="64">
        <v>15583</v>
      </c>
      <c r="AH5" s="64">
        <v>52930</v>
      </c>
      <c r="AI5" s="64">
        <v>518</v>
      </c>
      <c r="AJ5" s="64"/>
      <c r="AK5" s="64" t="s">
        <v>1259</v>
      </c>
      <c r="AL5" s="64" t="s">
        <v>1389</v>
      </c>
      <c r="AM5" s="67" t="s">
        <v>1438</v>
      </c>
      <c r="AN5" s="64"/>
      <c r="AO5" s="66">
        <v>39717.84018518519</v>
      </c>
      <c r="AP5" s="67" t="s">
        <v>1495</v>
      </c>
      <c r="AQ5" s="64" t="b">
        <v>0</v>
      </c>
      <c r="AR5" s="64" t="b">
        <v>0</v>
      </c>
      <c r="AS5" s="64" t="b">
        <v>1</v>
      </c>
      <c r="AT5" s="64" t="s">
        <v>287</v>
      </c>
      <c r="AU5" s="64">
        <v>287</v>
      </c>
      <c r="AV5" s="67" t="s">
        <v>358</v>
      </c>
      <c r="AW5" s="64" t="b">
        <v>1</v>
      </c>
      <c r="AX5" s="64" t="s">
        <v>218</v>
      </c>
      <c r="AY5" s="67" t="s">
        <v>1673</v>
      </c>
      <c r="AZ5" s="110" t="s">
        <v>66</v>
      </c>
      <c r="BA5" s="48" t="s">
        <v>647</v>
      </c>
      <c r="BB5" s="48" t="s">
        <v>647</v>
      </c>
      <c r="BC5" s="48" t="s">
        <v>658</v>
      </c>
      <c r="BD5" s="48" t="s">
        <v>658</v>
      </c>
      <c r="BE5" s="48"/>
      <c r="BF5" s="48"/>
      <c r="BG5" s="92" t="s">
        <v>2113</v>
      </c>
      <c r="BH5" s="92" t="s">
        <v>2146</v>
      </c>
      <c r="BI5" s="92" t="s">
        <v>2162</v>
      </c>
      <c r="BJ5" s="92" t="s">
        <v>2181</v>
      </c>
      <c r="BK5" s="48">
        <v>0</v>
      </c>
      <c r="BL5" s="49">
        <v>0</v>
      </c>
      <c r="BM5" s="48">
        <v>0</v>
      </c>
      <c r="BN5" s="49">
        <v>0</v>
      </c>
      <c r="BO5" s="48">
        <v>0</v>
      </c>
      <c r="BP5" s="49">
        <v>0</v>
      </c>
      <c r="BQ5" s="48">
        <v>38</v>
      </c>
      <c r="BR5" s="49">
        <v>100</v>
      </c>
      <c r="BS5" s="48">
        <v>38</v>
      </c>
      <c r="BT5" s="63" t="str">
        <f>REPLACE(INDEX(GroupVertices[Group],MATCH(Vertices[[#This Row],[Vertex]],GroupVertices[Vertex],0)),1,1,"")</f>
        <v>5</v>
      </c>
      <c r="BU5" s="2"/>
      <c r="BV5" s="3"/>
      <c r="BW5" s="3"/>
      <c r="BX5" s="3"/>
      <c r="BY5" s="3"/>
    </row>
    <row r="6" spans="1:77" ht="41.45" customHeight="1">
      <c r="A6" s="62" t="s">
        <v>474</v>
      </c>
      <c r="B6" s="64"/>
      <c r="C6" s="87"/>
      <c r="D6" s="87" t="s">
        <v>64</v>
      </c>
      <c r="E6" s="94">
        <v>177.92705791704122</v>
      </c>
      <c r="F6" s="105">
        <v>99.9402756199431</v>
      </c>
      <c r="G6" s="76" t="s">
        <v>684</v>
      </c>
      <c r="H6" s="106"/>
      <c r="I6" s="77" t="s">
        <v>474</v>
      </c>
      <c r="J6" s="97"/>
      <c r="K6" s="107"/>
      <c r="L6" s="77" t="s">
        <v>1819</v>
      </c>
      <c r="M6" s="108">
        <v>20.904145060296067</v>
      </c>
      <c r="N6" s="102">
        <v>9110.318359375</v>
      </c>
      <c r="O6" s="102">
        <v>8128.10986328125</v>
      </c>
      <c r="P6" s="103"/>
      <c r="Q6" s="104"/>
      <c r="R6" s="104"/>
      <c r="S6" s="109"/>
      <c r="T6" s="48">
        <v>1</v>
      </c>
      <c r="U6" s="48">
        <v>1</v>
      </c>
      <c r="V6" s="49">
        <v>0</v>
      </c>
      <c r="W6" s="49">
        <v>0</v>
      </c>
      <c r="X6" s="49">
        <v>0</v>
      </c>
      <c r="Y6" s="49">
        <v>0.999996</v>
      </c>
      <c r="Z6" s="49">
        <v>0</v>
      </c>
      <c r="AA6" s="49" t="s">
        <v>469</v>
      </c>
      <c r="AB6" s="98">
        <v>6</v>
      </c>
      <c r="AC6" s="98"/>
      <c r="AD6" s="99"/>
      <c r="AE6" s="64" t="s">
        <v>1116</v>
      </c>
      <c r="AF6" s="64">
        <v>130</v>
      </c>
      <c r="AG6" s="64">
        <v>305</v>
      </c>
      <c r="AH6" s="64">
        <v>28438</v>
      </c>
      <c r="AI6" s="64">
        <v>0</v>
      </c>
      <c r="AJ6" s="64"/>
      <c r="AK6" s="64" t="s">
        <v>1260</v>
      </c>
      <c r="AL6" s="64" t="s">
        <v>1390</v>
      </c>
      <c r="AM6" s="67" t="s">
        <v>1439</v>
      </c>
      <c r="AN6" s="64"/>
      <c r="AO6" s="66">
        <v>40711.285520833335</v>
      </c>
      <c r="AP6" s="67" t="s">
        <v>1496</v>
      </c>
      <c r="AQ6" s="64" t="b">
        <v>1</v>
      </c>
      <c r="AR6" s="64" t="b">
        <v>0</v>
      </c>
      <c r="AS6" s="64" t="b">
        <v>0</v>
      </c>
      <c r="AT6" s="64" t="s">
        <v>287</v>
      </c>
      <c r="AU6" s="64">
        <v>8</v>
      </c>
      <c r="AV6" s="67" t="s">
        <v>288</v>
      </c>
      <c r="AW6" s="64" t="b">
        <v>0</v>
      </c>
      <c r="AX6" s="64" t="s">
        <v>218</v>
      </c>
      <c r="AY6" s="67" t="s">
        <v>1674</v>
      </c>
      <c r="AZ6" s="110" t="s">
        <v>66</v>
      </c>
      <c r="BA6" s="48" t="s">
        <v>2108</v>
      </c>
      <c r="BB6" s="48" t="s">
        <v>2108</v>
      </c>
      <c r="BC6" s="48" t="s">
        <v>659</v>
      </c>
      <c r="BD6" s="48" t="s">
        <v>659</v>
      </c>
      <c r="BE6" s="48" t="s">
        <v>665</v>
      </c>
      <c r="BF6" s="48" t="s">
        <v>665</v>
      </c>
      <c r="BG6" s="92" t="s">
        <v>2114</v>
      </c>
      <c r="BH6" s="92" t="s">
        <v>2147</v>
      </c>
      <c r="BI6" s="92" t="s">
        <v>2163</v>
      </c>
      <c r="BJ6" s="92" t="s">
        <v>2182</v>
      </c>
      <c r="BK6" s="48">
        <v>0</v>
      </c>
      <c r="BL6" s="49">
        <v>0</v>
      </c>
      <c r="BM6" s="48">
        <v>0</v>
      </c>
      <c r="BN6" s="49">
        <v>0</v>
      </c>
      <c r="BO6" s="48">
        <v>0</v>
      </c>
      <c r="BP6" s="49">
        <v>0</v>
      </c>
      <c r="BQ6" s="48">
        <v>41</v>
      </c>
      <c r="BR6" s="49">
        <v>100</v>
      </c>
      <c r="BS6" s="48">
        <v>41</v>
      </c>
      <c r="BT6" s="63" t="str">
        <f>REPLACE(INDEX(GroupVertices[Group],MATCH(Vertices[[#This Row],[Vertex]],GroupVertices[Vertex],0)),1,1,"")</f>
        <v>5</v>
      </c>
      <c r="BU6" s="2"/>
      <c r="BV6" s="3"/>
      <c r="BW6" s="3"/>
      <c r="BX6" s="3"/>
      <c r="BY6" s="3"/>
    </row>
    <row r="7" spans="1:77" ht="41.45" customHeight="1">
      <c r="A7" s="62" t="s">
        <v>475</v>
      </c>
      <c r="B7" s="64"/>
      <c r="C7" s="87"/>
      <c r="D7" s="87" t="s">
        <v>64</v>
      </c>
      <c r="E7" s="94">
        <v>173.73006292538847</v>
      </c>
      <c r="F7" s="105">
        <v>99.95601380117431</v>
      </c>
      <c r="G7" s="76" t="s">
        <v>685</v>
      </c>
      <c r="H7" s="106"/>
      <c r="I7" s="77" t="s">
        <v>475</v>
      </c>
      <c r="J7" s="97"/>
      <c r="K7" s="107"/>
      <c r="L7" s="77" t="s">
        <v>1820</v>
      </c>
      <c r="M7" s="108">
        <v>15.659133861974805</v>
      </c>
      <c r="N7" s="102">
        <v>8624.29296875</v>
      </c>
      <c r="O7" s="102">
        <v>8128.10986328125</v>
      </c>
      <c r="P7" s="103"/>
      <c r="Q7" s="104"/>
      <c r="R7" s="104"/>
      <c r="S7" s="109"/>
      <c r="T7" s="48">
        <v>1</v>
      </c>
      <c r="U7" s="48">
        <v>1</v>
      </c>
      <c r="V7" s="49">
        <v>0</v>
      </c>
      <c r="W7" s="49">
        <v>0</v>
      </c>
      <c r="X7" s="49">
        <v>0</v>
      </c>
      <c r="Y7" s="49">
        <v>0.999996</v>
      </c>
      <c r="Z7" s="49">
        <v>0</v>
      </c>
      <c r="AA7" s="49" t="s">
        <v>469</v>
      </c>
      <c r="AB7" s="98">
        <v>7</v>
      </c>
      <c r="AC7" s="98"/>
      <c r="AD7" s="99"/>
      <c r="AE7" s="64" t="s">
        <v>1117</v>
      </c>
      <c r="AF7" s="64">
        <v>0</v>
      </c>
      <c r="AG7" s="64">
        <v>227</v>
      </c>
      <c r="AH7" s="64">
        <v>87093</v>
      </c>
      <c r="AI7" s="64">
        <v>0</v>
      </c>
      <c r="AJ7" s="64"/>
      <c r="AK7" s="64" t="s">
        <v>1261</v>
      </c>
      <c r="AL7" s="64" t="s">
        <v>1391</v>
      </c>
      <c r="AM7" s="67" t="s">
        <v>1440</v>
      </c>
      <c r="AN7" s="64"/>
      <c r="AO7" s="66">
        <v>39927.59326388889</v>
      </c>
      <c r="AP7" s="64"/>
      <c r="AQ7" s="64" t="b">
        <v>1</v>
      </c>
      <c r="AR7" s="64" t="b">
        <v>0</v>
      </c>
      <c r="AS7" s="64" t="b">
        <v>1</v>
      </c>
      <c r="AT7" s="64" t="s">
        <v>287</v>
      </c>
      <c r="AU7" s="64">
        <v>23</v>
      </c>
      <c r="AV7" s="67" t="s">
        <v>288</v>
      </c>
      <c r="AW7" s="64" t="b">
        <v>0</v>
      </c>
      <c r="AX7" s="64" t="s">
        <v>218</v>
      </c>
      <c r="AY7" s="67" t="s">
        <v>1675</v>
      </c>
      <c r="AZ7" s="110" t="s">
        <v>66</v>
      </c>
      <c r="BA7" s="48" t="s">
        <v>2109</v>
      </c>
      <c r="BB7" s="48" t="s">
        <v>2109</v>
      </c>
      <c r="BC7" s="48" t="s">
        <v>657</v>
      </c>
      <c r="BD7" s="48" t="s">
        <v>657</v>
      </c>
      <c r="BE7" s="48"/>
      <c r="BF7" s="48"/>
      <c r="BG7" s="92" t="s">
        <v>2115</v>
      </c>
      <c r="BH7" s="92" t="s">
        <v>2148</v>
      </c>
      <c r="BI7" s="92" t="s">
        <v>2164</v>
      </c>
      <c r="BJ7" s="92" t="s">
        <v>2183</v>
      </c>
      <c r="BK7" s="48">
        <v>0</v>
      </c>
      <c r="BL7" s="49">
        <v>0</v>
      </c>
      <c r="BM7" s="48">
        <v>0</v>
      </c>
      <c r="BN7" s="49">
        <v>0</v>
      </c>
      <c r="BO7" s="48">
        <v>0</v>
      </c>
      <c r="BP7" s="49">
        <v>0</v>
      </c>
      <c r="BQ7" s="48">
        <v>50</v>
      </c>
      <c r="BR7" s="49">
        <v>100</v>
      </c>
      <c r="BS7" s="48">
        <v>50</v>
      </c>
      <c r="BT7" s="63" t="str">
        <f>REPLACE(INDEX(GroupVertices[Group],MATCH(Vertices[[#This Row],[Vertex]],GroupVertices[Vertex],0)),1,1,"")</f>
        <v>5</v>
      </c>
      <c r="BU7" s="2"/>
      <c r="BV7" s="3"/>
      <c r="BW7" s="3"/>
      <c r="BX7" s="3"/>
      <c r="BY7" s="3"/>
    </row>
    <row r="8" spans="1:77" ht="41.45" customHeight="1">
      <c r="A8" s="62" t="s">
        <v>476</v>
      </c>
      <c r="B8" s="64"/>
      <c r="C8" s="87"/>
      <c r="D8" s="87" t="s">
        <v>64</v>
      </c>
      <c r="E8" s="94">
        <v>166.4122255040452</v>
      </c>
      <c r="F8" s="105">
        <v>99.9834547325518</v>
      </c>
      <c r="G8" s="76" t="s">
        <v>686</v>
      </c>
      <c r="H8" s="106"/>
      <c r="I8" s="77" t="s">
        <v>476</v>
      </c>
      <c r="J8" s="97"/>
      <c r="K8" s="107"/>
      <c r="L8" s="77" t="s">
        <v>1821</v>
      </c>
      <c r="M8" s="108">
        <v>6.513986131568505</v>
      </c>
      <c r="N8" s="102">
        <v>9110.318359375</v>
      </c>
      <c r="O8" s="102">
        <v>9166.1865234375</v>
      </c>
      <c r="P8" s="103"/>
      <c r="Q8" s="104"/>
      <c r="R8" s="104"/>
      <c r="S8" s="109"/>
      <c r="T8" s="48">
        <v>1</v>
      </c>
      <c r="U8" s="48">
        <v>1</v>
      </c>
      <c r="V8" s="49">
        <v>0</v>
      </c>
      <c r="W8" s="49">
        <v>0</v>
      </c>
      <c r="X8" s="49">
        <v>0</v>
      </c>
      <c r="Y8" s="49">
        <v>0.999996</v>
      </c>
      <c r="Z8" s="49">
        <v>0</v>
      </c>
      <c r="AA8" s="49" t="s">
        <v>469</v>
      </c>
      <c r="AB8" s="98">
        <v>8</v>
      </c>
      <c r="AC8" s="98"/>
      <c r="AD8" s="99"/>
      <c r="AE8" s="64" t="s">
        <v>1118</v>
      </c>
      <c r="AF8" s="64">
        <v>47</v>
      </c>
      <c r="AG8" s="64">
        <v>91</v>
      </c>
      <c r="AH8" s="64">
        <v>1558</v>
      </c>
      <c r="AI8" s="64">
        <v>564</v>
      </c>
      <c r="AJ8" s="64"/>
      <c r="AK8" s="64" t="s">
        <v>1262</v>
      </c>
      <c r="AL8" s="64" t="s">
        <v>1105</v>
      </c>
      <c r="AM8" s="67" t="s">
        <v>1441</v>
      </c>
      <c r="AN8" s="64"/>
      <c r="AO8" s="66">
        <v>42968.9396875</v>
      </c>
      <c r="AP8" s="64"/>
      <c r="AQ8" s="64" t="b">
        <v>1</v>
      </c>
      <c r="AR8" s="64" t="b">
        <v>0</v>
      </c>
      <c r="AS8" s="64" t="b">
        <v>0</v>
      </c>
      <c r="AT8" s="64" t="s">
        <v>287</v>
      </c>
      <c r="AU8" s="64">
        <v>1</v>
      </c>
      <c r="AV8" s="64"/>
      <c r="AW8" s="64" t="b">
        <v>0</v>
      </c>
      <c r="AX8" s="64" t="s">
        <v>218</v>
      </c>
      <c r="AY8" s="67" t="s">
        <v>1676</v>
      </c>
      <c r="AZ8" s="110" t="s">
        <v>66</v>
      </c>
      <c r="BA8" s="48"/>
      <c r="BB8" s="48"/>
      <c r="BC8" s="48"/>
      <c r="BD8" s="48"/>
      <c r="BE8" s="48"/>
      <c r="BF8" s="48"/>
      <c r="BG8" s="92" t="s">
        <v>2116</v>
      </c>
      <c r="BH8" s="92" t="s">
        <v>2116</v>
      </c>
      <c r="BI8" s="92" t="s">
        <v>2165</v>
      </c>
      <c r="BJ8" s="92" t="s">
        <v>2165</v>
      </c>
      <c r="BK8" s="48">
        <v>0</v>
      </c>
      <c r="BL8" s="49">
        <v>0</v>
      </c>
      <c r="BM8" s="48">
        <v>0</v>
      </c>
      <c r="BN8" s="49">
        <v>0</v>
      </c>
      <c r="BO8" s="48">
        <v>0</v>
      </c>
      <c r="BP8" s="49">
        <v>0</v>
      </c>
      <c r="BQ8" s="48">
        <v>9</v>
      </c>
      <c r="BR8" s="49">
        <v>100</v>
      </c>
      <c r="BS8" s="48">
        <v>9</v>
      </c>
      <c r="BT8" s="63" t="str">
        <f>REPLACE(INDEX(GroupVertices[Group],MATCH(Vertices[[#This Row],[Vertex]],GroupVertices[Vertex],0)),1,1,"")</f>
        <v>5</v>
      </c>
      <c r="BU8" s="2"/>
      <c r="BV8" s="3"/>
      <c r="BW8" s="3"/>
      <c r="BX8" s="3"/>
      <c r="BY8" s="3"/>
    </row>
    <row r="9" spans="1:77" ht="41.45" customHeight="1">
      <c r="A9" s="62" t="s">
        <v>477</v>
      </c>
      <c r="B9" s="64"/>
      <c r="C9" s="87"/>
      <c r="D9" s="87" t="s">
        <v>64</v>
      </c>
      <c r="E9" s="94">
        <v>338.2737896494157</v>
      </c>
      <c r="F9" s="105">
        <v>99.33899638828917</v>
      </c>
      <c r="G9" s="76" t="s">
        <v>687</v>
      </c>
      <c r="H9" s="106"/>
      <c r="I9" s="77" t="s">
        <v>477</v>
      </c>
      <c r="J9" s="97"/>
      <c r="K9" s="107"/>
      <c r="L9" s="77" t="s">
        <v>1822</v>
      </c>
      <c r="M9" s="108">
        <v>221.29047032949296</v>
      </c>
      <c r="N9" s="102">
        <v>8689.923828125</v>
      </c>
      <c r="O9" s="102">
        <v>635.396728515625</v>
      </c>
      <c r="P9" s="103"/>
      <c r="Q9" s="104"/>
      <c r="R9" s="104"/>
      <c r="S9" s="109"/>
      <c r="T9" s="48">
        <v>2</v>
      </c>
      <c r="U9" s="48">
        <v>1</v>
      </c>
      <c r="V9" s="49">
        <v>0</v>
      </c>
      <c r="W9" s="49">
        <v>1</v>
      </c>
      <c r="X9" s="49">
        <v>0</v>
      </c>
      <c r="Y9" s="49">
        <v>1.298241</v>
      </c>
      <c r="Z9" s="49">
        <v>0</v>
      </c>
      <c r="AA9" s="49">
        <v>0</v>
      </c>
      <c r="AB9" s="98">
        <v>9</v>
      </c>
      <c r="AC9" s="98"/>
      <c r="AD9" s="99"/>
      <c r="AE9" s="64" t="s">
        <v>1119</v>
      </c>
      <c r="AF9" s="64">
        <v>703</v>
      </c>
      <c r="AG9" s="64">
        <v>3285</v>
      </c>
      <c r="AH9" s="64">
        <v>3224</v>
      </c>
      <c r="AI9" s="64">
        <v>45</v>
      </c>
      <c r="AJ9" s="64"/>
      <c r="AK9" s="64" t="s">
        <v>1263</v>
      </c>
      <c r="AL9" s="64" t="s">
        <v>1392</v>
      </c>
      <c r="AM9" s="67" t="s">
        <v>1442</v>
      </c>
      <c r="AN9" s="64"/>
      <c r="AO9" s="66">
        <v>39892.836331018516</v>
      </c>
      <c r="AP9" s="64"/>
      <c r="AQ9" s="64" t="b">
        <v>0</v>
      </c>
      <c r="AR9" s="64" t="b">
        <v>0</v>
      </c>
      <c r="AS9" s="64" t="b">
        <v>0</v>
      </c>
      <c r="AT9" s="64" t="s">
        <v>287</v>
      </c>
      <c r="AU9" s="64">
        <v>102</v>
      </c>
      <c r="AV9" s="67" t="s">
        <v>288</v>
      </c>
      <c r="AW9" s="64" t="b">
        <v>0</v>
      </c>
      <c r="AX9" s="64" t="s">
        <v>218</v>
      </c>
      <c r="AY9" s="67" t="s">
        <v>1677</v>
      </c>
      <c r="AZ9" s="110" t="s">
        <v>66</v>
      </c>
      <c r="BA9" s="48" t="s">
        <v>651</v>
      </c>
      <c r="BB9" s="48" t="s">
        <v>651</v>
      </c>
      <c r="BC9" s="48" t="s">
        <v>660</v>
      </c>
      <c r="BD9" s="48" t="s">
        <v>660</v>
      </c>
      <c r="BE9" s="48"/>
      <c r="BF9" s="48"/>
      <c r="BG9" s="92" t="s">
        <v>2117</v>
      </c>
      <c r="BH9" s="92" t="s">
        <v>2117</v>
      </c>
      <c r="BI9" s="92" t="s">
        <v>2094</v>
      </c>
      <c r="BJ9" s="92" t="s">
        <v>2094</v>
      </c>
      <c r="BK9" s="48">
        <v>0</v>
      </c>
      <c r="BL9" s="49">
        <v>0</v>
      </c>
      <c r="BM9" s="48">
        <v>0</v>
      </c>
      <c r="BN9" s="49">
        <v>0</v>
      </c>
      <c r="BO9" s="48">
        <v>0</v>
      </c>
      <c r="BP9" s="49">
        <v>0</v>
      </c>
      <c r="BQ9" s="48">
        <v>37</v>
      </c>
      <c r="BR9" s="49">
        <v>100</v>
      </c>
      <c r="BS9" s="48">
        <v>37</v>
      </c>
      <c r="BT9" s="63" t="str">
        <f>REPLACE(INDEX(GroupVertices[Group],MATCH(Vertices[[#This Row],[Vertex]],GroupVertices[Vertex],0)),1,1,"")</f>
        <v>12</v>
      </c>
      <c r="BU9" s="2"/>
      <c r="BV9" s="3"/>
      <c r="BW9" s="3"/>
      <c r="BX9" s="3"/>
      <c r="BY9" s="3"/>
    </row>
    <row r="10" spans="1:77" ht="41.45" customHeight="1">
      <c r="A10" s="62" t="s">
        <v>478</v>
      </c>
      <c r="B10" s="64"/>
      <c r="C10" s="87"/>
      <c r="D10" s="87" t="s">
        <v>64</v>
      </c>
      <c r="E10" s="94">
        <v>296.25003210479</v>
      </c>
      <c r="F10" s="105">
        <v>99.49657997215553</v>
      </c>
      <c r="G10" s="76" t="s">
        <v>688</v>
      </c>
      <c r="H10" s="106"/>
      <c r="I10" s="77" t="s">
        <v>478</v>
      </c>
      <c r="J10" s="97"/>
      <c r="K10" s="107"/>
      <c r="L10" s="77" t="s">
        <v>1823</v>
      </c>
      <c r="M10" s="108">
        <v>168.77311461296853</v>
      </c>
      <c r="N10" s="102">
        <v>8689.923828125</v>
      </c>
      <c r="O10" s="102">
        <v>1278.6378173828125</v>
      </c>
      <c r="P10" s="103"/>
      <c r="Q10" s="104"/>
      <c r="R10" s="104"/>
      <c r="S10" s="109"/>
      <c r="T10" s="48">
        <v>0</v>
      </c>
      <c r="U10" s="48">
        <v>1</v>
      </c>
      <c r="V10" s="49">
        <v>0</v>
      </c>
      <c r="W10" s="49">
        <v>1</v>
      </c>
      <c r="X10" s="49">
        <v>0</v>
      </c>
      <c r="Y10" s="49">
        <v>0.701752</v>
      </c>
      <c r="Z10" s="49">
        <v>0</v>
      </c>
      <c r="AA10" s="49">
        <v>0</v>
      </c>
      <c r="AB10" s="98">
        <v>10</v>
      </c>
      <c r="AC10" s="98"/>
      <c r="AD10" s="99"/>
      <c r="AE10" s="64" t="s">
        <v>1120</v>
      </c>
      <c r="AF10" s="64">
        <v>1091</v>
      </c>
      <c r="AG10" s="64">
        <v>2504</v>
      </c>
      <c r="AH10" s="64">
        <v>8049</v>
      </c>
      <c r="AI10" s="64">
        <v>4472</v>
      </c>
      <c r="AJ10" s="64"/>
      <c r="AK10" s="64" t="s">
        <v>1264</v>
      </c>
      <c r="AL10" s="64" t="s">
        <v>1392</v>
      </c>
      <c r="AM10" s="67" t="s">
        <v>1443</v>
      </c>
      <c r="AN10" s="64"/>
      <c r="AO10" s="66">
        <v>40451.66849537037</v>
      </c>
      <c r="AP10" s="64"/>
      <c r="AQ10" s="64" t="b">
        <v>0</v>
      </c>
      <c r="AR10" s="64" t="b">
        <v>0</v>
      </c>
      <c r="AS10" s="64" t="b">
        <v>1</v>
      </c>
      <c r="AT10" s="64" t="s">
        <v>287</v>
      </c>
      <c r="AU10" s="64">
        <v>75</v>
      </c>
      <c r="AV10" s="67" t="s">
        <v>424</v>
      </c>
      <c r="AW10" s="64" t="b">
        <v>0</v>
      </c>
      <c r="AX10" s="64" t="s">
        <v>218</v>
      </c>
      <c r="AY10" s="67" t="s">
        <v>1678</v>
      </c>
      <c r="AZ10" s="110" t="s">
        <v>66</v>
      </c>
      <c r="BA10" s="48"/>
      <c r="BB10" s="48"/>
      <c r="BC10" s="48"/>
      <c r="BD10" s="48"/>
      <c r="BE10" s="48"/>
      <c r="BF10" s="48"/>
      <c r="BG10" s="92" t="s">
        <v>2117</v>
      </c>
      <c r="BH10" s="92" t="s">
        <v>2117</v>
      </c>
      <c r="BI10" s="92" t="s">
        <v>2094</v>
      </c>
      <c r="BJ10" s="92" t="s">
        <v>2094</v>
      </c>
      <c r="BK10" s="48">
        <v>0</v>
      </c>
      <c r="BL10" s="49">
        <v>0</v>
      </c>
      <c r="BM10" s="48">
        <v>0</v>
      </c>
      <c r="BN10" s="49">
        <v>0</v>
      </c>
      <c r="BO10" s="48">
        <v>0</v>
      </c>
      <c r="BP10" s="49">
        <v>0</v>
      </c>
      <c r="BQ10" s="48">
        <v>37</v>
      </c>
      <c r="BR10" s="49">
        <v>100</v>
      </c>
      <c r="BS10" s="48">
        <v>37</v>
      </c>
      <c r="BT10" s="63" t="str">
        <f>REPLACE(INDEX(GroupVertices[Group],MATCH(Vertices[[#This Row],[Vertex]],GroupVertices[Vertex],0)),1,1,"")</f>
        <v>12</v>
      </c>
      <c r="BU10" s="2"/>
      <c r="BV10" s="3"/>
      <c r="BW10" s="3"/>
      <c r="BX10" s="3"/>
      <c r="BY10" s="3"/>
    </row>
    <row r="11" spans="1:77" ht="41.45" customHeight="1">
      <c r="A11" s="62" t="s">
        <v>479</v>
      </c>
      <c r="B11" s="64"/>
      <c r="C11" s="87"/>
      <c r="D11" s="87" t="s">
        <v>64</v>
      </c>
      <c r="E11" s="94">
        <v>162</v>
      </c>
      <c r="F11" s="105">
        <v>100</v>
      </c>
      <c r="G11" s="76" t="s">
        <v>1616</v>
      </c>
      <c r="H11" s="106"/>
      <c r="I11" s="77" t="s">
        <v>479</v>
      </c>
      <c r="J11" s="97"/>
      <c r="K11" s="107"/>
      <c r="L11" s="77" t="s">
        <v>1824</v>
      </c>
      <c r="M11" s="108">
        <v>1</v>
      </c>
      <c r="N11" s="102">
        <v>530.1093139648438</v>
      </c>
      <c r="O11" s="102">
        <v>7985.052734375</v>
      </c>
      <c r="P11" s="103"/>
      <c r="Q11" s="104"/>
      <c r="R11" s="104"/>
      <c r="S11" s="109"/>
      <c r="T11" s="48">
        <v>0</v>
      </c>
      <c r="U11" s="48">
        <v>1</v>
      </c>
      <c r="V11" s="49">
        <v>0</v>
      </c>
      <c r="W11" s="49">
        <v>0.002857</v>
      </c>
      <c r="X11" s="49">
        <v>0.013745</v>
      </c>
      <c r="Y11" s="49">
        <v>0.507625</v>
      </c>
      <c r="Z11" s="49">
        <v>0</v>
      </c>
      <c r="AA11" s="49">
        <v>0</v>
      </c>
      <c r="AB11" s="98">
        <v>11</v>
      </c>
      <c r="AC11" s="98"/>
      <c r="AD11" s="99"/>
      <c r="AE11" s="64" t="s">
        <v>1121</v>
      </c>
      <c r="AF11" s="64">
        <v>18</v>
      </c>
      <c r="AG11" s="64">
        <v>9</v>
      </c>
      <c r="AH11" s="64">
        <v>12</v>
      </c>
      <c r="AI11" s="64">
        <v>3</v>
      </c>
      <c r="AJ11" s="64"/>
      <c r="AK11" s="64" t="s">
        <v>1265</v>
      </c>
      <c r="AL11" s="64" t="s">
        <v>1393</v>
      </c>
      <c r="AM11" s="67" t="s">
        <v>1444</v>
      </c>
      <c r="AN11" s="64"/>
      <c r="AO11" s="66">
        <v>43455.987604166665</v>
      </c>
      <c r="AP11" s="67" t="s">
        <v>1497</v>
      </c>
      <c r="AQ11" s="64" t="b">
        <v>1</v>
      </c>
      <c r="AR11" s="64" t="b">
        <v>0</v>
      </c>
      <c r="AS11" s="64" t="b">
        <v>0</v>
      </c>
      <c r="AT11" s="64" t="s">
        <v>287</v>
      </c>
      <c r="AU11" s="64">
        <v>0</v>
      </c>
      <c r="AV11" s="64"/>
      <c r="AW11" s="64" t="b">
        <v>0</v>
      </c>
      <c r="AX11" s="64" t="s">
        <v>218</v>
      </c>
      <c r="AY11" s="67" t="s">
        <v>1679</v>
      </c>
      <c r="AZ11" s="110" t="s">
        <v>66</v>
      </c>
      <c r="BA11" s="48"/>
      <c r="BB11" s="48"/>
      <c r="BC11" s="48"/>
      <c r="BD11" s="48"/>
      <c r="BE11" s="48"/>
      <c r="BF11" s="48"/>
      <c r="BG11" s="92" t="s">
        <v>2118</v>
      </c>
      <c r="BH11" s="92" t="s">
        <v>2118</v>
      </c>
      <c r="BI11" s="92" t="s">
        <v>2166</v>
      </c>
      <c r="BJ11" s="92" t="s">
        <v>2166</v>
      </c>
      <c r="BK11" s="48">
        <v>0</v>
      </c>
      <c r="BL11" s="49">
        <v>0</v>
      </c>
      <c r="BM11" s="48">
        <v>0</v>
      </c>
      <c r="BN11" s="49">
        <v>0</v>
      </c>
      <c r="BO11" s="48">
        <v>0</v>
      </c>
      <c r="BP11" s="49">
        <v>0</v>
      </c>
      <c r="BQ11" s="48">
        <v>16</v>
      </c>
      <c r="BR11" s="49">
        <v>100</v>
      </c>
      <c r="BS11" s="48">
        <v>16</v>
      </c>
      <c r="BT11" s="63" t="str">
        <f>REPLACE(INDEX(GroupVertices[Group],MATCH(Vertices[[#This Row],[Vertex]],GroupVertices[Vertex],0)),1,1,"")</f>
        <v>1</v>
      </c>
      <c r="BU11" s="2"/>
      <c r="BV11" s="3"/>
      <c r="BW11" s="3"/>
      <c r="BX11" s="3"/>
      <c r="BY11" s="3"/>
    </row>
    <row r="12" spans="1:77" ht="41.45" customHeight="1">
      <c r="A12" s="62" t="s">
        <v>614</v>
      </c>
      <c r="B12" s="64"/>
      <c r="C12" s="87"/>
      <c r="D12" s="87" t="s">
        <v>64</v>
      </c>
      <c r="E12" s="94">
        <v>1000</v>
      </c>
      <c r="F12" s="105">
        <v>93.58527874740219</v>
      </c>
      <c r="G12" s="76" t="s">
        <v>1617</v>
      </c>
      <c r="H12" s="106"/>
      <c r="I12" s="77" t="s">
        <v>614</v>
      </c>
      <c r="J12" s="97"/>
      <c r="K12" s="107"/>
      <c r="L12" s="77" t="s">
        <v>1825</v>
      </c>
      <c r="M12" s="108">
        <v>2138.8127694490963</v>
      </c>
      <c r="N12" s="102">
        <v>1651.0306396484375</v>
      </c>
      <c r="O12" s="102">
        <v>4943.27734375</v>
      </c>
      <c r="P12" s="103"/>
      <c r="Q12" s="104"/>
      <c r="R12" s="104"/>
      <c r="S12" s="109"/>
      <c r="T12" s="48">
        <v>55</v>
      </c>
      <c r="U12" s="48">
        <v>1</v>
      </c>
      <c r="V12" s="49">
        <v>11791</v>
      </c>
      <c r="W12" s="49">
        <v>0.004274</v>
      </c>
      <c r="X12" s="49">
        <v>0.109627</v>
      </c>
      <c r="Y12" s="49">
        <v>23.140463</v>
      </c>
      <c r="Z12" s="49">
        <v>0.00034940600978336826</v>
      </c>
      <c r="AA12" s="49">
        <v>0</v>
      </c>
      <c r="AB12" s="98">
        <v>12</v>
      </c>
      <c r="AC12" s="98"/>
      <c r="AD12" s="99"/>
      <c r="AE12" s="64" t="s">
        <v>1122</v>
      </c>
      <c r="AF12" s="64">
        <v>182</v>
      </c>
      <c r="AG12" s="64">
        <v>31801</v>
      </c>
      <c r="AH12" s="64">
        <v>19381</v>
      </c>
      <c r="AI12" s="64">
        <v>4589</v>
      </c>
      <c r="AJ12" s="64"/>
      <c r="AK12" s="64" t="s">
        <v>1266</v>
      </c>
      <c r="AL12" s="64" t="s">
        <v>1394</v>
      </c>
      <c r="AM12" s="67" t="s">
        <v>1445</v>
      </c>
      <c r="AN12" s="64"/>
      <c r="AO12" s="66">
        <v>41087.66008101852</v>
      </c>
      <c r="AP12" s="67" t="s">
        <v>1498</v>
      </c>
      <c r="AQ12" s="64" t="b">
        <v>0</v>
      </c>
      <c r="AR12" s="64" t="b">
        <v>0</v>
      </c>
      <c r="AS12" s="64" t="b">
        <v>1</v>
      </c>
      <c r="AT12" s="64" t="s">
        <v>287</v>
      </c>
      <c r="AU12" s="64">
        <v>645</v>
      </c>
      <c r="AV12" s="67" t="s">
        <v>288</v>
      </c>
      <c r="AW12" s="64" t="b">
        <v>1</v>
      </c>
      <c r="AX12" s="64" t="s">
        <v>218</v>
      </c>
      <c r="AY12" s="67" t="s">
        <v>1680</v>
      </c>
      <c r="AZ12" s="110" t="s">
        <v>66</v>
      </c>
      <c r="BA12" s="48"/>
      <c r="BB12" s="48"/>
      <c r="BC12" s="48"/>
      <c r="BD12" s="48"/>
      <c r="BE12" s="48"/>
      <c r="BF12" s="48"/>
      <c r="BG12" s="92" t="s">
        <v>2119</v>
      </c>
      <c r="BH12" s="92" t="s">
        <v>2149</v>
      </c>
      <c r="BI12" s="92" t="s">
        <v>2083</v>
      </c>
      <c r="BJ12" s="92" t="s">
        <v>2184</v>
      </c>
      <c r="BK12" s="48">
        <v>0</v>
      </c>
      <c r="BL12" s="49">
        <v>0</v>
      </c>
      <c r="BM12" s="48">
        <v>0</v>
      </c>
      <c r="BN12" s="49">
        <v>0</v>
      </c>
      <c r="BO12" s="48">
        <v>0</v>
      </c>
      <c r="BP12" s="49">
        <v>0</v>
      </c>
      <c r="BQ12" s="48">
        <v>33</v>
      </c>
      <c r="BR12" s="49">
        <v>100</v>
      </c>
      <c r="BS12" s="48">
        <v>33</v>
      </c>
      <c r="BT12" s="63" t="str">
        <f>REPLACE(INDEX(GroupVertices[Group],MATCH(Vertices[[#This Row],[Vertex]],GroupVertices[Vertex],0)),1,1,"")</f>
        <v>1</v>
      </c>
      <c r="BU12" s="2"/>
      <c r="BV12" s="3"/>
      <c r="BW12" s="3"/>
      <c r="BX12" s="3"/>
      <c r="BY12" s="3"/>
    </row>
    <row r="13" spans="1:77" ht="41.45" customHeight="1">
      <c r="A13" s="62" t="s">
        <v>480</v>
      </c>
      <c r="B13" s="64"/>
      <c r="C13" s="87"/>
      <c r="D13" s="87" t="s">
        <v>64</v>
      </c>
      <c r="E13" s="94">
        <v>213.38628483369718</v>
      </c>
      <c r="F13" s="105">
        <v>99.8073081656948</v>
      </c>
      <c r="G13" s="76" t="s">
        <v>1618</v>
      </c>
      <c r="H13" s="106"/>
      <c r="I13" s="77" t="s">
        <v>480</v>
      </c>
      <c r="J13" s="97"/>
      <c r="K13" s="107"/>
      <c r="L13" s="77" t="s">
        <v>1826</v>
      </c>
      <c r="M13" s="108">
        <v>65.21776531277953</v>
      </c>
      <c r="N13" s="102">
        <v>3061.50634765625</v>
      </c>
      <c r="O13" s="102">
        <v>6499.9482421875</v>
      </c>
      <c r="P13" s="103"/>
      <c r="Q13" s="104"/>
      <c r="R13" s="104"/>
      <c r="S13" s="109"/>
      <c r="T13" s="48">
        <v>0</v>
      </c>
      <c r="U13" s="48">
        <v>1</v>
      </c>
      <c r="V13" s="49">
        <v>0</v>
      </c>
      <c r="W13" s="49">
        <v>0.002857</v>
      </c>
      <c r="X13" s="49">
        <v>0.013745</v>
      </c>
      <c r="Y13" s="49">
        <v>0.507625</v>
      </c>
      <c r="Z13" s="49">
        <v>0</v>
      </c>
      <c r="AA13" s="49">
        <v>0</v>
      </c>
      <c r="AB13" s="98">
        <v>13</v>
      </c>
      <c r="AC13" s="98"/>
      <c r="AD13" s="99"/>
      <c r="AE13" s="64" t="s">
        <v>1123</v>
      </c>
      <c r="AF13" s="64">
        <v>5001</v>
      </c>
      <c r="AG13" s="64">
        <v>964</v>
      </c>
      <c r="AH13" s="64">
        <v>83625</v>
      </c>
      <c r="AI13" s="64">
        <v>29673</v>
      </c>
      <c r="AJ13" s="64"/>
      <c r="AK13" s="64" t="s">
        <v>1267</v>
      </c>
      <c r="AL13" s="64" t="s">
        <v>1395</v>
      </c>
      <c r="AM13" s="64"/>
      <c r="AN13" s="64"/>
      <c r="AO13" s="66">
        <v>41390.87255787037</v>
      </c>
      <c r="AP13" s="67" t="s">
        <v>1499</v>
      </c>
      <c r="AQ13" s="64" t="b">
        <v>1</v>
      </c>
      <c r="AR13" s="64" t="b">
        <v>0</v>
      </c>
      <c r="AS13" s="64" t="b">
        <v>1</v>
      </c>
      <c r="AT13" s="64" t="s">
        <v>287</v>
      </c>
      <c r="AU13" s="64">
        <v>28</v>
      </c>
      <c r="AV13" s="67" t="s">
        <v>288</v>
      </c>
      <c r="AW13" s="64" t="b">
        <v>0</v>
      </c>
      <c r="AX13" s="64" t="s">
        <v>218</v>
      </c>
      <c r="AY13" s="67" t="s">
        <v>1681</v>
      </c>
      <c r="AZ13" s="110" t="s">
        <v>66</v>
      </c>
      <c r="BA13" s="48"/>
      <c r="BB13" s="48"/>
      <c r="BC13" s="48"/>
      <c r="BD13" s="48"/>
      <c r="BE13" s="48"/>
      <c r="BF13" s="48"/>
      <c r="BG13" s="92" t="s">
        <v>2118</v>
      </c>
      <c r="BH13" s="92" t="s">
        <v>2118</v>
      </c>
      <c r="BI13" s="92" t="s">
        <v>2166</v>
      </c>
      <c r="BJ13" s="92" t="s">
        <v>2166</v>
      </c>
      <c r="BK13" s="48">
        <v>0</v>
      </c>
      <c r="BL13" s="49">
        <v>0</v>
      </c>
      <c r="BM13" s="48">
        <v>0</v>
      </c>
      <c r="BN13" s="49">
        <v>0</v>
      </c>
      <c r="BO13" s="48">
        <v>0</v>
      </c>
      <c r="BP13" s="49">
        <v>0</v>
      </c>
      <c r="BQ13" s="48">
        <v>16</v>
      </c>
      <c r="BR13" s="49">
        <v>100</v>
      </c>
      <c r="BS13" s="48">
        <v>16</v>
      </c>
      <c r="BT13" s="63" t="str">
        <f>REPLACE(INDEX(GroupVertices[Group],MATCH(Vertices[[#This Row],[Vertex]],GroupVertices[Vertex],0)),1,1,"")</f>
        <v>1</v>
      </c>
      <c r="BU13" s="2"/>
      <c r="BV13" s="3"/>
      <c r="BW13" s="3"/>
      <c r="BX13" s="3"/>
      <c r="BY13" s="3"/>
    </row>
    <row r="14" spans="1:77" ht="41.45" customHeight="1">
      <c r="A14" s="62" t="s">
        <v>481</v>
      </c>
      <c r="B14" s="64"/>
      <c r="C14" s="87"/>
      <c r="D14" s="87" t="s">
        <v>64</v>
      </c>
      <c r="E14" s="94">
        <v>215.75382047001412</v>
      </c>
      <c r="F14" s="105">
        <v>99.79843021730797</v>
      </c>
      <c r="G14" s="76" t="s">
        <v>1619</v>
      </c>
      <c r="H14" s="106"/>
      <c r="I14" s="77" t="s">
        <v>481</v>
      </c>
      <c r="J14" s="97"/>
      <c r="K14" s="107"/>
      <c r="L14" s="77" t="s">
        <v>1827</v>
      </c>
      <c r="M14" s="108">
        <v>68.17648957849923</v>
      </c>
      <c r="N14" s="102">
        <v>1131.822998046875</v>
      </c>
      <c r="O14" s="102">
        <v>554.662109375</v>
      </c>
      <c r="P14" s="103"/>
      <c r="Q14" s="104"/>
      <c r="R14" s="104"/>
      <c r="S14" s="109"/>
      <c r="T14" s="48">
        <v>0</v>
      </c>
      <c r="U14" s="48">
        <v>1</v>
      </c>
      <c r="V14" s="49">
        <v>0</v>
      </c>
      <c r="W14" s="49">
        <v>0.002857</v>
      </c>
      <c r="X14" s="49">
        <v>0.013745</v>
      </c>
      <c r="Y14" s="49">
        <v>0.507625</v>
      </c>
      <c r="Z14" s="49">
        <v>0</v>
      </c>
      <c r="AA14" s="49">
        <v>0</v>
      </c>
      <c r="AB14" s="98">
        <v>14</v>
      </c>
      <c r="AC14" s="98"/>
      <c r="AD14" s="99"/>
      <c r="AE14" s="64" t="s">
        <v>1124</v>
      </c>
      <c r="AF14" s="64">
        <v>169</v>
      </c>
      <c r="AG14" s="64">
        <v>1008</v>
      </c>
      <c r="AH14" s="64">
        <v>833</v>
      </c>
      <c r="AI14" s="64">
        <v>584</v>
      </c>
      <c r="AJ14" s="64"/>
      <c r="AK14" s="64" t="s">
        <v>1268</v>
      </c>
      <c r="AL14" s="64" t="s">
        <v>1104</v>
      </c>
      <c r="AM14" s="67" t="s">
        <v>1446</v>
      </c>
      <c r="AN14" s="64"/>
      <c r="AO14" s="66">
        <v>43026.675416666665</v>
      </c>
      <c r="AP14" s="67" t="s">
        <v>1500</v>
      </c>
      <c r="AQ14" s="64" t="b">
        <v>1</v>
      </c>
      <c r="AR14" s="64" t="b">
        <v>0</v>
      </c>
      <c r="AS14" s="64" t="b">
        <v>1</v>
      </c>
      <c r="AT14" s="64" t="s">
        <v>287</v>
      </c>
      <c r="AU14" s="64">
        <v>9</v>
      </c>
      <c r="AV14" s="64"/>
      <c r="AW14" s="64" t="b">
        <v>0</v>
      </c>
      <c r="AX14" s="64" t="s">
        <v>218</v>
      </c>
      <c r="AY14" s="67" t="s">
        <v>1682</v>
      </c>
      <c r="AZ14" s="110" t="s">
        <v>66</v>
      </c>
      <c r="BA14" s="48"/>
      <c r="BB14" s="48"/>
      <c r="BC14" s="48"/>
      <c r="BD14" s="48"/>
      <c r="BE14" s="48"/>
      <c r="BF14" s="48"/>
      <c r="BG14" s="92" t="s">
        <v>2118</v>
      </c>
      <c r="BH14" s="92" t="s">
        <v>2118</v>
      </c>
      <c r="BI14" s="92" t="s">
        <v>2166</v>
      </c>
      <c r="BJ14" s="92" t="s">
        <v>2166</v>
      </c>
      <c r="BK14" s="48">
        <v>0</v>
      </c>
      <c r="BL14" s="49">
        <v>0</v>
      </c>
      <c r="BM14" s="48">
        <v>0</v>
      </c>
      <c r="BN14" s="49">
        <v>0</v>
      </c>
      <c r="BO14" s="48">
        <v>0</v>
      </c>
      <c r="BP14" s="49">
        <v>0</v>
      </c>
      <c r="BQ14" s="48">
        <v>16</v>
      </c>
      <c r="BR14" s="49">
        <v>100</v>
      </c>
      <c r="BS14" s="48">
        <v>16</v>
      </c>
      <c r="BT14" s="63" t="str">
        <f>REPLACE(INDEX(GroupVertices[Group],MATCH(Vertices[[#This Row],[Vertex]],GroupVertices[Vertex],0)),1,1,"")</f>
        <v>1</v>
      </c>
      <c r="BU14" s="2"/>
      <c r="BV14" s="3"/>
      <c r="BW14" s="3"/>
      <c r="BX14" s="3"/>
      <c r="BY14" s="3"/>
    </row>
    <row r="15" spans="1:77" ht="41.45" customHeight="1">
      <c r="A15" s="62" t="s">
        <v>482</v>
      </c>
      <c r="B15" s="64"/>
      <c r="C15" s="87"/>
      <c r="D15" s="87" t="s">
        <v>64</v>
      </c>
      <c r="E15" s="94">
        <v>226.5691537177347</v>
      </c>
      <c r="F15" s="105">
        <v>99.75787413490445</v>
      </c>
      <c r="G15" s="76" t="s">
        <v>1620</v>
      </c>
      <c r="H15" s="106"/>
      <c r="I15" s="77" t="s">
        <v>482</v>
      </c>
      <c r="J15" s="97"/>
      <c r="K15" s="107"/>
      <c r="L15" s="77" t="s">
        <v>1828</v>
      </c>
      <c r="M15" s="108">
        <v>81.69247997417324</v>
      </c>
      <c r="N15" s="102">
        <v>1105.6983642578125</v>
      </c>
      <c r="O15" s="102">
        <v>9325.0068359375</v>
      </c>
      <c r="P15" s="103"/>
      <c r="Q15" s="104"/>
      <c r="R15" s="104"/>
      <c r="S15" s="109"/>
      <c r="T15" s="48">
        <v>0</v>
      </c>
      <c r="U15" s="48">
        <v>1</v>
      </c>
      <c r="V15" s="49">
        <v>0</v>
      </c>
      <c r="W15" s="49">
        <v>0.002857</v>
      </c>
      <c r="X15" s="49">
        <v>0.013745</v>
      </c>
      <c r="Y15" s="49">
        <v>0.507625</v>
      </c>
      <c r="Z15" s="49">
        <v>0</v>
      </c>
      <c r="AA15" s="49">
        <v>0</v>
      </c>
      <c r="AB15" s="98">
        <v>15</v>
      </c>
      <c r="AC15" s="98"/>
      <c r="AD15" s="99"/>
      <c r="AE15" s="64" t="s">
        <v>1125</v>
      </c>
      <c r="AF15" s="64">
        <v>21</v>
      </c>
      <c r="AG15" s="64">
        <v>1209</v>
      </c>
      <c r="AH15" s="64">
        <v>8892</v>
      </c>
      <c r="AI15" s="64">
        <v>88</v>
      </c>
      <c r="AJ15" s="64"/>
      <c r="AK15" s="64" t="s">
        <v>1269</v>
      </c>
      <c r="AL15" s="64" t="s">
        <v>1396</v>
      </c>
      <c r="AM15" s="67" t="s">
        <v>1447</v>
      </c>
      <c r="AN15" s="64"/>
      <c r="AO15" s="66">
        <v>40039.8984837963</v>
      </c>
      <c r="AP15" s="67" t="s">
        <v>1501</v>
      </c>
      <c r="AQ15" s="64" t="b">
        <v>0</v>
      </c>
      <c r="AR15" s="64" t="b">
        <v>0</v>
      </c>
      <c r="AS15" s="64" t="b">
        <v>1</v>
      </c>
      <c r="AT15" s="64" t="s">
        <v>287</v>
      </c>
      <c r="AU15" s="64">
        <v>12</v>
      </c>
      <c r="AV15" s="67" t="s">
        <v>424</v>
      </c>
      <c r="AW15" s="64" t="b">
        <v>0</v>
      </c>
      <c r="AX15" s="64" t="s">
        <v>218</v>
      </c>
      <c r="AY15" s="67" t="s">
        <v>1683</v>
      </c>
      <c r="AZ15" s="110" t="s">
        <v>66</v>
      </c>
      <c r="BA15" s="48"/>
      <c r="BB15" s="48"/>
      <c r="BC15" s="48"/>
      <c r="BD15" s="48"/>
      <c r="BE15" s="48"/>
      <c r="BF15" s="48"/>
      <c r="BG15" s="92" t="s">
        <v>2118</v>
      </c>
      <c r="BH15" s="92" t="s">
        <v>2118</v>
      </c>
      <c r="BI15" s="92" t="s">
        <v>2166</v>
      </c>
      <c r="BJ15" s="92" t="s">
        <v>2166</v>
      </c>
      <c r="BK15" s="48">
        <v>0</v>
      </c>
      <c r="BL15" s="49">
        <v>0</v>
      </c>
      <c r="BM15" s="48">
        <v>0</v>
      </c>
      <c r="BN15" s="49">
        <v>0</v>
      </c>
      <c r="BO15" s="48">
        <v>0</v>
      </c>
      <c r="BP15" s="49">
        <v>0</v>
      </c>
      <c r="BQ15" s="48">
        <v>16</v>
      </c>
      <c r="BR15" s="49">
        <v>100</v>
      </c>
      <c r="BS15" s="48">
        <v>16</v>
      </c>
      <c r="BT15" s="63" t="str">
        <f>REPLACE(INDEX(GroupVertices[Group],MATCH(Vertices[[#This Row],[Vertex]],GroupVertices[Vertex],0)),1,1,"")</f>
        <v>1</v>
      </c>
      <c r="BU15" s="2"/>
      <c r="BV15" s="3"/>
      <c r="BW15" s="3"/>
      <c r="BX15" s="3"/>
      <c r="BY15" s="3"/>
    </row>
    <row r="16" spans="1:77" ht="41.45" customHeight="1">
      <c r="A16" s="62" t="s">
        <v>483</v>
      </c>
      <c r="B16" s="64"/>
      <c r="C16" s="87"/>
      <c r="D16" s="87" t="s">
        <v>64</v>
      </c>
      <c r="E16" s="94">
        <v>209.56594323873122</v>
      </c>
      <c r="F16" s="105">
        <v>99.82163394604629</v>
      </c>
      <c r="G16" s="76" t="s">
        <v>1621</v>
      </c>
      <c r="H16" s="106"/>
      <c r="I16" s="77" t="s">
        <v>483</v>
      </c>
      <c r="J16" s="97"/>
      <c r="K16" s="107"/>
      <c r="L16" s="77" t="s">
        <v>1829</v>
      </c>
      <c r="M16" s="108">
        <v>60.44346024764096</v>
      </c>
      <c r="N16" s="102">
        <v>733.5556640625</v>
      </c>
      <c r="O16" s="102">
        <v>3504.571044921875</v>
      </c>
      <c r="P16" s="103"/>
      <c r="Q16" s="104"/>
      <c r="R16" s="104"/>
      <c r="S16" s="109"/>
      <c r="T16" s="48">
        <v>0</v>
      </c>
      <c r="U16" s="48">
        <v>1</v>
      </c>
      <c r="V16" s="49">
        <v>0</v>
      </c>
      <c r="W16" s="49">
        <v>0.002857</v>
      </c>
      <c r="X16" s="49">
        <v>0.013745</v>
      </c>
      <c r="Y16" s="49">
        <v>0.507625</v>
      </c>
      <c r="Z16" s="49">
        <v>0</v>
      </c>
      <c r="AA16" s="49">
        <v>0</v>
      </c>
      <c r="AB16" s="98">
        <v>16</v>
      </c>
      <c r="AC16" s="98"/>
      <c r="AD16" s="99"/>
      <c r="AE16" s="64" t="s">
        <v>1126</v>
      </c>
      <c r="AF16" s="64">
        <v>1134</v>
      </c>
      <c r="AG16" s="64">
        <v>893</v>
      </c>
      <c r="AH16" s="64">
        <v>759</v>
      </c>
      <c r="AI16" s="64">
        <v>798</v>
      </c>
      <c r="AJ16" s="64"/>
      <c r="AK16" s="64" t="s">
        <v>1270</v>
      </c>
      <c r="AL16" s="64" t="s">
        <v>1397</v>
      </c>
      <c r="AM16" s="67" t="s">
        <v>1448</v>
      </c>
      <c r="AN16" s="64"/>
      <c r="AO16" s="66">
        <v>40008.77795138889</v>
      </c>
      <c r="AP16" s="64"/>
      <c r="AQ16" s="64" t="b">
        <v>1</v>
      </c>
      <c r="AR16" s="64" t="b">
        <v>0</v>
      </c>
      <c r="AS16" s="64" t="b">
        <v>1</v>
      </c>
      <c r="AT16" s="64" t="s">
        <v>287</v>
      </c>
      <c r="AU16" s="64">
        <v>36</v>
      </c>
      <c r="AV16" s="67" t="s">
        <v>288</v>
      </c>
      <c r="AW16" s="64" t="b">
        <v>0</v>
      </c>
      <c r="AX16" s="64" t="s">
        <v>218</v>
      </c>
      <c r="AY16" s="67" t="s">
        <v>1684</v>
      </c>
      <c r="AZ16" s="110" t="s">
        <v>66</v>
      </c>
      <c r="BA16" s="48"/>
      <c r="BB16" s="48"/>
      <c r="BC16" s="48"/>
      <c r="BD16" s="48"/>
      <c r="BE16" s="48"/>
      <c r="BF16" s="48"/>
      <c r="BG16" s="92" t="s">
        <v>2118</v>
      </c>
      <c r="BH16" s="92" t="s">
        <v>2118</v>
      </c>
      <c r="BI16" s="92" t="s">
        <v>2166</v>
      </c>
      <c r="BJ16" s="92" t="s">
        <v>2166</v>
      </c>
      <c r="BK16" s="48">
        <v>0</v>
      </c>
      <c r="BL16" s="49">
        <v>0</v>
      </c>
      <c r="BM16" s="48">
        <v>0</v>
      </c>
      <c r="BN16" s="49">
        <v>0</v>
      </c>
      <c r="BO16" s="48">
        <v>0</v>
      </c>
      <c r="BP16" s="49">
        <v>0</v>
      </c>
      <c r="BQ16" s="48">
        <v>16</v>
      </c>
      <c r="BR16" s="49">
        <v>100</v>
      </c>
      <c r="BS16" s="48">
        <v>16</v>
      </c>
      <c r="BT16" s="63" t="str">
        <f>REPLACE(INDEX(GroupVertices[Group],MATCH(Vertices[[#This Row],[Vertex]],GroupVertices[Vertex],0)),1,1,"")</f>
        <v>1</v>
      </c>
      <c r="BU16" s="2"/>
      <c r="BV16" s="3"/>
      <c r="BW16" s="3"/>
      <c r="BX16" s="3"/>
      <c r="BY16" s="3"/>
    </row>
    <row r="17" spans="1:77" ht="41.45" customHeight="1">
      <c r="A17" s="62" t="s">
        <v>484</v>
      </c>
      <c r="B17" s="64"/>
      <c r="C17" s="87"/>
      <c r="D17" s="87" t="s">
        <v>64</v>
      </c>
      <c r="E17" s="94">
        <v>305.4511365095672</v>
      </c>
      <c r="F17" s="105">
        <v>99.46207703637941</v>
      </c>
      <c r="G17" s="76" t="s">
        <v>1622</v>
      </c>
      <c r="H17" s="106"/>
      <c r="I17" s="77" t="s">
        <v>484</v>
      </c>
      <c r="J17" s="97"/>
      <c r="K17" s="107"/>
      <c r="L17" s="77" t="s">
        <v>1830</v>
      </c>
      <c r="M17" s="108">
        <v>180.27179300928822</v>
      </c>
      <c r="N17" s="102">
        <v>323.223876953125</v>
      </c>
      <c r="O17" s="102">
        <v>2893.882080078125</v>
      </c>
      <c r="P17" s="103"/>
      <c r="Q17" s="104"/>
      <c r="R17" s="104"/>
      <c r="S17" s="109"/>
      <c r="T17" s="48">
        <v>0</v>
      </c>
      <c r="U17" s="48">
        <v>1</v>
      </c>
      <c r="V17" s="49">
        <v>0</v>
      </c>
      <c r="W17" s="49">
        <v>0.002857</v>
      </c>
      <c r="X17" s="49">
        <v>0.013745</v>
      </c>
      <c r="Y17" s="49">
        <v>0.507625</v>
      </c>
      <c r="Z17" s="49">
        <v>0</v>
      </c>
      <c r="AA17" s="49">
        <v>0</v>
      </c>
      <c r="AB17" s="98">
        <v>17</v>
      </c>
      <c r="AC17" s="98"/>
      <c r="AD17" s="99"/>
      <c r="AE17" s="64" t="s">
        <v>1127</v>
      </c>
      <c r="AF17" s="64">
        <v>2966</v>
      </c>
      <c r="AG17" s="64">
        <v>2675</v>
      </c>
      <c r="AH17" s="64">
        <v>49849</v>
      </c>
      <c r="AI17" s="64">
        <v>78897</v>
      </c>
      <c r="AJ17" s="64"/>
      <c r="AK17" s="64" t="s">
        <v>1271</v>
      </c>
      <c r="AL17" s="64" t="s">
        <v>1105</v>
      </c>
      <c r="AM17" s="64"/>
      <c r="AN17" s="64"/>
      <c r="AO17" s="66">
        <v>41073.864074074074</v>
      </c>
      <c r="AP17" s="67" t="s">
        <v>1502</v>
      </c>
      <c r="AQ17" s="64" t="b">
        <v>1</v>
      </c>
      <c r="AR17" s="64" t="b">
        <v>0</v>
      </c>
      <c r="AS17" s="64" t="b">
        <v>1</v>
      </c>
      <c r="AT17" s="64" t="s">
        <v>287</v>
      </c>
      <c r="AU17" s="64">
        <v>81</v>
      </c>
      <c r="AV17" s="67" t="s">
        <v>288</v>
      </c>
      <c r="AW17" s="64" t="b">
        <v>0</v>
      </c>
      <c r="AX17" s="64" t="s">
        <v>218</v>
      </c>
      <c r="AY17" s="67" t="s">
        <v>1685</v>
      </c>
      <c r="AZ17" s="110" t="s">
        <v>66</v>
      </c>
      <c r="BA17" s="48"/>
      <c r="BB17" s="48"/>
      <c r="BC17" s="48"/>
      <c r="BD17" s="48"/>
      <c r="BE17" s="48"/>
      <c r="BF17" s="48"/>
      <c r="BG17" s="92" t="s">
        <v>2118</v>
      </c>
      <c r="BH17" s="92" t="s">
        <v>2118</v>
      </c>
      <c r="BI17" s="92" t="s">
        <v>2166</v>
      </c>
      <c r="BJ17" s="92" t="s">
        <v>2166</v>
      </c>
      <c r="BK17" s="48">
        <v>0</v>
      </c>
      <c r="BL17" s="49">
        <v>0</v>
      </c>
      <c r="BM17" s="48">
        <v>0</v>
      </c>
      <c r="BN17" s="49">
        <v>0</v>
      </c>
      <c r="BO17" s="48">
        <v>0</v>
      </c>
      <c r="BP17" s="49">
        <v>0</v>
      </c>
      <c r="BQ17" s="48">
        <v>16</v>
      </c>
      <c r="BR17" s="49">
        <v>100</v>
      </c>
      <c r="BS17" s="48">
        <v>16</v>
      </c>
      <c r="BT17" s="63" t="str">
        <f>REPLACE(INDEX(GroupVertices[Group],MATCH(Vertices[[#This Row],[Vertex]],GroupVertices[Vertex],0)),1,1,"")</f>
        <v>1</v>
      </c>
      <c r="BU17" s="2"/>
      <c r="BV17" s="3"/>
      <c r="BW17" s="3"/>
      <c r="BX17" s="3"/>
      <c r="BY17" s="3"/>
    </row>
    <row r="18" spans="1:77" ht="41.45" customHeight="1">
      <c r="A18" s="62" t="s">
        <v>485</v>
      </c>
      <c r="B18" s="64"/>
      <c r="C18" s="87"/>
      <c r="D18" s="87" t="s">
        <v>64</v>
      </c>
      <c r="E18" s="94">
        <v>765.9906254013099</v>
      </c>
      <c r="F18" s="105">
        <v>97.73511430358548</v>
      </c>
      <c r="G18" s="76" t="s">
        <v>689</v>
      </c>
      <c r="H18" s="106"/>
      <c r="I18" s="77" t="s">
        <v>485</v>
      </c>
      <c r="J18" s="97"/>
      <c r="K18" s="107"/>
      <c r="L18" s="77" t="s">
        <v>1831</v>
      </c>
      <c r="M18" s="108">
        <v>755.8109064250789</v>
      </c>
      <c r="N18" s="102">
        <v>6470.88037109375</v>
      </c>
      <c r="O18" s="102">
        <v>7748.1015625</v>
      </c>
      <c r="P18" s="103"/>
      <c r="Q18" s="104"/>
      <c r="R18" s="104"/>
      <c r="S18" s="109"/>
      <c r="T18" s="48">
        <v>0</v>
      </c>
      <c r="U18" s="48">
        <v>1</v>
      </c>
      <c r="V18" s="49">
        <v>0</v>
      </c>
      <c r="W18" s="49">
        <v>0.001866</v>
      </c>
      <c r="X18" s="49">
        <v>0.000315</v>
      </c>
      <c r="Y18" s="49">
        <v>0.541279</v>
      </c>
      <c r="Z18" s="49">
        <v>0</v>
      </c>
      <c r="AA18" s="49">
        <v>0</v>
      </c>
      <c r="AB18" s="98">
        <v>18</v>
      </c>
      <c r="AC18" s="98"/>
      <c r="AD18" s="99"/>
      <c r="AE18" s="64" t="s">
        <v>1128</v>
      </c>
      <c r="AF18" s="64">
        <v>64</v>
      </c>
      <c r="AG18" s="64">
        <v>11234</v>
      </c>
      <c r="AH18" s="64">
        <v>13286</v>
      </c>
      <c r="AI18" s="64">
        <v>13</v>
      </c>
      <c r="AJ18" s="64"/>
      <c r="AK18" s="64" t="s">
        <v>1272</v>
      </c>
      <c r="AL18" s="64" t="s">
        <v>1398</v>
      </c>
      <c r="AM18" s="67" t="s">
        <v>1449</v>
      </c>
      <c r="AN18" s="64"/>
      <c r="AO18" s="66">
        <v>39951.641377314816</v>
      </c>
      <c r="AP18" s="67" t="s">
        <v>1503</v>
      </c>
      <c r="AQ18" s="64" t="b">
        <v>0</v>
      </c>
      <c r="AR18" s="64" t="b">
        <v>0</v>
      </c>
      <c r="AS18" s="64" t="b">
        <v>1</v>
      </c>
      <c r="AT18" s="64" t="s">
        <v>287</v>
      </c>
      <c r="AU18" s="64">
        <v>206</v>
      </c>
      <c r="AV18" s="67" t="s">
        <v>288</v>
      </c>
      <c r="AW18" s="64" t="b">
        <v>1</v>
      </c>
      <c r="AX18" s="64" t="s">
        <v>218</v>
      </c>
      <c r="AY18" s="67" t="s">
        <v>1686</v>
      </c>
      <c r="AZ18" s="110" t="s">
        <v>66</v>
      </c>
      <c r="BA18" s="48"/>
      <c r="BB18" s="48"/>
      <c r="BC18" s="48"/>
      <c r="BD18" s="48"/>
      <c r="BE18" s="48"/>
      <c r="BF18" s="48"/>
      <c r="BG18" s="92" t="s">
        <v>2120</v>
      </c>
      <c r="BH18" s="92" t="s">
        <v>2120</v>
      </c>
      <c r="BI18" s="92" t="s">
        <v>2086</v>
      </c>
      <c r="BJ18" s="92" t="s">
        <v>2086</v>
      </c>
      <c r="BK18" s="48">
        <v>0</v>
      </c>
      <c r="BL18" s="49">
        <v>0</v>
      </c>
      <c r="BM18" s="48">
        <v>0</v>
      </c>
      <c r="BN18" s="49">
        <v>0</v>
      </c>
      <c r="BO18" s="48">
        <v>0</v>
      </c>
      <c r="BP18" s="49">
        <v>0</v>
      </c>
      <c r="BQ18" s="48">
        <v>43</v>
      </c>
      <c r="BR18" s="49">
        <v>100</v>
      </c>
      <c r="BS18" s="48">
        <v>43</v>
      </c>
      <c r="BT18" s="63" t="str">
        <f>REPLACE(INDEX(GroupVertices[Group],MATCH(Vertices[[#This Row],[Vertex]],GroupVertices[Vertex],0)),1,1,"")</f>
        <v>4</v>
      </c>
      <c r="BU18" s="2"/>
      <c r="BV18" s="3"/>
      <c r="BW18" s="3"/>
      <c r="BX18" s="3"/>
      <c r="BY18" s="3"/>
    </row>
    <row r="19" spans="1:72" ht="41.45" customHeight="1">
      <c r="A19" s="62" t="s">
        <v>592</v>
      </c>
      <c r="B19" s="64"/>
      <c r="C19" s="87"/>
      <c r="D19" s="87" t="s">
        <v>64</v>
      </c>
      <c r="E19" s="94">
        <v>232.21895466803647</v>
      </c>
      <c r="F19" s="105">
        <v>99.7366881217086</v>
      </c>
      <c r="G19" s="76" t="s">
        <v>1623</v>
      </c>
      <c r="H19" s="106"/>
      <c r="I19" s="77" t="s">
        <v>592</v>
      </c>
      <c r="J19" s="97"/>
      <c r="K19" s="107"/>
      <c r="L19" s="77" t="s">
        <v>1832</v>
      </c>
      <c r="M19" s="108">
        <v>88.7530719719134</v>
      </c>
      <c r="N19" s="102">
        <v>7348.875</v>
      </c>
      <c r="O19" s="102">
        <v>7708.00927734375</v>
      </c>
      <c r="P19" s="103"/>
      <c r="Q19" s="104"/>
      <c r="R19" s="104"/>
      <c r="S19" s="109"/>
      <c r="T19" s="48">
        <v>13</v>
      </c>
      <c r="U19" s="48">
        <v>1</v>
      </c>
      <c r="V19" s="49">
        <v>2442</v>
      </c>
      <c r="W19" s="49">
        <v>0.002381</v>
      </c>
      <c r="X19" s="49">
        <v>0.002512</v>
      </c>
      <c r="Y19" s="49">
        <v>5.984264</v>
      </c>
      <c r="Z19" s="49">
        <v>0</v>
      </c>
      <c r="AA19" s="49">
        <v>0</v>
      </c>
      <c r="AB19" s="98">
        <v>19</v>
      </c>
      <c r="AC19" s="98"/>
      <c r="AD19" s="99"/>
      <c r="AE19" s="64" t="s">
        <v>1129</v>
      </c>
      <c r="AF19" s="64">
        <v>940</v>
      </c>
      <c r="AG19" s="64">
        <v>1314</v>
      </c>
      <c r="AH19" s="64">
        <v>8393</v>
      </c>
      <c r="AI19" s="64">
        <v>296</v>
      </c>
      <c r="AJ19" s="64"/>
      <c r="AK19" s="64" t="s">
        <v>1273</v>
      </c>
      <c r="AL19" s="64" t="s">
        <v>1104</v>
      </c>
      <c r="AM19" s="67" t="s">
        <v>1450</v>
      </c>
      <c r="AN19" s="64"/>
      <c r="AO19" s="66">
        <v>40333.35355324074</v>
      </c>
      <c r="AP19" s="67" t="s">
        <v>1504</v>
      </c>
      <c r="AQ19" s="64" t="b">
        <v>0</v>
      </c>
      <c r="AR19" s="64" t="b">
        <v>0</v>
      </c>
      <c r="AS19" s="64" t="b">
        <v>1</v>
      </c>
      <c r="AT19" s="64" t="s">
        <v>287</v>
      </c>
      <c r="AU19" s="64">
        <v>40</v>
      </c>
      <c r="AV19" s="67" t="s">
        <v>358</v>
      </c>
      <c r="AW19" s="64" t="b">
        <v>0</v>
      </c>
      <c r="AX19" s="64" t="s">
        <v>218</v>
      </c>
      <c r="AY19" s="67" t="s">
        <v>1687</v>
      </c>
      <c r="AZ19" s="110" t="s">
        <v>66</v>
      </c>
      <c r="BA19" s="48"/>
      <c r="BB19" s="48"/>
      <c r="BC19" s="48"/>
      <c r="BD19" s="48"/>
      <c r="BE19" s="48"/>
      <c r="BF19" s="48"/>
      <c r="BG19" s="92" t="s">
        <v>2120</v>
      </c>
      <c r="BH19" s="92" t="s">
        <v>2120</v>
      </c>
      <c r="BI19" s="92" t="s">
        <v>2086</v>
      </c>
      <c r="BJ19" s="92" t="s">
        <v>2086</v>
      </c>
      <c r="BK19" s="48">
        <v>0</v>
      </c>
      <c r="BL19" s="49">
        <v>0</v>
      </c>
      <c r="BM19" s="48">
        <v>0</v>
      </c>
      <c r="BN19" s="49">
        <v>0</v>
      </c>
      <c r="BO19" s="48">
        <v>0</v>
      </c>
      <c r="BP19" s="49">
        <v>0</v>
      </c>
      <c r="BQ19" s="48">
        <v>43</v>
      </c>
      <c r="BR19" s="49">
        <v>100</v>
      </c>
      <c r="BS19" s="48">
        <v>43</v>
      </c>
      <c r="BT19" s="63" t="str">
        <f>REPLACE(INDEX(GroupVertices[Group],MATCH(Vertices[[#This Row],[Vertex]],GroupVertices[Vertex],0)),1,1,"")</f>
        <v>4</v>
      </c>
    </row>
    <row r="20" spans="1:72" ht="41.45" customHeight="1">
      <c r="A20" s="62" t="s">
        <v>486</v>
      </c>
      <c r="B20" s="64"/>
      <c r="C20" s="87"/>
      <c r="D20" s="87" t="s">
        <v>64</v>
      </c>
      <c r="E20" s="94">
        <v>195.7373828175164</v>
      </c>
      <c r="F20" s="105">
        <v>99.87348923548758</v>
      </c>
      <c r="G20" s="76" t="s">
        <v>1624</v>
      </c>
      <c r="H20" s="106"/>
      <c r="I20" s="77" t="s">
        <v>486</v>
      </c>
      <c r="J20" s="97"/>
      <c r="K20" s="107"/>
      <c r="L20" s="77" t="s">
        <v>1833</v>
      </c>
      <c r="M20" s="108">
        <v>43.161820786505515</v>
      </c>
      <c r="N20" s="102">
        <v>1477.7569580078125</v>
      </c>
      <c r="O20" s="102">
        <v>313.7761535644531</v>
      </c>
      <c r="P20" s="103"/>
      <c r="Q20" s="104"/>
      <c r="R20" s="104"/>
      <c r="S20" s="109"/>
      <c r="T20" s="48">
        <v>0</v>
      </c>
      <c r="U20" s="48">
        <v>1</v>
      </c>
      <c r="V20" s="49">
        <v>0</v>
      </c>
      <c r="W20" s="49">
        <v>0.002857</v>
      </c>
      <c r="X20" s="49">
        <v>0.013745</v>
      </c>
      <c r="Y20" s="49">
        <v>0.507625</v>
      </c>
      <c r="Z20" s="49">
        <v>0</v>
      </c>
      <c r="AA20" s="49">
        <v>0</v>
      </c>
      <c r="AB20" s="98">
        <v>20</v>
      </c>
      <c r="AC20" s="98"/>
      <c r="AD20" s="99"/>
      <c r="AE20" s="64" t="s">
        <v>1130</v>
      </c>
      <c r="AF20" s="64">
        <v>314</v>
      </c>
      <c r="AG20" s="64">
        <v>636</v>
      </c>
      <c r="AH20" s="64">
        <v>4441</v>
      </c>
      <c r="AI20" s="64">
        <v>3929</v>
      </c>
      <c r="AJ20" s="64"/>
      <c r="AK20" s="64" t="s">
        <v>1274</v>
      </c>
      <c r="AL20" s="64"/>
      <c r="AM20" s="64"/>
      <c r="AN20" s="64"/>
      <c r="AO20" s="66">
        <v>40463.90114583333</v>
      </c>
      <c r="AP20" s="67" t="s">
        <v>1505</v>
      </c>
      <c r="AQ20" s="64" t="b">
        <v>0</v>
      </c>
      <c r="AR20" s="64" t="b">
        <v>0</v>
      </c>
      <c r="AS20" s="64" t="b">
        <v>1</v>
      </c>
      <c r="AT20" s="64" t="s">
        <v>287</v>
      </c>
      <c r="AU20" s="64">
        <v>1</v>
      </c>
      <c r="AV20" s="67" t="s">
        <v>358</v>
      </c>
      <c r="AW20" s="64" t="b">
        <v>0</v>
      </c>
      <c r="AX20" s="64" t="s">
        <v>218</v>
      </c>
      <c r="AY20" s="67" t="s">
        <v>1688</v>
      </c>
      <c r="AZ20" s="110" t="s">
        <v>66</v>
      </c>
      <c r="BA20" s="48"/>
      <c r="BB20" s="48"/>
      <c r="BC20" s="48"/>
      <c r="BD20" s="48"/>
      <c r="BE20" s="48"/>
      <c r="BF20" s="48"/>
      <c r="BG20" s="92" t="s">
        <v>2118</v>
      </c>
      <c r="BH20" s="92" t="s">
        <v>2118</v>
      </c>
      <c r="BI20" s="92" t="s">
        <v>2166</v>
      </c>
      <c r="BJ20" s="92" t="s">
        <v>2166</v>
      </c>
      <c r="BK20" s="48">
        <v>0</v>
      </c>
      <c r="BL20" s="49">
        <v>0</v>
      </c>
      <c r="BM20" s="48">
        <v>0</v>
      </c>
      <c r="BN20" s="49">
        <v>0</v>
      </c>
      <c r="BO20" s="48">
        <v>0</v>
      </c>
      <c r="BP20" s="49">
        <v>0</v>
      </c>
      <c r="BQ20" s="48">
        <v>16</v>
      </c>
      <c r="BR20" s="49">
        <v>100</v>
      </c>
      <c r="BS20" s="48">
        <v>16</v>
      </c>
      <c r="BT20" s="63" t="str">
        <f>REPLACE(INDEX(GroupVertices[Group],MATCH(Vertices[[#This Row],[Vertex]],GroupVertices[Vertex],0)),1,1,"")</f>
        <v>1</v>
      </c>
    </row>
    <row r="21" spans="1:72" ht="41.45" customHeight="1">
      <c r="A21" s="62" t="s">
        <v>487</v>
      </c>
      <c r="B21" s="64"/>
      <c r="C21" s="87"/>
      <c r="D21" s="87" t="s">
        <v>64</v>
      </c>
      <c r="E21" s="94">
        <v>432.867599845897</v>
      </c>
      <c r="F21" s="105">
        <v>98.98428199592422</v>
      </c>
      <c r="G21" s="76" t="s">
        <v>690</v>
      </c>
      <c r="H21" s="106"/>
      <c r="I21" s="77" t="s">
        <v>487</v>
      </c>
      <c r="J21" s="97"/>
      <c r="K21" s="107"/>
      <c r="L21" s="77" t="s">
        <v>1834</v>
      </c>
      <c r="M21" s="108">
        <v>339.50495349165675</v>
      </c>
      <c r="N21" s="102">
        <v>9596.34375</v>
      </c>
      <c r="O21" s="102">
        <v>7090.03369140625</v>
      </c>
      <c r="P21" s="103"/>
      <c r="Q21" s="104"/>
      <c r="R21" s="104"/>
      <c r="S21" s="109"/>
      <c r="T21" s="48">
        <v>1</v>
      </c>
      <c r="U21" s="48">
        <v>1</v>
      </c>
      <c r="V21" s="49">
        <v>0</v>
      </c>
      <c r="W21" s="49">
        <v>0</v>
      </c>
      <c r="X21" s="49">
        <v>0</v>
      </c>
      <c r="Y21" s="49">
        <v>0.999996</v>
      </c>
      <c r="Z21" s="49">
        <v>0</v>
      </c>
      <c r="AA21" s="49" t="s">
        <v>469</v>
      </c>
      <c r="AB21" s="98">
        <v>21</v>
      </c>
      <c r="AC21" s="98"/>
      <c r="AD21" s="99"/>
      <c r="AE21" s="64" t="s">
        <v>1131</v>
      </c>
      <c r="AF21" s="64">
        <v>107</v>
      </c>
      <c r="AG21" s="64">
        <v>5043</v>
      </c>
      <c r="AH21" s="64">
        <v>42936</v>
      </c>
      <c r="AI21" s="64">
        <v>742</v>
      </c>
      <c r="AJ21" s="64"/>
      <c r="AK21" s="64" t="s">
        <v>1275</v>
      </c>
      <c r="AL21" s="64"/>
      <c r="AM21" s="64"/>
      <c r="AN21" s="64"/>
      <c r="AO21" s="66">
        <v>41319.80435185185</v>
      </c>
      <c r="AP21" s="64"/>
      <c r="AQ21" s="64" t="b">
        <v>0</v>
      </c>
      <c r="AR21" s="64" t="b">
        <v>0</v>
      </c>
      <c r="AS21" s="64" t="b">
        <v>1</v>
      </c>
      <c r="AT21" s="64" t="s">
        <v>287</v>
      </c>
      <c r="AU21" s="64">
        <v>79</v>
      </c>
      <c r="AV21" s="67" t="s">
        <v>424</v>
      </c>
      <c r="AW21" s="64" t="b">
        <v>0</v>
      </c>
      <c r="AX21" s="64" t="s">
        <v>218</v>
      </c>
      <c r="AY21" s="67" t="s">
        <v>1689</v>
      </c>
      <c r="AZ21" s="110" t="s">
        <v>66</v>
      </c>
      <c r="BA21" s="48"/>
      <c r="BB21" s="48"/>
      <c r="BC21" s="48"/>
      <c r="BD21" s="48"/>
      <c r="BE21" s="48"/>
      <c r="BF21" s="48"/>
      <c r="BG21" s="92" t="s">
        <v>2121</v>
      </c>
      <c r="BH21" s="92" t="s">
        <v>2121</v>
      </c>
      <c r="BI21" s="92" t="s">
        <v>2167</v>
      </c>
      <c r="BJ21" s="92" t="s">
        <v>2167</v>
      </c>
      <c r="BK21" s="48">
        <v>0</v>
      </c>
      <c r="BL21" s="49">
        <v>0</v>
      </c>
      <c r="BM21" s="48">
        <v>0</v>
      </c>
      <c r="BN21" s="49">
        <v>0</v>
      </c>
      <c r="BO21" s="48">
        <v>0</v>
      </c>
      <c r="BP21" s="49">
        <v>0</v>
      </c>
      <c r="BQ21" s="48">
        <v>18</v>
      </c>
      <c r="BR21" s="49">
        <v>100</v>
      </c>
      <c r="BS21" s="48">
        <v>18</v>
      </c>
      <c r="BT21" s="63" t="str">
        <f>REPLACE(INDEX(GroupVertices[Group],MATCH(Vertices[[#This Row],[Vertex]],GroupVertices[Vertex],0)),1,1,"")</f>
        <v>5</v>
      </c>
    </row>
    <row r="22" spans="1:72" ht="41.45" customHeight="1">
      <c r="A22" s="62" t="s">
        <v>488</v>
      </c>
      <c r="B22" s="64"/>
      <c r="C22" s="87"/>
      <c r="D22" s="87" t="s">
        <v>64</v>
      </c>
      <c r="E22" s="94">
        <v>169.9635289585206</v>
      </c>
      <c r="F22" s="105">
        <v>99.97013780997155</v>
      </c>
      <c r="G22" s="76" t="s">
        <v>1625</v>
      </c>
      <c r="H22" s="106"/>
      <c r="I22" s="77" t="s">
        <v>488</v>
      </c>
      <c r="J22" s="97"/>
      <c r="K22" s="107"/>
      <c r="L22" s="77" t="s">
        <v>1835</v>
      </c>
      <c r="M22" s="108">
        <v>10.952072530148033</v>
      </c>
      <c r="N22" s="102">
        <v>2895.18115234375</v>
      </c>
      <c r="O22" s="102">
        <v>7625.3095703125</v>
      </c>
      <c r="P22" s="103"/>
      <c r="Q22" s="104"/>
      <c r="R22" s="104"/>
      <c r="S22" s="109"/>
      <c r="T22" s="48">
        <v>0</v>
      </c>
      <c r="U22" s="48">
        <v>1</v>
      </c>
      <c r="V22" s="49">
        <v>0</v>
      </c>
      <c r="W22" s="49">
        <v>0.002857</v>
      </c>
      <c r="X22" s="49">
        <v>0.013745</v>
      </c>
      <c r="Y22" s="49">
        <v>0.507625</v>
      </c>
      <c r="Z22" s="49">
        <v>0</v>
      </c>
      <c r="AA22" s="49">
        <v>0</v>
      </c>
      <c r="AB22" s="98">
        <v>22</v>
      </c>
      <c r="AC22" s="98"/>
      <c r="AD22" s="99"/>
      <c r="AE22" s="64" t="s">
        <v>1132</v>
      </c>
      <c r="AF22" s="64">
        <v>110</v>
      </c>
      <c r="AG22" s="64">
        <v>157</v>
      </c>
      <c r="AH22" s="64">
        <v>3560</v>
      </c>
      <c r="AI22" s="64">
        <v>7662</v>
      </c>
      <c r="AJ22" s="64"/>
      <c r="AK22" s="64" t="s">
        <v>1276</v>
      </c>
      <c r="AL22" s="64" t="s">
        <v>1105</v>
      </c>
      <c r="AM22" s="64"/>
      <c r="AN22" s="64"/>
      <c r="AO22" s="66">
        <v>42301.71871527778</v>
      </c>
      <c r="AP22" s="67" t="s">
        <v>1506</v>
      </c>
      <c r="AQ22" s="64" t="b">
        <v>1</v>
      </c>
      <c r="AR22" s="64" t="b">
        <v>0</v>
      </c>
      <c r="AS22" s="64" t="b">
        <v>1</v>
      </c>
      <c r="AT22" s="64" t="s">
        <v>287</v>
      </c>
      <c r="AU22" s="64">
        <v>3</v>
      </c>
      <c r="AV22" s="67" t="s">
        <v>288</v>
      </c>
      <c r="AW22" s="64" t="b">
        <v>0</v>
      </c>
      <c r="AX22" s="64" t="s">
        <v>218</v>
      </c>
      <c r="AY22" s="67" t="s">
        <v>1690</v>
      </c>
      <c r="AZ22" s="110" t="s">
        <v>66</v>
      </c>
      <c r="BA22" s="48"/>
      <c r="BB22" s="48"/>
      <c r="BC22" s="48"/>
      <c r="BD22" s="48"/>
      <c r="BE22" s="48"/>
      <c r="BF22" s="48"/>
      <c r="BG22" s="92" t="s">
        <v>2118</v>
      </c>
      <c r="BH22" s="92" t="s">
        <v>2118</v>
      </c>
      <c r="BI22" s="92" t="s">
        <v>2166</v>
      </c>
      <c r="BJ22" s="92" t="s">
        <v>2166</v>
      </c>
      <c r="BK22" s="48">
        <v>0</v>
      </c>
      <c r="BL22" s="49">
        <v>0</v>
      </c>
      <c r="BM22" s="48">
        <v>0</v>
      </c>
      <c r="BN22" s="49">
        <v>0</v>
      </c>
      <c r="BO22" s="48">
        <v>0</v>
      </c>
      <c r="BP22" s="49">
        <v>0</v>
      </c>
      <c r="BQ22" s="48">
        <v>16</v>
      </c>
      <c r="BR22" s="49">
        <v>100</v>
      </c>
      <c r="BS22" s="48">
        <v>16</v>
      </c>
      <c r="BT22" s="63" t="str">
        <f>REPLACE(INDEX(GroupVertices[Group],MATCH(Vertices[[#This Row],[Vertex]],GroupVertices[Vertex],0)),1,1,"")</f>
        <v>1</v>
      </c>
    </row>
    <row r="23" spans="1:72" ht="41.45" customHeight="1">
      <c r="A23" s="62" t="s">
        <v>489</v>
      </c>
      <c r="B23" s="64"/>
      <c r="C23" s="87"/>
      <c r="D23" s="87" t="s">
        <v>64</v>
      </c>
      <c r="E23" s="94">
        <v>811.565686400411</v>
      </c>
      <c r="F23" s="105">
        <v>97.56421379713888</v>
      </c>
      <c r="G23" s="76" t="s">
        <v>691</v>
      </c>
      <c r="H23" s="106"/>
      <c r="I23" s="77" t="s">
        <v>489</v>
      </c>
      <c r="J23" s="97"/>
      <c r="K23" s="107"/>
      <c r="L23" s="77" t="s">
        <v>1836</v>
      </c>
      <c r="M23" s="108">
        <v>812.7663485401828</v>
      </c>
      <c r="N23" s="102">
        <v>7416.66455078125</v>
      </c>
      <c r="O23" s="102">
        <v>9656.4609375</v>
      </c>
      <c r="P23" s="103"/>
      <c r="Q23" s="104"/>
      <c r="R23" s="104"/>
      <c r="S23" s="109"/>
      <c r="T23" s="48">
        <v>0</v>
      </c>
      <c r="U23" s="48">
        <v>1</v>
      </c>
      <c r="V23" s="49">
        <v>0</v>
      </c>
      <c r="W23" s="49">
        <v>0.001866</v>
      </c>
      <c r="X23" s="49">
        <v>0.000315</v>
      </c>
      <c r="Y23" s="49">
        <v>0.541279</v>
      </c>
      <c r="Z23" s="49">
        <v>0</v>
      </c>
      <c r="AA23" s="49">
        <v>0</v>
      </c>
      <c r="AB23" s="98">
        <v>23</v>
      </c>
      <c r="AC23" s="98"/>
      <c r="AD23" s="99"/>
      <c r="AE23" s="64" t="s">
        <v>1133</v>
      </c>
      <c r="AF23" s="64">
        <v>586</v>
      </c>
      <c r="AG23" s="64">
        <v>12081</v>
      </c>
      <c r="AH23" s="64">
        <v>25863</v>
      </c>
      <c r="AI23" s="64">
        <v>12529</v>
      </c>
      <c r="AJ23" s="64"/>
      <c r="AK23" s="64" t="s">
        <v>1277</v>
      </c>
      <c r="AL23" s="64" t="s">
        <v>1399</v>
      </c>
      <c r="AM23" s="67" t="s">
        <v>1451</v>
      </c>
      <c r="AN23" s="64"/>
      <c r="AO23" s="66">
        <v>39672.531319444446</v>
      </c>
      <c r="AP23" s="67" t="s">
        <v>1507</v>
      </c>
      <c r="AQ23" s="64" t="b">
        <v>0</v>
      </c>
      <c r="AR23" s="64" t="b">
        <v>0</v>
      </c>
      <c r="AS23" s="64" t="b">
        <v>0</v>
      </c>
      <c r="AT23" s="64" t="s">
        <v>287</v>
      </c>
      <c r="AU23" s="64">
        <v>176</v>
      </c>
      <c r="AV23" s="67" t="s">
        <v>288</v>
      </c>
      <c r="AW23" s="64" t="b">
        <v>1</v>
      </c>
      <c r="AX23" s="64" t="s">
        <v>218</v>
      </c>
      <c r="AY23" s="67" t="s">
        <v>1691</v>
      </c>
      <c r="AZ23" s="110" t="s">
        <v>66</v>
      </c>
      <c r="BA23" s="48"/>
      <c r="BB23" s="48"/>
      <c r="BC23" s="48"/>
      <c r="BD23" s="48"/>
      <c r="BE23" s="48"/>
      <c r="BF23" s="48"/>
      <c r="BG23" s="92" t="s">
        <v>2120</v>
      </c>
      <c r="BH23" s="92" t="s">
        <v>2120</v>
      </c>
      <c r="BI23" s="92" t="s">
        <v>2086</v>
      </c>
      <c r="BJ23" s="92" t="s">
        <v>2086</v>
      </c>
      <c r="BK23" s="48">
        <v>0</v>
      </c>
      <c r="BL23" s="49">
        <v>0</v>
      </c>
      <c r="BM23" s="48">
        <v>0</v>
      </c>
      <c r="BN23" s="49">
        <v>0</v>
      </c>
      <c r="BO23" s="48">
        <v>0</v>
      </c>
      <c r="BP23" s="49">
        <v>0</v>
      </c>
      <c r="BQ23" s="48">
        <v>43</v>
      </c>
      <c r="BR23" s="49">
        <v>100</v>
      </c>
      <c r="BS23" s="48">
        <v>43</v>
      </c>
      <c r="BT23" s="63" t="str">
        <f>REPLACE(INDEX(GroupVertices[Group],MATCH(Vertices[[#This Row],[Vertex]],GroupVertices[Vertex],0)),1,1,"")</f>
        <v>4</v>
      </c>
    </row>
    <row r="24" spans="1:72" ht="41.45" customHeight="1">
      <c r="A24" s="62" t="s">
        <v>490</v>
      </c>
      <c r="B24" s="64"/>
      <c r="C24" s="87"/>
      <c r="D24" s="87" t="s">
        <v>64</v>
      </c>
      <c r="E24" s="94">
        <v>206.12225504045205</v>
      </c>
      <c r="F24" s="105">
        <v>99.83454732551805</v>
      </c>
      <c r="G24" s="76" t="s">
        <v>1626</v>
      </c>
      <c r="H24" s="106"/>
      <c r="I24" s="77" t="s">
        <v>490</v>
      </c>
      <c r="J24" s="97"/>
      <c r="K24" s="107"/>
      <c r="L24" s="77" t="s">
        <v>1837</v>
      </c>
      <c r="M24" s="108">
        <v>56.139861315685046</v>
      </c>
      <c r="N24" s="102">
        <v>1356.0189208984375</v>
      </c>
      <c r="O24" s="102">
        <v>3361.33740234375</v>
      </c>
      <c r="P24" s="103"/>
      <c r="Q24" s="104"/>
      <c r="R24" s="104"/>
      <c r="S24" s="109"/>
      <c r="T24" s="48">
        <v>0</v>
      </c>
      <c r="U24" s="48">
        <v>1</v>
      </c>
      <c r="V24" s="49">
        <v>0</v>
      </c>
      <c r="W24" s="49">
        <v>0.002857</v>
      </c>
      <c r="X24" s="49">
        <v>0.013745</v>
      </c>
      <c r="Y24" s="49">
        <v>0.507625</v>
      </c>
      <c r="Z24" s="49">
        <v>0</v>
      </c>
      <c r="AA24" s="49">
        <v>0</v>
      </c>
      <c r="AB24" s="98">
        <v>24</v>
      </c>
      <c r="AC24" s="98"/>
      <c r="AD24" s="99"/>
      <c r="AE24" s="64" t="s">
        <v>1134</v>
      </c>
      <c r="AF24" s="64">
        <v>803</v>
      </c>
      <c r="AG24" s="64">
        <v>829</v>
      </c>
      <c r="AH24" s="64">
        <v>19976</v>
      </c>
      <c r="AI24" s="64">
        <v>24041</v>
      </c>
      <c r="AJ24" s="64"/>
      <c r="AK24" s="64" t="s">
        <v>1278</v>
      </c>
      <c r="AL24" s="64" t="s">
        <v>1400</v>
      </c>
      <c r="AM24" s="67" t="s">
        <v>1452</v>
      </c>
      <c r="AN24" s="64"/>
      <c r="AO24" s="66">
        <v>40340.195335648146</v>
      </c>
      <c r="AP24" s="67" t="s">
        <v>1508</v>
      </c>
      <c r="AQ24" s="64" t="b">
        <v>0</v>
      </c>
      <c r="AR24" s="64" t="b">
        <v>0</v>
      </c>
      <c r="AS24" s="64" t="b">
        <v>1</v>
      </c>
      <c r="AT24" s="64" t="s">
        <v>287</v>
      </c>
      <c r="AU24" s="64">
        <v>42</v>
      </c>
      <c r="AV24" s="67" t="s">
        <v>288</v>
      </c>
      <c r="AW24" s="64" t="b">
        <v>0</v>
      </c>
      <c r="AX24" s="64" t="s">
        <v>218</v>
      </c>
      <c r="AY24" s="67" t="s">
        <v>1692</v>
      </c>
      <c r="AZ24" s="110" t="s">
        <v>66</v>
      </c>
      <c r="BA24" s="48"/>
      <c r="BB24" s="48"/>
      <c r="BC24" s="48"/>
      <c r="BD24" s="48"/>
      <c r="BE24" s="48"/>
      <c r="BF24" s="48"/>
      <c r="BG24" s="92" t="s">
        <v>2118</v>
      </c>
      <c r="BH24" s="92" t="s">
        <v>2118</v>
      </c>
      <c r="BI24" s="92" t="s">
        <v>2166</v>
      </c>
      <c r="BJ24" s="92" t="s">
        <v>2166</v>
      </c>
      <c r="BK24" s="48">
        <v>0</v>
      </c>
      <c r="BL24" s="49">
        <v>0</v>
      </c>
      <c r="BM24" s="48">
        <v>0</v>
      </c>
      <c r="BN24" s="49">
        <v>0</v>
      </c>
      <c r="BO24" s="48">
        <v>0</v>
      </c>
      <c r="BP24" s="49">
        <v>0</v>
      </c>
      <c r="BQ24" s="48">
        <v>16</v>
      </c>
      <c r="BR24" s="49">
        <v>100</v>
      </c>
      <c r="BS24" s="48">
        <v>16</v>
      </c>
      <c r="BT24" s="63" t="str">
        <f>REPLACE(INDEX(GroupVertices[Group],MATCH(Vertices[[#This Row],[Vertex]],GroupVertices[Vertex],0)),1,1,"")</f>
        <v>1</v>
      </c>
    </row>
    <row r="25" spans="1:72" ht="41.45" customHeight="1">
      <c r="A25" s="62" t="s">
        <v>491</v>
      </c>
      <c r="B25" s="64"/>
      <c r="C25" s="87"/>
      <c r="D25" s="87" t="s">
        <v>64</v>
      </c>
      <c r="E25" s="94">
        <v>171.79298831385643</v>
      </c>
      <c r="F25" s="105">
        <v>99.96327757712717</v>
      </c>
      <c r="G25" s="76" t="s">
        <v>692</v>
      </c>
      <c r="H25" s="106"/>
      <c r="I25" s="77" t="s">
        <v>491</v>
      </c>
      <c r="J25" s="97"/>
      <c r="K25" s="107"/>
      <c r="L25" s="77" t="s">
        <v>1838</v>
      </c>
      <c r="M25" s="108">
        <v>13.238359462749608</v>
      </c>
      <c r="N25" s="102">
        <v>4582.79052734375</v>
      </c>
      <c r="O25" s="102">
        <v>1009.9472045898438</v>
      </c>
      <c r="P25" s="103"/>
      <c r="Q25" s="104"/>
      <c r="R25" s="104"/>
      <c r="S25" s="109"/>
      <c r="T25" s="48">
        <v>0</v>
      </c>
      <c r="U25" s="48">
        <v>1</v>
      </c>
      <c r="V25" s="49">
        <v>0</v>
      </c>
      <c r="W25" s="49">
        <v>0.001901</v>
      </c>
      <c r="X25" s="49">
        <v>0.000676</v>
      </c>
      <c r="Y25" s="49">
        <v>0.52798</v>
      </c>
      <c r="Z25" s="49">
        <v>0</v>
      </c>
      <c r="AA25" s="49">
        <v>0</v>
      </c>
      <c r="AB25" s="98">
        <v>25</v>
      </c>
      <c r="AC25" s="98"/>
      <c r="AD25" s="99"/>
      <c r="AE25" s="64" t="s">
        <v>1135</v>
      </c>
      <c r="AF25" s="64">
        <v>345</v>
      </c>
      <c r="AG25" s="64">
        <v>191</v>
      </c>
      <c r="AH25" s="64">
        <v>7468</v>
      </c>
      <c r="AI25" s="64">
        <v>48090</v>
      </c>
      <c r="AJ25" s="64"/>
      <c r="AK25" s="64"/>
      <c r="AL25" s="64"/>
      <c r="AM25" s="64"/>
      <c r="AN25" s="64"/>
      <c r="AO25" s="66">
        <v>43298.85175925926</v>
      </c>
      <c r="AP25" s="67" t="s">
        <v>1509</v>
      </c>
      <c r="AQ25" s="64" t="b">
        <v>1</v>
      </c>
      <c r="AR25" s="64" t="b">
        <v>0</v>
      </c>
      <c r="AS25" s="64" t="b">
        <v>1</v>
      </c>
      <c r="AT25" s="64" t="s">
        <v>287</v>
      </c>
      <c r="AU25" s="64">
        <v>0</v>
      </c>
      <c r="AV25" s="64"/>
      <c r="AW25" s="64" t="b">
        <v>0</v>
      </c>
      <c r="AX25" s="64" t="s">
        <v>218</v>
      </c>
      <c r="AY25" s="67" t="s">
        <v>1693</v>
      </c>
      <c r="AZ25" s="110" t="s">
        <v>66</v>
      </c>
      <c r="BA25" s="48"/>
      <c r="BB25" s="48"/>
      <c r="BC25" s="48"/>
      <c r="BD25" s="48"/>
      <c r="BE25" s="48"/>
      <c r="BF25" s="48"/>
      <c r="BG25" s="92" t="s">
        <v>2122</v>
      </c>
      <c r="BH25" s="92" t="s">
        <v>2122</v>
      </c>
      <c r="BI25" s="92" t="s">
        <v>2085</v>
      </c>
      <c r="BJ25" s="92" t="s">
        <v>2085</v>
      </c>
      <c r="BK25" s="48">
        <v>0</v>
      </c>
      <c r="BL25" s="49">
        <v>0</v>
      </c>
      <c r="BM25" s="48">
        <v>0</v>
      </c>
      <c r="BN25" s="49">
        <v>0</v>
      </c>
      <c r="BO25" s="48">
        <v>0</v>
      </c>
      <c r="BP25" s="49">
        <v>0</v>
      </c>
      <c r="BQ25" s="48">
        <v>47</v>
      </c>
      <c r="BR25" s="49">
        <v>100</v>
      </c>
      <c r="BS25" s="48">
        <v>47</v>
      </c>
      <c r="BT25" s="63" t="str">
        <f>REPLACE(INDEX(GroupVertices[Group],MATCH(Vertices[[#This Row],[Vertex]],GroupVertices[Vertex],0)),1,1,"")</f>
        <v>3</v>
      </c>
    </row>
    <row r="26" spans="1:72" ht="41.45" customHeight="1">
      <c r="A26" s="62" t="s">
        <v>612</v>
      </c>
      <c r="B26" s="64"/>
      <c r="C26" s="87"/>
      <c r="D26" s="87" t="s">
        <v>64</v>
      </c>
      <c r="E26" s="94">
        <v>740.4858096828046</v>
      </c>
      <c r="F26" s="105">
        <v>97.83075402029822</v>
      </c>
      <c r="G26" s="76" t="s">
        <v>1627</v>
      </c>
      <c r="H26" s="106"/>
      <c r="I26" s="77" t="s">
        <v>612</v>
      </c>
      <c r="J26" s="97"/>
      <c r="K26" s="107"/>
      <c r="L26" s="77" t="s">
        <v>1839</v>
      </c>
      <c r="M26" s="108">
        <v>723.9373768352805</v>
      </c>
      <c r="N26" s="102">
        <v>4756.94091796875</v>
      </c>
      <c r="O26" s="102">
        <v>1847.3380126953125</v>
      </c>
      <c r="P26" s="103"/>
      <c r="Q26" s="104"/>
      <c r="R26" s="104"/>
      <c r="S26" s="109"/>
      <c r="T26" s="48">
        <v>16</v>
      </c>
      <c r="U26" s="48">
        <v>1</v>
      </c>
      <c r="V26" s="49">
        <v>2861</v>
      </c>
      <c r="W26" s="49">
        <v>0.002439</v>
      </c>
      <c r="X26" s="49">
        <v>0.005395</v>
      </c>
      <c r="Y26" s="49">
        <v>7.114913</v>
      </c>
      <c r="Z26" s="49">
        <v>0</v>
      </c>
      <c r="AA26" s="49">
        <v>0</v>
      </c>
      <c r="AB26" s="98">
        <v>26</v>
      </c>
      <c r="AC26" s="98"/>
      <c r="AD26" s="99"/>
      <c r="AE26" s="64" t="s">
        <v>1136</v>
      </c>
      <c r="AF26" s="64">
        <v>400</v>
      </c>
      <c r="AG26" s="64">
        <v>10760</v>
      </c>
      <c r="AH26" s="64">
        <v>34040</v>
      </c>
      <c r="AI26" s="64">
        <v>15405</v>
      </c>
      <c r="AJ26" s="64"/>
      <c r="AK26" s="64" t="s">
        <v>1279</v>
      </c>
      <c r="AL26" s="64" t="s">
        <v>1104</v>
      </c>
      <c r="AM26" s="67" t="s">
        <v>1453</v>
      </c>
      <c r="AN26" s="64"/>
      <c r="AO26" s="66">
        <v>41644.798125</v>
      </c>
      <c r="AP26" s="67" t="s">
        <v>1510</v>
      </c>
      <c r="AQ26" s="64" t="b">
        <v>1</v>
      </c>
      <c r="AR26" s="64" t="b">
        <v>0</v>
      </c>
      <c r="AS26" s="64" t="b">
        <v>1</v>
      </c>
      <c r="AT26" s="64" t="s">
        <v>287</v>
      </c>
      <c r="AU26" s="64">
        <v>155</v>
      </c>
      <c r="AV26" s="67" t="s">
        <v>288</v>
      </c>
      <c r="AW26" s="64" t="b">
        <v>1</v>
      </c>
      <c r="AX26" s="64" t="s">
        <v>218</v>
      </c>
      <c r="AY26" s="67" t="s">
        <v>1694</v>
      </c>
      <c r="AZ26" s="110" t="s">
        <v>66</v>
      </c>
      <c r="BA26" s="48"/>
      <c r="BB26" s="48"/>
      <c r="BC26" s="48"/>
      <c r="BD26" s="48"/>
      <c r="BE26" s="48"/>
      <c r="BF26" s="48"/>
      <c r="BG26" s="92" t="s">
        <v>2122</v>
      </c>
      <c r="BH26" s="92" t="s">
        <v>2122</v>
      </c>
      <c r="BI26" s="92" t="s">
        <v>2085</v>
      </c>
      <c r="BJ26" s="92" t="s">
        <v>2085</v>
      </c>
      <c r="BK26" s="48">
        <v>0</v>
      </c>
      <c r="BL26" s="49">
        <v>0</v>
      </c>
      <c r="BM26" s="48">
        <v>0</v>
      </c>
      <c r="BN26" s="49">
        <v>0</v>
      </c>
      <c r="BO26" s="48">
        <v>0</v>
      </c>
      <c r="BP26" s="49">
        <v>0</v>
      </c>
      <c r="BQ26" s="48">
        <v>47</v>
      </c>
      <c r="BR26" s="49">
        <v>100</v>
      </c>
      <c r="BS26" s="48">
        <v>47</v>
      </c>
      <c r="BT26" s="63" t="str">
        <f>REPLACE(INDEX(GroupVertices[Group],MATCH(Vertices[[#This Row],[Vertex]],GroupVertices[Vertex],0)),1,1,"")</f>
        <v>3</v>
      </c>
    </row>
    <row r="27" spans="1:72" ht="41.45" customHeight="1">
      <c r="A27" s="62" t="s">
        <v>492</v>
      </c>
      <c r="B27" s="64"/>
      <c r="C27" s="87"/>
      <c r="D27" s="87" t="s">
        <v>64</v>
      </c>
      <c r="E27" s="94">
        <v>196.65211249518427</v>
      </c>
      <c r="F27" s="105">
        <v>99.87005911906539</v>
      </c>
      <c r="G27" s="76" t="s">
        <v>1628</v>
      </c>
      <c r="H27" s="106"/>
      <c r="I27" s="77" t="s">
        <v>492</v>
      </c>
      <c r="J27" s="97"/>
      <c r="K27" s="107"/>
      <c r="L27" s="77" t="s">
        <v>1840</v>
      </c>
      <c r="M27" s="108">
        <v>44.30496425280631</v>
      </c>
      <c r="N27" s="102">
        <v>2179.793212890625</v>
      </c>
      <c r="O27" s="102">
        <v>5587.98095703125</v>
      </c>
      <c r="P27" s="103"/>
      <c r="Q27" s="104"/>
      <c r="R27" s="104"/>
      <c r="S27" s="109"/>
      <c r="T27" s="48">
        <v>0</v>
      </c>
      <c r="U27" s="48">
        <v>1</v>
      </c>
      <c r="V27" s="49">
        <v>0</v>
      </c>
      <c r="W27" s="49">
        <v>0.002857</v>
      </c>
      <c r="X27" s="49">
        <v>0.013745</v>
      </c>
      <c r="Y27" s="49">
        <v>0.507625</v>
      </c>
      <c r="Z27" s="49">
        <v>0</v>
      </c>
      <c r="AA27" s="49">
        <v>0</v>
      </c>
      <c r="AB27" s="98">
        <v>27</v>
      </c>
      <c r="AC27" s="98"/>
      <c r="AD27" s="99"/>
      <c r="AE27" s="64" t="s">
        <v>1137</v>
      </c>
      <c r="AF27" s="64">
        <v>568</v>
      </c>
      <c r="AG27" s="64">
        <v>653</v>
      </c>
      <c r="AH27" s="64">
        <v>2944</v>
      </c>
      <c r="AI27" s="64">
        <v>11254</v>
      </c>
      <c r="AJ27" s="64"/>
      <c r="AK27" s="64" t="s">
        <v>1280</v>
      </c>
      <c r="AL27" s="64" t="s">
        <v>1105</v>
      </c>
      <c r="AM27" s="64"/>
      <c r="AN27" s="64"/>
      <c r="AO27" s="66">
        <v>41528.897465277776</v>
      </c>
      <c r="AP27" s="67" t="s">
        <v>1511</v>
      </c>
      <c r="AQ27" s="64" t="b">
        <v>0</v>
      </c>
      <c r="AR27" s="64" t="b">
        <v>0</v>
      </c>
      <c r="AS27" s="64" t="b">
        <v>1</v>
      </c>
      <c r="AT27" s="64" t="s">
        <v>287</v>
      </c>
      <c r="AU27" s="64">
        <v>0</v>
      </c>
      <c r="AV27" s="67" t="s">
        <v>351</v>
      </c>
      <c r="AW27" s="64" t="b">
        <v>0</v>
      </c>
      <c r="AX27" s="64" t="s">
        <v>218</v>
      </c>
      <c r="AY27" s="67" t="s">
        <v>1695</v>
      </c>
      <c r="AZ27" s="110" t="s">
        <v>66</v>
      </c>
      <c r="BA27" s="48"/>
      <c r="BB27" s="48"/>
      <c r="BC27" s="48"/>
      <c r="BD27" s="48"/>
      <c r="BE27" s="48"/>
      <c r="BF27" s="48"/>
      <c r="BG27" s="92" t="s">
        <v>2118</v>
      </c>
      <c r="BH27" s="92" t="s">
        <v>2118</v>
      </c>
      <c r="BI27" s="92" t="s">
        <v>2166</v>
      </c>
      <c r="BJ27" s="92" t="s">
        <v>2166</v>
      </c>
      <c r="BK27" s="48">
        <v>0</v>
      </c>
      <c r="BL27" s="49">
        <v>0</v>
      </c>
      <c r="BM27" s="48">
        <v>0</v>
      </c>
      <c r="BN27" s="49">
        <v>0</v>
      </c>
      <c r="BO27" s="48">
        <v>0</v>
      </c>
      <c r="BP27" s="49">
        <v>0</v>
      </c>
      <c r="BQ27" s="48">
        <v>16</v>
      </c>
      <c r="BR27" s="49">
        <v>100</v>
      </c>
      <c r="BS27" s="48">
        <v>16</v>
      </c>
      <c r="BT27" s="63" t="str">
        <f>REPLACE(INDEX(GroupVertices[Group],MATCH(Vertices[[#This Row],[Vertex]],GroupVertices[Vertex],0)),1,1,"")</f>
        <v>1</v>
      </c>
    </row>
    <row r="28" spans="1:72" ht="41.45" customHeight="1">
      <c r="A28" s="62" t="s">
        <v>493</v>
      </c>
      <c r="B28" s="64"/>
      <c r="C28" s="87"/>
      <c r="D28" s="87" t="s">
        <v>64</v>
      </c>
      <c r="E28" s="94">
        <v>376.9076666238603</v>
      </c>
      <c r="F28" s="105">
        <v>99.19412441234034</v>
      </c>
      <c r="G28" s="76" t="s">
        <v>1629</v>
      </c>
      <c r="H28" s="106"/>
      <c r="I28" s="77" t="s">
        <v>493</v>
      </c>
      <c r="J28" s="97"/>
      <c r="K28" s="107"/>
      <c r="L28" s="77" t="s">
        <v>1841</v>
      </c>
      <c r="M28" s="108">
        <v>269.5714708473733</v>
      </c>
      <c r="N28" s="102">
        <v>9110.318359375</v>
      </c>
      <c r="O28" s="102">
        <v>7090.03369140625</v>
      </c>
      <c r="P28" s="103"/>
      <c r="Q28" s="104"/>
      <c r="R28" s="104"/>
      <c r="S28" s="109"/>
      <c r="T28" s="48">
        <v>1</v>
      </c>
      <c r="U28" s="48">
        <v>1</v>
      </c>
      <c r="V28" s="49">
        <v>0</v>
      </c>
      <c r="W28" s="49">
        <v>0</v>
      </c>
      <c r="X28" s="49">
        <v>0</v>
      </c>
      <c r="Y28" s="49">
        <v>0.999996</v>
      </c>
      <c r="Z28" s="49">
        <v>0</v>
      </c>
      <c r="AA28" s="49" t="s">
        <v>469</v>
      </c>
      <c r="AB28" s="98">
        <v>28</v>
      </c>
      <c r="AC28" s="98"/>
      <c r="AD28" s="99"/>
      <c r="AE28" s="64" t="s">
        <v>1138</v>
      </c>
      <c r="AF28" s="64">
        <v>97</v>
      </c>
      <c r="AG28" s="64">
        <v>4003</v>
      </c>
      <c r="AH28" s="64">
        <v>11175</v>
      </c>
      <c r="AI28" s="64">
        <v>137</v>
      </c>
      <c r="AJ28" s="64"/>
      <c r="AK28" s="64" t="s">
        <v>1281</v>
      </c>
      <c r="AL28" s="64" t="s">
        <v>1401</v>
      </c>
      <c r="AM28" s="67" t="s">
        <v>1454</v>
      </c>
      <c r="AN28" s="64"/>
      <c r="AO28" s="66">
        <v>40682.926666666666</v>
      </c>
      <c r="AP28" s="67" t="s">
        <v>1512</v>
      </c>
      <c r="AQ28" s="64" t="b">
        <v>1</v>
      </c>
      <c r="AR28" s="64" t="b">
        <v>0</v>
      </c>
      <c r="AS28" s="64" t="b">
        <v>0</v>
      </c>
      <c r="AT28" s="64" t="s">
        <v>287</v>
      </c>
      <c r="AU28" s="64">
        <v>54</v>
      </c>
      <c r="AV28" s="67" t="s">
        <v>288</v>
      </c>
      <c r="AW28" s="64" t="b">
        <v>0</v>
      </c>
      <c r="AX28" s="64" t="s">
        <v>218</v>
      </c>
      <c r="AY28" s="67" t="s">
        <v>1696</v>
      </c>
      <c r="AZ28" s="110" t="s">
        <v>66</v>
      </c>
      <c r="BA28" s="48"/>
      <c r="BB28" s="48"/>
      <c r="BC28" s="48"/>
      <c r="BD28" s="48"/>
      <c r="BE28" s="48"/>
      <c r="BF28" s="48"/>
      <c r="BG28" s="92" t="s">
        <v>2123</v>
      </c>
      <c r="BH28" s="92" t="s">
        <v>2123</v>
      </c>
      <c r="BI28" s="92" t="s">
        <v>2092</v>
      </c>
      <c r="BJ28" s="92" t="s">
        <v>2092</v>
      </c>
      <c r="BK28" s="48">
        <v>0</v>
      </c>
      <c r="BL28" s="49">
        <v>0</v>
      </c>
      <c r="BM28" s="48">
        <v>0</v>
      </c>
      <c r="BN28" s="49">
        <v>0</v>
      </c>
      <c r="BO28" s="48">
        <v>0</v>
      </c>
      <c r="BP28" s="49">
        <v>0</v>
      </c>
      <c r="BQ28" s="48">
        <v>29</v>
      </c>
      <c r="BR28" s="49">
        <v>100</v>
      </c>
      <c r="BS28" s="48">
        <v>29</v>
      </c>
      <c r="BT28" s="63" t="str">
        <f>REPLACE(INDEX(GroupVertices[Group],MATCH(Vertices[[#This Row],[Vertex]],GroupVertices[Vertex],0)),1,1,"")</f>
        <v>5</v>
      </c>
    </row>
    <row r="29" spans="1:72" ht="41.45" customHeight="1">
      <c r="A29" s="62" t="s">
        <v>494</v>
      </c>
      <c r="B29" s="64"/>
      <c r="C29" s="87"/>
      <c r="D29" s="87" t="s">
        <v>64</v>
      </c>
      <c r="E29" s="94">
        <v>169.5330679337357</v>
      </c>
      <c r="F29" s="105">
        <v>99.97175198240552</v>
      </c>
      <c r="G29" s="76" t="s">
        <v>721</v>
      </c>
      <c r="H29" s="106"/>
      <c r="I29" s="77" t="s">
        <v>494</v>
      </c>
      <c r="J29" s="97"/>
      <c r="K29" s="107"/>
      <c r="L29" s="77" t="s">
        <v>1842</v>
      </c>
      <c r="M29" s="108">
        <v>10.414122663653545</v>
      </c>
      <c r="N29" s="102">
        <v>2987.24951171875</v>
      </c>
      <c r="O29" s="102">
        <v>3310.999755859375</v>
      </c>
      <c r="P29" s="103"/>
      <c r="Q29" s="104"/>
      <c r="R29" s="104"/>
      <c r="S29" s="109"/>
      <c r="T29" s="48">
        <v>0</v>
      </c>
      <c r="U29" s="48">
        <v>1</v>
      </c>
      <c r="V29" s="49">
        <v>0</v>
      </c>
      <c r="W29" s="49">
        <v>0.002857</v>
      </c>
      <c r="X29" s="49">
        <v>0.013745</v>
      </c>
      <c r="Y29" s="49">
        <v>0.507625</v>
      </c>
      <c r="Z29" s="49">
        <v>0</v>
      </c>
      <c r="AA29" s="49">
        <v>0</v>
      </c>
      <c r="AB29" s="98">
        <v>29</v>
      </c>
      <c r="AC29" s="98"/>
      <c r="AD29" s="99"/>
      <c r="AE29" s="64" t="s">
        <v>1139</v>
      </c>
      <c r="AF29" s="64">
        <v>226</v>
      </c>
      <c r="AG29" s="64">
        <v>149</v>
      </c>
      <c r="AH29" s="64">
        <v>2015</v>
      </c>
      <c r="AI29" s="64">
        <v>23336</v>
      </c>
      <c r="AJ29" s="64"/>
      <c r="AK29" s="64" t="s">
        <v>1282</v>
      </c>
      <c r="AL29" s="64" t="s">
        <v>1402</v>
      </c>
      <c r="AM29" s="64"/>
      <c r="AN29" s="64"/>
      <c r="AO29" s="66">
        <v>41413.83788194445</v>
      </c>
      <c r="AP29" s="64"/>
      <c r="AQ29" s="64" t="b">
        <v>1</v>
      </c>
      <c r="AR29" s="64" t="b">
        <v>1</v>
      </c>
      <c r="AS29" s="64" t="b">
        <v>1</v>
      </c>
      <c r="AT29" s="64" t="s">
        <v>287</v>
      </c>
      <c r="AU29" s="64">
        <v>0</v>
      </c>
      <c r="AV29" s="67" t="s">
        <v>288</v>
      </c>
      <c r="AW29" s="64" t="b">
        <v>0</v>
      </c>
      <c r="AX29" s="64" t="s">
        <v>218</v>
      </c>
      <c r="AY29" s="67" t="s">
        <v>1697</v>
      </c>
      <c r="AZ29" s="110" t="s">
        <v>66</v>
      </c>
      <c r="BA29" s="48"/>
      <c r="BB29" s="48"/>
      <c r="BC29" s="48"/>
      <c r="BD29" s="48"/>
      <c r="BE29" s="48"/>
      <c r="BF29" s="48"/>
      <c r="BG29" s="92" t="s">
        <v>2118</v>
      </c>
      <c r="BH29" s="92" t="s">
        <v>2118</v>
      </c>
      <c r="BI29" s="92" t="s">
        <v>2166</v>
      </c>
      <c r="BJ29" s="92" t="s">
        <v>2166</v>
      </c>
      <c r="BK29" s="48">
        <v>0</v>
      </c>
      <c r="BL29" s="49">
        <v>0</v>
      </c>
      <c r="BM29" s="48">
        <v>0</v>
      </c>
      <c r="BN29" s="49">
        <v>0</v>
      </c>
      <c r="BO29" s="48">
        <v>0</v>
      </c>
      <c r="BP29" s="49">
        <v>0</v>
      </c>
      <c r="BQ29" s="48">
        <v>16</v>
      </c>
      <c r="BR29" s="49">
        <v>100</v>
      </c>
      <c r="BS29" s="48">
        <v>16</v>
      </c>
      <c r="BT29" s="63" t="str">
        <f>REPLACE(INDEX(GroupVertices[Group],MATCH(Vertices[[#This Row],[Vertex]],GroupVertices[Vertex],0)),1,1,"")</f>
        <v>1</v>
      </c>
    </row>
    <row r="30" spans="1:72" ht="41.45" customHeight="1">
      <c r="A30" s="62" t="s">
        <v>495</v>
      </c>
      <c r="B30" s="64"/>
      <c r="C30" s="87"/>
      <c r="D30" s="87" t="s">
        <v>64</v>
      </c>
      <c r="E30" s="94">
        <v>255.73288814691153</v>
      </c>
      <c r="F30" s="105">
        <v>99.64851395250298</v>
      </c>
      <c r="G30" s="76" t="s">
        <v>693</v>
      </c>
      <c r="H30" s="106"/>
      <c r="I30" s="77" t="s">
        <v>495</v>
      </c>
      <c r="J30" s="97"/>
      <c r="K30" s="107"/>
      <c r="L30" s="77" t="s">
        <v>1843</v>
      </c>
      <c r="M30" s="108">
        <v>118.13858342917482</v>
      </c>
      <c r="N30" s="102">
        <v>5359.1826171875</v>
      </c>
      <c r="O30" s="102">
        <v>486.3472900390625</v>
      </c>
      <c r="P30" s="103"/>
      <c r="Q30" s="104"/>
      <c r="R30" s="104"/>
      <c r="S30" s="109"/>
      <c r="T30" s="48">
        <v>0</v>
      </c>
      <c r="U30" s="48">
        <v>2</v>
      </c>
      <c r="V30" s="49">
        <v>1428</v>
      </c>
      <c r="W30" s="49">
        <v>0.003106</v>
      </c>
      <c r="X30" s="49">
        <v>0.014422</v>
      </c>
      <c r="Y30" s="49">
        <v>0.885605</v>
      </c>
      <c r="Z30" s="49">
        <v>0</v>
      </c>
      <c r="AA30" s="49">
        <v>0</v>
      </c>
      <c r="AB30" s="98">
        <v>30</v>
      </c>
      <c r="AC30" s="98"/>
      <c r="AD30" s="99"/>
      <c r="AE30" s="64" t="s">
        <v>1140</v>
      </c>
      <c r="AF30" s="64">
        <v>362</v>
      </c>
      <c r="AG30" s="64">
        <v>1751</v>
      </c>
      <c r="AH30" s="64">
        <v>11247</v>
      </c>
      <c r="AI30" s="64">
        <v>6995</v>
      </c>
      <c r="AJ30" s="64"/>
      <c r="AK30" s="64" t="s">
        <v>1283</v>
      </c>
      <c r="AL30" s="64" t="s">
        <v>1104</v>
      </c>
      <c r="AM30" s="67" t="s">
        <v>1455</v>
      </c>
      <c r="AN30" s="64"/>
      <c r="AO30" s="66">
        <v>40783.920810185184</v>
      </c>
      <c r="AP30" s="67" t="s">
        <v>1513</v>
      </c>
      <c r="AQ30" s="64" t="b">
        <v>0</v>
      </c>
      <c r="AR30" s="64" t="b">
        <v>0</v>
      </c>
      <c r="AS30" s="64" t="b">
        <v>1</v>
      </c>
      <c r="AT30" s="64" t="s">
        <v>287</v>
      </c>
      <c r="AU30" s="64">
        <v>57</v>
      </c>
      <c r="AV30" s="67" t="s">
        <v>288</v>
      </c>
      <c r="AW30" s="64" t="b">
        <v>1</v>
      </c>
      <c r="AX30" s="64" t="s">
        <v>218</v>
      </c>
      <c r="AY30" s="67" t="s">
        <v>1698</v>
      </c>
      <c r="AZ30" s="110" t="s">
        <v>66</v>
      </c>
      <c r="BA30" s="48"/>
      <c r="BB30" s="48"/>
      <c r="BC30" s="48"/>
      <c r="BD30" s="48"/>
      <c r="BE30" s="48"/>
      <c r="BF30" s="48"/>
      <c r="BG30" s="92" t="s">
        <v>2124</v>
      </c>
      <c r="BH30" s="92" t="s">
        <v>2150</v>
      </c>
      <c r="BI30" s="92" t="s">
        <v>2168</v>
      </c>
      <c r="BJ30" s="92" t="s">
        <v>2185</v>
      </c>
      <c r="BK30" s="48">
        <v>0</v>
      </c>
      <c r="BL30" s="49">
        <v>0</v>
      </c>
      <c r="BM30" s="48">
        <v>0</v>
      </c>
      <c r="BN30" s="49">
        <v>0</v>
      </c>
      <c r="BO30" s="48">
        <v>0</v>
      </c>
      <c r="BP30" s="49">
        <v>0</v>
      </c>
      <c r="BQ30" s="48">
        <v>63</v>
      </c>
      <c r="BR30" s="49">
        <v>100</v>
      </c>
      <c r="BS30" s="48">
        <v>63</v>
      </c>
      <c r="BT30" s="63" t="str">
        <f>REPLACE(INDEX(GroupVertices[Group],MATCH(Vertices[[#This Row],[Vertex]],GroupVertices[Vertex],0)),1,1,"")</f>
        <v>3</v>
      </c>
    </row>
    <row r="31" spans="1:72" ht="41.45" customHeight="1">
      <c r="A31" s="62" t="s">
        <v>496</v>
      </c>
      <c r="B31" s="64"/>
      <c r="C31" s="87"/>
      <c r="D31" s="87" t="s">
        <v>64</v>
      </c>
      <c r="E31" s="94">
        <v>174.64479260305637</v>
      </c>
      <c r="F31" s="105">
        <v>99.95258368475213</v>
      </c>
      <c r="G31" s="76" t="s">
        <v>1630</v>
      </c>
      <c r="H31" s="106"/>
      <c r="I31" s="77" t="s">
        <v>496</v>
      </c>
      <c r="J31" s="97"/>
      <c r="K31" s="107"/>
      <c r="L31" s="77" t="s">
        <v>1844</v>
      </c>
      <c r="M31" s="108">
        <v>16.802277328275594</v>
      </c>
      <c r="N31" s="102">
        <v>1934.8455810546875</v>
      </c>
      <c r="O31" s="102">
        <v>8578.556640625</v>
      </c>
      <c r="P31" s="103"/>
      <c r="Q31" s="104"/>
      <c r="R31" s="104"/>
      <c r="S31" s="109"/>
      <c r="T31" s="48">
        <v>0</v>
      </c>
      <c r="U31" s="48">
        <v>1</v>
      </c>
      <c r="V31" s="49">
        <v>0</v>
      </c>
      <c r="W31" s="49">
        <v>0.002857</v>
      </c>
      <c r="X31" s="49">
        <v>0.013745</v>
      </c>
      <c r="Y31" s="49">
        <v>0.507625</v>
      </c>
      <c r="Z31" s="49">
        <v>0</v>
      </c>
      <c r="AA31" s="49">
        <v>0</v>
      </c>
      <c r="AB31" s="98">
        <v>31</v>
      </c>
      <c r="AC31" s="98"/>
      <c r="AD31" s="99"/>
      <c r="AE31" s="64" t="s">
        <v>1141</v>
      </c>
      <c r="AF31" s="64">
        <v>368</v>
      </c>
      <c r="AG31" s="64">
        <v>244</v>
      </c>
      <c r="AH31" s="64">
        <v>496</v>
      </c>
      <c r="AI31" s="64">
        <v>1411</v>
      </c>
      <c r="AJ31" s="64"/>
      <c r="AK31" s="64" t="s">
        <v>1284</v>
      </c>
      <c r="AL31" s="64" t="s">
        <v>1109</v>
      </c>
      <c r="AM31" s="64"/>
      <c r="AN31" s="64"/>
      <c r="AO31" s="66">
        <v>42482.04261574074</v>
      </c>
      <c r="AP31" s="67" t="s">
        <v>1514</v>
      </c>
      <c r="AQ31" s="64" t="b">
        <v>1</v>
      </c>
      <c r="AR31" s="64" t="b">
        <v>0</v>
      </c>
      <c r="AS31" s="64" t="b">
        <v>0</v>
      </c>
      <c r="AT31" s="64" t="s">
        <v>287</v>
      </c>
      <c r="AU31" s="64">
        <v>2</v>
      </c>
      <c r="AV31" s="64"/>
      <c r="AW31" s="64" t="b">
        <v>0</v>
      </c>
      <c r="AX31" s="64" t="s">
        <v>218</v>
      </c>
      <c r="AY31" s="67" t="s">
        <v>1699</v>
      </c>
      <c r="AZ31" s="110" t="s">
        <v>66</v>
      </c>
      <c r="BA31" s="48"/>
      <c r="BB31" s="48"/>
      <c r="BC31" s="48"/>
      <c r="BD31" s="48"/>
      <c r="BE31" s="48"/>
      <c r="BF31" s="48"/>
      <c r="BG31" s="92" t="s">
        <v>2118</v>
      </c>
      <c r="BH31" s="92" t="s">
        <v>2118</v>
      </c>
      <c r="BI31" s="92" t="s">
        <v>2166</v>
      </c>
      <c r="BJ31" s="92" t="s">
        <v>2166</v>
      </c>
      <c r="BK31" s="48">
        <v>0</v>
      </c>
      <c r="BL31" s="49">
        <v>0</v>
      </c>
      <c r="BM31" s="48">
        <v>0</v>
      </c>
      <c r="BN31" s="49">
        <v>0</v>
      </c>
      <c r="BO31" s="48">
        <v>0</v>
      </c>
      <c r="BP31" s="49">
        <v>0</v>
      </c>
      <c r="BQ31" s="48">
        <v>16</v>
      </c>
      <c r="BR31" s="49">
        <v>100</v>
      </c>
      <c r="BS31" s="48">
        <v>16</v>
      </c>
      <c r="BT31" s="63" t="str">
        <f>REPLACE(INDEX(GroupVertices[Group],MATCH(Vertices[[#This Row],[Vertex]],GroupVertices[Vertex],0)),1,1,"")</f>
        <v>1</v>
      </c>
    </row>
    <row r="32" spans="1:72" ht="41.45" customHeight="1">
      <c r="A32" s="62" t="s">
        <v>497</v>
      </c>
      <c r="B32" s="64"/>
      <c r="C32" s="87"/>
      <c r="D32" s="87" t="s">
        <v>64</v>
      </c>
      <c r="E32" s="94">
        <v>219.03608578399897</v>
      </c>
      <c r="F32" s="105">
        <v>99.78612215249895</v>
      </c>
      <c r="G32" s="76" t="s">
        <v>1631</v>
      </c>
      <c r="H32" s="106"/>
      <c r="I32" s="77" t="s">
        <v>497</v>
      </c>
      <c r="J32" s="97"/>
      <c r="K32" s="107"/>
      <c r="L32" s="77" t="s">
        <v>1845</v>
      </c>
      <c r="M32" s="108">
        <v>72.2783573105197</v>
      </c>
      <c r="N32" s="102">
        <v>2597.906005859375</v>
      </c>
      <c r="O32" s="102">
        <v>8509.4375</v>
      </c>
      <c r="P32" s="103"/>
      <c r="Q32" s="104"/>
      <c r="R32" s="104"/>
      <c r="S32" s="109"/>
      <c r="T32" s="48">
        <v>0</v>
      </c>
      <c r="U32" s="48">
        <v>1</v>
      </c>
      <c r="V32" s="49">
        <v>0</v>
      </c>
      <c r="W32" s="49">
        <v>0.002857</v>
      </c>
      <c r="X32" s="49">
        <v>0.013745</v>
      </c>
      <c r="Y32" s="49">
        <v>0.507625</v>
      </c>
      <c r="Z32" s="49">
        <v>0</v>
      </c>
      <c r="AA32" s="49">
        <v>0</v>
      </c>
      <c r="AB32" s="98">
        <v>32</v>
      </c>
      <c r="AC32" s="98"/>
      <c r="AD32" s="99"/>
      <c r="AE32" s="64" t="s">
        <v>1142</v>
      </c>
      <c r="AF32" s="64">
        <v>429</v>
      </c>
      <c r="AG32" s="64">
        <v>1069</v>
      </c>
      <c r="AH32" s="64">
        <v>2137</v>
      </c>
      <c r="AI32" s="64">
        <v>534</v>
      </c>
      <c r="AJ32" s="64"/>
      <c r="AK32" s="64" t="s">
        <v>1285</v>
      </c>
      <c r="AL32" s="64" t="s">
        <v>1403</v>
      </c>
      <c r="AM32" s="64"/>
      <c r="AN32" s="64"/>
      <c r="AO32" s="66">
        <v>41199.76017361111</v>
      </c>
      <c r="AP32" s="67" t="s">
        <v>1515</v>
      </c>
      <c r="AQ32" s="64" t="b">
        <v>1</v>
      </c>
      <c r="AR32" s="64" t="b">
        <v>0</v>
      </c>
      <c r="AS32" s="64" t="b">
        <v>0</v>
      </c>
      <c r="AT32" s="64" t="s">
        <v>287</v>
      </c>
      <c r="AU32" s="64">
        <v>35</v>
      </c>
      <c r="AV32" s="67" t="s">
        <v>288</v>
      </c>
      <c r="AW32" s="64" t="b">
        <v>0</v>
      </c>
      <c r="AX32" s="64" t="s">
        <v>218</v>
      </c>
      <c r="AY32" s="67" t="s">
        <v>1700</v>
      </c>
      <c r="AZ32" s="110" t="s">
        <v>66</v>
      </c>
      <c r="BA32" s="48"/>
      <c r="BB32" s="48"/>
      <c r="BC32" s="48"/>
      <c r="BD32" s="48"/>
      <c r="BE32" s="48"/>
      <c r="BF32" s="48"/>
      <c r="BG32" s="92" t="s">
        <v>2118</v>
      </c>
      <c r="BH32" s="92" t="s">
        <v>2118</v>
      </c>
      <c r="BI32" s="92" t="s">
        <v>2166</v>
      </c>
      <c r="BJ32" s="92" t="s">
        <v>2166</v>
      </c>
      <c r="BK32" s="48">
        <v>0</v>
      </c>
      <c r="BL32" s="49">
        <v>0</v>
      </c>
      <c r="BM32" s="48">
        <v>0</v>
      </c>
      <c r="BN32" s="49">
        <v>0</v>
      </c>
      <c r="BO32" s="48">
        <v>0</v>
      </c>
      <c r="BP32" s="49">
        <v>0</v>
      </c>
      <c r="BQ32" s="48">
        <v>16</v>
      </c>
      <c r="BR32" s="49">
        <v>100</v>
      </c>
      <c r="BS32" s="48">
        <v>16</v>
      </c>
      <c r="BT32" s="63" t="str">
        <f>REPLACE(INDEX(GroupVertices[Group],MATCH(Vertices[[#This Row],[Vertex]],GroupVertices[Vertex],0)),1,1,"")</f>
        <v>1</v>
      </c>
    </row>
    <row r="33" spans="1:72" ht="41.45" customHeight="1">
      <c r="A33" s="62" t="s">
        <v>498</v>
      </c>
      <c r="B33" s="64"/>
      <c r="C33" s="87"/>
      <c r="D33" s="87" t="s">
        <v>64</v>
      </c>
      <c r="E33" s="94">
        <v>176.31282907409786</v>
      </c>
      <c r="F33" s="105">
        <v>99.94632876657049</v>
      </c>
      <c r="G33" s="76" t="s">
        <v>1632</v>
      </c>
      <c r="H33" s="106"/>
      <c r="I33" s="77" t="s">
        <v>498</v>
      </c>
      <c r="J33" s="97"/>
      <c r="K33" s="107"/>
      <c r="L33" s="77" t="s">
        <v>1846</v>
      </c>
      <c r="M33" s="108">
        <v>18.886833060941736</v>
      </c>
      <c r="N33" s="102">
        <v>854.418212890625</v>
      </c>
      <c r="O33" s="102">
        <v>6508.4501953125</v>
      </c>
      <c r="P33" s="103"/>
      <c r="Q33" s="104"/>
      <c r="R33" s="104"/>
      <c r="S33" s="109"/>
      <c r="T33" s="48">
        <v>0</v>
      </c>
      <c r="U33" s="48">
        <v>1</v>
      </c>
      <c r="V33" s="49">
        <v>0</v>
      </c>
      <c r="W33" s="49">
        <v>0.002857</v>
      </c>
      <c r="X33" s="49">
        <v>0.013745</v>
      </c>
      <c r="Y33" s="49">
        <v>0.507625</v>
      </c>
      <c r="Z33" s="49">
        <v>0</v>
      </c>
      <c r="AA33" s="49">
        <v>0</v>
      </c>
      <c r="AB33" s="98">
        <v>33</v>
      </c>
      <c r="AC33" s="98"/>
      <c r="AD33" s="99"/>
      <c r="AE33" s="64" t="s">
        <v>1143</v>
      </c>
      <c r="AF33" s="64">
        <v>648</v>
      </c>
      <c r="AG33" s="64">
        <v>275</v>
      </c>
      <c r="AH33" s="64">
        <v>10174</v>
      </c>
      <c r="AI33" s="64">
        <v>11930</v>
      </c>
      <c r="AJ33" s="64"/>
      <c r="AK33" s="64" t="s">
        <v>1286</v>
      </c>
      <c r="AL33" s="64" t="s">
        <v>1404</v>
      </c>
      <c r="AM33" s="64"/>
      <c r="AN33" s="64"/>
      <c r="AO33" s="66">
        <v>40729.80511574074</v>
      </c>
      <c r="AP33" s="67" t="s">
        <v>1516</v>
      </c>
      <c r="AQ33" s="64" t="b">
        <v>0</v>
      </c>
      <c r="AR33" s="64" t="b">
        <v>0</v>
      </c>
      <c r="AS33" s="64" t="b">
        <v>1</v>
      </c>
      <c r="AT33" s="64" t="s">
        <v>287</v>
      </c>
      <c r="AU33" s="64">
        <v>1</v>
      </c>
      <c r="AV33" s="67" t="s">
        <v>288</v>
      </c>
      <c r="AW33" s="64" t="b">
        <v>0</v>
      </c>
      <c r="AX33" s="64" t="s">
        <v>218</v>
      </c>
      <c r="AY33" s="67" t="s">
        <v>1701</v>
      </c>
      <c r="AZ33" s="110" t="s">
        <v>66</v>
      </c>
      <c r="BA33" s="48"/>
      <c r="BB33" s="48"/>
      <c r="BC33" s="48"/>
      <c r="BD33" s="48"/>
      <c r="BE33" s="48"/>
      <c r="BF33" s="48"/>
      <c r="BG33" s="92" t="s">
        <v>2118</v>
      </c>
      <c r="BH33" s="92" t="s">
        <v>2118</v>
      </c>
      <c r="BI33" s="92" t="s">
        <v>2166</v>
      </c>
      <c r="BJ33" s="92" t="s">
        <v>2166</v>
      </c>
      <c r="BK33" s="48">
        <v>0</v>
      </c>
      <c r="BL33" s="49">
        <v>0</v>
      </c>
      <c r="BM33" s="48">
        <v>0</v>
      </c>
      <c r="BN33" s="49">
        <v>0</v>
      </c>
      <c r="BO33" s="48">
        <v>0</v>
      </c>
      <c r="BP33" s="49">
        <v>0</v>
      </c>
      <c r="BQ33" s="48">
        <v>16</v>
      </c>
      <c r="BR33" s="49">
        <v>100</v>
      </c>
      <c r="BS33" s="48">
        <v>16</v>
      </c>
      <c r="BT33" s="63" t="str">
        <f>REPLACE(INDEX(GroupVertices[Group],MATCH(Vertices[[#This Row],[Vertex]],GroupVertices[Vertex],0)),1,1,"")</f>
        <v>1</v>
      </c>
    </row>
    <row r="34" spans="1:72" ht="41.45" customHeight="1">
      <c r="A34" s="62" t="s">
        <v>499</v>
      </c>
      <c r="B34" s="64"/>
      <c r="C34" s="87"/>
      <c r="D34" s="87" t="s">
        <v>64</v>
      </c>
      <c r="E34" s="94">
        <v>213.17105432130472</v>
      </c>
      <c r="F34" s="105">
        <v>99.80811525191179</v>
      </c>
      <c r="G34" s="76" t="s">
        <v>694</v>
      </c>
      <c r="H34" s="106"/>
      <c r="I34" s="77" t="s">
        <v>499</v>
      </c>
      <c r="J34" s="97"/>
      <c r="K34" s="107"/>
      <c r="L34" s="77" t="s">
        <v>1847</v>
      </c>
      <c r="M34" s="108">
        <v>64.94879037953228</v>
      </c>
      <c r="N34" s="102">
        <v>5942.8251953125</v>
      </c>
      <c r="O34" s="102">
        <v>925.306396484375</v>
      </c>
      <c r="P34" s="103"/>
      <c r="Q34" s="104"/>
      <c r="R34" s="104"/>
      <c r="S34" s="109"/>
      <c r="T34" s="48">
        <v>0</v>
      </c>
      <c r="U34" s="48">
        <v>1</v>
      </c>
      <c r="V34" s="49">
        <v>0</v>
      </c>
      <c r="W34" s="49">
        <v>0.001901</v>
      </c>
      <c r="X34" s="49">
        <v>0.000676</v>
      </c>
      <c r="Y34" s="49">
        <v>0.52798</v>
      </c>
      <c r="Z34" s="49">
        <v>0</v>
      </c>
      <c r="AA34" s="49">
        <v>0</v>
      </c>
      <c r="AB34" s="98">
        <v>34</v>
      </c>
      <c r="AC34" s="98"/>
      <c r="AD34" s="99"/>
      <c r="AE34" s="64" t="s">
        <v>1144</v>
      </c>
      <c r="AF34" s="64">
        <v>1346</v>
      </c>
      <c r="AG34" s="64">
        <v>960</v>
      </c>
      <c r="AH34" s="64">
        <v>17037</v>
      </c>
      <c r="AI34" s="64">
        <v>27093</v>
      </c>
      <c r="AJ34" s="64"/>
      <c r="AK34" s="64" t="s">
        <v>1287</v>
      </c>
      <c r="AL34" s="64" t="s">
        <v>1405</v>
      </c>
      <c r="AM34" s="64"/>
      <c r="AN34" s="64"/>
      <c r="AO34" s="66">
        <v>41454.942881944444</v>
      </c>
      <c r="AP34" s="67" t="s">
        <v>1517</v>
      </c>
      <c r="AQ34" s="64" t="b">
        <v>1</v>
      </c>
      <c r="AR34" s="64" t="b">
        <v>0</v>
      </c>
      <c r="AS34" s="64" t="b">
        <v>1</v>
      </c>
      <c r="AT34" s="64" t="s">
        <v>287</v>
      </c>
      <c r="AU34" s="64">
        <v>56</v>
      </c>
      <c r="AV34" s="67" t="s">
        <v>288</v>
      </c>
      <c r="AW34" s="64" t="b">
        <v>0</v>
      </c>
      <c r="AX34" s="64" t="s">
        <v>218</v>
      </c>
      <c r="AY34" s="67" t="s">
        <v>1702</v>
      </c>
      <c r="AZ34" s="110" t="s">
        <v>66</v>
      </c>
      <c r="BA34" s="48"/>
      <c r="BB34" s="48"/>
      <c r="BC34" s="48"/>
      <c r="BD34" s="48"/>
      <c r="BE34" s="48"/>
      <c r="BF34" s="48"/>
      <c r="BG34" s="92" t="s">
        <v>2122</v>
      </c>
      <c r="BH34" s="92" t="s">
        <v>2122</v>
      </c>
      <c r="BI34" s="92" t="s">
        <v>2085</v>
      </c>
      <c r="BJ34" s="92" t="s">
        <v>2085</v>
      </c>
      <c r="BK34" s="48">
        <v>0</v>
      </c>
      <c r="BL34" s="49">
        <v>0</v>
      </c>
      <c r="BM34" s="48">
        <v>0</v>
      </c>
      <c r="BN34" s="49">
        <v>0</v>
      </c>
      <c r="BO34" s="48">
        <v>0</v>
      </c>
      <c r="BP34" s="49">
        <v>0</v>
      </c>
      <c r="BQ34" s="48">
        <v>47</v>
      </c>
      <c r="BR34" s="49">
        <v>100</v>
      </c>
      <c r="BS34" s="48">
        <v>47</v>
      </c>
      <c r="BT34" s="63" t="str">
        <f>REPLACE(INDEX(GroupVertices[Group],MATCH(Vertices[[#This Row],[Vertex]],GroupVertices[Vertex],0)),1,1,"")</f>
        <v>3</v>
      </c>
    </row>
    <row r="35" spans="1:72" ht="41.45" customHeight="1">
      <c r="A35" s="62" t="s">
        <v>500</v>
      </c>
      <c r="B35" s="64"/>
      <c r="C35" s="87"/>
      <c r="D35" s="87" t="s">
        <v>64</v>
      </c>
      <c r="E35" s="94">
        <v>234.85552844484397</v>
      </c>
      <c r="F35" s="105">
        <v>99.72680131555053</v>
      </c>
      <c r="G35" s="76" t="s">
        <v>695</v>
      </c>
      <c r="H35" s="106"/>
      <c r="I35" s="77" t="s">
        <v>500</v>
      </c>
      <c r="J35" s="97"/>
      <c r="K35" s="107"/>
      <c r="L35" s="77" t="s">
        <v>1848</v>
      </c>
      <c r="M35" s="108">
        <v>92.04801490419214</v>
      </c>
      <c r="N35" s="102">
        <v>8135.31494140625</v>
      </c>
      <c r="O35" s="102">
        <v>8482.9208984375</v>
      </c>
      <c r="P35" s="103"/>
      <c r="Q35" s="104"/>
      <c r="R35" s="104"/>
      <c r="S35" s="109"/>
      <c r="T35" s="48">
        <v>0</v>
      </c>
      <c r="U35" s="48">
        <v>1</v>
      </c>
      <c r="V35" s="49">
        <v>0</v>
      </c>
      <c r="W35" s="49">
        <v>0.001866</v>
      </c>
      <c r="X35" s="49">
        <v>0.000315</v>
      </c>
      <c r="Y35" s="49">
        <v>0.541279</v>
      </c>
      <c r="Z35" s="49">
        <v>0</v>
      </c>
      <c r="AA35" s="49">
        <v>0</v>
      </c>
      <c r="AB35" s="98">
        <v>35</v>
      </c>
      <c r="AC35" s="98"/>
      <c r="AD35" s="99"/>
      <c r="AE35" s="64" t="s">
        <v>1145</v>
      </c>
      <c r="AF35" s="64">
        <v>1277</v>
      </c>
      <c r="AG35" s="64">
        <v>1363</v>
      </c>
      <c r="AH35" s="64">
        <v>19684</v>
      </c>
      <c r="AI35" s="64">
        <v>8598</v>
      </c>
      <c r="AJ35" s="64"/>
      <c r="AK35" s="64" t="s">
        <v>1288</v>
      </c>
      <c r="AL35" s="64" t="s">
        <v>1406</v>
      </c>
      <c r="AM35" s="67" t="s">
        <v>1456</v>
      </c>
      <c r="AN35" s="64"/>
      <c r="AO35" s="66">
        <v>39301.6466087963</v>
      </c>
      <c r="AP35" s="67" t="s">
        <v>1518</v>
      </c>
      <c r="AQ35" s="64" t="b">
        <v>0</v>
      </c>
      <c r="AR35" s="64" t="b">
        <v>0</v>
      </c>
      <c r="AS35" s="64" t="b">
        <v>1</v>
      </c>
      <c r="AT35" s="64" t="s">
        <v>287</v>
      </c>
      <c r="AU35" s="64">
        <v>57</v>
      </c>
      <c r="AV35" s="67" t="s">
        <v>288</v>
      </c>
      <c r="AW35" s="64" t="b">
        <v>0</v>
      </c>
      <c r="AX35" s="64" t="s">
        <v>218</v>
      </c>
      <c r="AY35" s="67" t="s">
        <v>1703</v>
      </c>
      <c r="AZ35" s="110" t="s">
        <v>66</v>
      </c>
      <c r="BA35" s="48"/>
      <c r="BB35" s="48"/>
      <c r="BC35" s="48"/>
      <c r="BD35" s="48"/>
      <c r="BE35" s="48"/>
      <c r="BF35" s="48"/>
      <c r="BG35" s="92" t="s">
        <v>2120</v>
      </c>
      <c r="BH35" s="92" t="s">
        <v>2120</v>
      </c>
      <c r="BI35" s="92" t="s">
        <v>2086</v>
      </c>
      <c r="BJ35" s="92" t="s">
        <v>2086</v>
      </c>
      <c r="BK35" s="48">
        <v>0</v>
      </c>
      <c r="BL35" s="49">
        <v>0</v>
      </c>
      <c r="BM35" s="48">
        <v>0</v>
      </c>
      <c r="BN35" s="49">
        <v>0</v>
      </c>
      <c r="BO35" s="48">
        <v>0</v>
      </c>
      <c r="BP35" s="49">
        <v>0</v>
      </c>
      <c r="BQ35" s="48">
        <v>43</v>
      </c>
      <c r="BR35" s="49">
        <v>100</v>
      </c>
      <c r="BS35" s="48">
        <v>43</v>
      </c>
      <c r="BT35" s="63" t="str">
        <f>REPLACE(INDEX(GroupVertices[Group],MATCH(Vertices[[#This Row],[Vertex]],GroupVertices[Vertex],0)),1,1,"")</f>
        <v>4</v>
      </c>
    </row>
    <row r="36" spans="1:72" ht="41.45" customHeight="1">
      <c r="A36" s="62" t="s">
        <v>501</v>
      </c>
      <c r="B36" s="64"/>
      <c r="C36" s="87"/>
      <c r="D36" s="87" t="s">
        <v>64</v>
      </c>
      <c r="E36" s="94">
        <v>162.26903814049055</v>
      </c>
      <c r="F36" s="105">
        <v>99.99899114222877</v>
      </c>
      <c r="G36" s="76" t="s">
        <v>1633</v>
      </c>
      <c r="H36" s="106"/>
      <c r="I36" s="77" t="s">
        <v>501</v>
      </c>
      <c r="J36" s="97"/>
      <c r="K36" s="107"/>
      <c r="L36" s="77" t="s">
        <v>1849</v>
      </c>
      <c r="M36" s="108">
        <v>1.3362186665590552</v>
      </c>
      <c r="N36" s="102">
        <v>1419.0888671875</v>
      </c>
      <c r="O36" s="102">
        <v>1695.346923828125</v>
      </c>
      <c r="P36" s="103"/>
      <c r="Q36" s="104"/>
      <c r="R36" s="104"/>
      <c r="S36" s="109"/>
      <c r="T36" s="48">
        <v>0</v>
      </c>
      <c r="U36" s="48">
        <v>1</v>
      </c>
      <c r="V36" s="49">
        <v>0</v>
      </c>
      <c r="W36" s="49">
        <v>0.002857</v>
      </c>
      <c r="X36" s="49">
        <v>0.013745</v>
      </c>
      <c r="Y36" s="49">
        <v>0.507625</v>
      </c>
      <c r="Z36" s="49">
        <v>0</v>
      </c>
      <c r="AA36" s="49">
        <v>0</v>
      </c>
      <c r="AB36" s="98">
        <v>36</v>
      </c>
      <c r="AC36" s="98"/>
      <c r="AD36" s="99"/>
      <c r="AE36" s="64" t="s">
        <v>1146</v>
      </c>
      <c r="AF36" s="64">
        <v>41</v>
      </c>
      <c r="AG36" s="64">
        <v>14</v>
      </c>
      <c r="AH36" s="64">
        <v>127</v>
      </c>
      <c r="AI36" s="64">
        <v>141</v>
      </c>
      <c r="AJ36" s="64"/>
      <c r="AK36" s="64" t="s">
        <v>1289</v>
      </c>
      <c r="AL36" s="64" t="s">
        <v>1104</v>
      </c>
      <c r="AM36" s="67" t="s">
        <v>1457</v>
      </c>
      <c r="AN36" s="64"/>
      <c r="AO36" s="66">
        <v>42711.65247685185</v>
      </c>
      <c r="AP36" s="67" t="s">
        <v>1519</v>
      </c>
      <c r="AQ36" s="64" t="b">
        <v>0</v>
      </c>
      <c r="AR36" s="64" t="b">
        <v>0</v>
      </c>
      <c r="AS36" s="64" t="b">
        <v>0</v>
      </c>
      <c r="AT36" s="64" t="s">
        <v>287</v>
      </c>
      <c r="AU36" s="64">
        <v>0</v>
      </c>
      <c r="AV36" s="67" t="s">
        <v>288</v>
      </c>
      <c r="AW36" s="64" t="b">
        <v>0</v>
      </c>
      <c r="AX36" s="64" t="s">
        <v>218</v>
      </c>
      <c r="AY36" s="67" t="s">
        <v>1704</v>
      </c>
      <c r="AZ36" s="110" t="s">
        <v>66</v>
      </c>
      <c r="BA36" s="48"/>
      <c r="BB36" s="48"/>
      <c r="BC36" s="48"/>
      <c r="BD36" s="48"/>
      <c r="BE36" s="48"/>
      <c r="BF36" s="48"/>
      <c r="BG36" s="92" t="s">
        <v>2118</v>
      </c>
      <c r="BH36" s="92" t="s">
        <v>2118</v>
      </c>
      <c r="BI36" s="92" t="s">
        <v>2166</v>
      </c>
      <c r="BJ36" s="92" t="s">
        <v>2166</v>
      </c>
      <c r="BK36" s="48">
        <v>0</v>
      </c>
      <c r="BL36" s="49">
        <v>0</v>
      </c>
      <c r="BM36" s="48">
        <v>0</v>
      </c>
      <c r="BN36" s="49">
        <v>0</v>
      </c>
      <c r="BO36" s="48">
        <v>0</v>
      </c>
      <c r="BP36" s="49">
        <v>0</v>
      </c>
      <c r="BQ36" s="48">
        <v>16</v>
      </c>
      <c r="BR36" s="49">
        <v>100</v>
      </c>
      <c r="BS36" s="48">
        <v>16</v>
      </c>
      <c r="BT36" s="63" t="str">
        <f>REPLACE(INDEX(GroupVertices[Group],MATCH(Vertices[[#This Row],[Vertex]],GroupVertices[Vertex],0)),1,1,"")</f>
        <v>1</v>
      </c>
    </row>
    <row r="37" spans="1:72" ht="41.45" customHeight="1">
      <c r="A37" s="62" t="s">
        <v>502</v>
      </c>
      <c r="B37" s="64"/>
      <c r="C37" s="87"/>
      <c r="D37" s="87" t="s">
        <v>64</v>
      </c>
      <c r="E37" s="94">
        <v>338.43521253371</v>
      </c>
      <c r="F37" s="105">
        <v>99.33839107362644</v>
      </c>
      <c r="G37" s="76" t="s">
        <v>696</v>
      </c>
      <c r="H37" s="106"/>
      <c r="I37" s="77" t="s">
        <v>502</v>
      </c>
      <c r="J37" s="97"/>
      <c r="K37" s="107"/>
      <c r="L37" s="77" t="s">
        <v>1850</v>
      </c>
      <c r="M37" s="108">
        <v>221.49220152942837</v>
      </c>
      <c r="N37" s="102">
        <v>3345.591796875</v>
      </c>
      <c r="O37" s="102">
        <v>2521.2109375</v>
      </c>
      <c r="P37" s="103"/>
      <c r="Q37" s="104"/>
      <c r="R37" s="104"/>
      <c r="S37" s="109"/>
      <c r="T37" s="48">
        <v>0</v>
      </c>
      <c r="U37" s="48">
        <v>1</v>
      </c>
      <c r="V37" s="49">
        <v>0</v>
      </c>
      <c r="W37" s="49">
        <v>0.001901</v>
      </c>
      <c r="X37" s="49">
        <v>0.000676</v>
      </c>
      <c r="Y37" s="49">
        <v>0.52798</v>
      </c>
      <c r="Z37" s="49">
        <v>0</v>
      </c>
      <c r="AA37" s="49">
        <v>0</v>
      </c>
      <c r="AB37" s="98">
        <v>37</v>
      </c>
      <c r="AC37" s="98"/>
      <c r="AD37" s="99"/>
      <c r="AE37" s="64" t="s">
        <v>1147</v>
      </c>
      <c r="AF37" s="64">
        <v>1366</v>
      </c>
      <c r="AG37" s="64">
        <v>3288</v>
      </c>
      <c r="AH37" s="64">
        <v>26255</v>
      </c>
      <c r="AI37" s="64">
        <v>6277</v>
      </c>
      <c r="AJ37" s="64"/>
      <c r="AK37" s="64" t="s">
        <v>1290</v>
      </c>
      <c r="AL37" s="64" t="s">
        <v>1104</v>
      </c>
      <c r="AM37" s="67" t="s">
        <v>1458</v>
      </c>
      <c r="AN37" s="64"/>
      <c r="AO37" s="66">
        <v>40304.90740740741</v>
      </c>
      <c r="AP37" s="67" t="s">
        <v>1520</v>
      </c>
      <c r="AQ37" s="64" t="b">
        <v>0</v>
      </c>
      <c r="AR37" s="64" t="b">
        <v>0</v>
      </c>
      <c r="AS37" s="64" t="b">
        <v>1</v>
      </c>
      <c r="AT37" s="64" t="s">
        <v>287</v>
      </c>
      <c r="AU37" s="64">
        <v>107</v>
      </c>
      <c r="AV37" s="67" t="s">
        <v>289</v>
      </c>
      <c r="AW37" s="64" t="b">
        <v>1</v>
      </c>
      <c r="AX37" s="64" t="s">
        <v>218</v>
      </c>
      <c r="AY37" s="67" t="s">
        <v>1705</v>
      </c>
      <c r="AZ37" s="110" t="s">
        <v>66</v>
      </c>
      <c r="BA37" s="48"/>
      <c r="BB37" s="48"/>
      <c r="BC37" s="48"/>
      <c r="BD37" s="48"/>
      <c r="BE37" s="48"/>
      <c r="BF37" s="48"/>
      <c r="BG37" s="92" t="s">
        <v>2122</v>
      </c>
      <c r="BH37" s="92" t="s">
        <v>2122</v>
      </c>
      <c r="BI37" s="92" t="s">
        <v>2085</v>
      </c>
      <c r="BJ37" s="92" t="s">
        <v>2085</v>
      </c>
      <c r="BK37" s="48">
        <v>0</v>
      </c>
      <c r="BL37" s="49">
        <v>0</v>
      </c>
      <c r="BM37" s="48">
        <v>0</v>
      </c>
      <c r="BN37" s="49">
        <v>0</v>
      </c>
      <c r="BO37" s="48">
        <v>0</v>
      </c>
      <c r="BP37" s="49">
        <v>0</v>
      </c>
      <c r="BQ37" s="48">
        <v>47</v>
      </c>
      <c r="BR37" s="49">
        <v>100</v>
      </c>
      <c r="BS37" s="48">
        <v>47</v>
      </c>
      <c r="BT37" s="63" t="str">
        <f>REPLACE(INDEX(GroupVertices[Group],MATCH(Vertices[[#This Row],[Vertex]],GroupVertices[Vertex],0)),1,1,"")</f>
        <v>3</v>
      </c>
    </row>
    <row r="38" spans="1:72" ht="41.45" customHeight="1">
      <c r="A38" s="62" t="s">
        <v>503</v>
      </c>
      <c r="B38" s="64"/>
      <c r="C38" s="87"/>
      <c r="D38" s="87" t="s">
        <v>64</v>
      </c>
      <c r="E38" s="94">
        <v>225.92346218055735</v>
      </c>
      <c r="F38" s="105">
        <v>99.76029539355541</v>
      </c>
      <c r="G38" s="76" t="s">
        <v>1634</v>
      </c>
      <c r="H38" s="106"/>
      <c r="I38" s="77" t="s">
        <v>503</v>
      </c>
      <c r="J38" s="97"/>
      <c r="K38" s="107"/>
      <c r="L38" s="77" t="s">
        <v>1851</v>
      </c>
      <c r="M38" s="108">
        <v>80.8855551744315</v>
      </c>
      <c r="N38" s="102">
        <v>1809.5986328125</v>
      </c>
      <c r="O38" s="102">
        <v>326.6145935058594</v>
      </c>
      <c r="P38" s="103"/>
      <c r="Q38" s="104"/>
      <c r="R38" s="104"/>
      <c r="S38" s="109"/>
      <c r="T38" s="48">
        <v>0</v>
      </c>
      <c r="U38" s="48">
        <v>1</v>
      </c>
      <c r="V38" s="49">
        <v>0</v>
      </c>
      <c r="W38" s="49">
        <v>0.002857</v>
      </c>
      <c r="X38" s="49">
        <v>0.013745</v>
      </c>
      <c r="Y38" s="49">
        <v>0.507625</v>
      </c>
      <c r="Z38" s="49">
        <v>0</v>
      </c>
      <c r="AA38" s="49">
        <v>0</v>
      </c>
      <c r="AB38" s="98">
        <v>38</v>
      </c>
      <c r="AC38" s="98"/>
      <c r="AD38" s="99"/>
      <c r="AE38" s="64" t="s">
        <v>1148</v>
      </c>
      <c r="AF38" s="64">
        <v>460</v>
      </c>
      <c r="AG38" s="64">
        <v>1197</v>
      </c>
      <c r="AH38" s="64">
        <v>906</v>
      </c>
      <c r="AI38" s="64">
        <v>1361</v>
      </c>
      <c r="AJ38" s="64"/>
      <c r="AK38" s="64" t="s">
        <v>1291</v>
      </c>
      <c r="AL38" s="64"/>
      <c r="AM38" s="64"/>
      <c r="AN38" s="64"/>
      <c r="AO38" s="66">
        <v>41381.16232638889</v>
      </c>
      <c r="AP38" s="67" t="s">
        <v>1521</v>
      </c>
      <c r="AQ38" s="64" t="b">
        <v>1</v>
      </c>
      <c r="AR38" s="64" t="b">
        <v>0</v>
      </c>
      <c r="AS38" s="64" t="b">
        <v>0</v>
      </c>
      <c r="AT38" s="64" t="s">
        <v>287</v>
      </c>
      <c r="AU38" s="64">
        <v>10</v>
      </c>
      <c r="AV38" s="67" t="s">
        <v>288</v>
      </c>
      <c r="AW38" s="64" t="b">
        <v>0</v>
      </c>
      <c r="AX38" s="64" t="s">
        <v>218</v>
      </c>
      <c r="AY38" s="67" t="s">
        <v>1706</v>
      </c>
      <c r="AZ38" s="110" t="s">
        <v>66</v>
      </c>
      <c r="BA38" s="48"/>
      <c r="BB38" s="48"/>
      <c r="BC38" s="48"/>
      <c r="BD38" s="48"/>
      <c r="BE38" s="48"/>
      <c r="BF38" s="48"/>
      <c r="BG38" s="92" t="s">
        <v>2118</v>
      </c>
      <c r="BH38" s="92" t="s">
        <v>2118</v>
      </c>
      <c r="BI38" s="92" t="s">
        <v>2166</v>
      </c>
      <c r="BJ38" s="92" t="s">
        <v>2166</v>
      </c>
      <c r="BK38" s="48">
        <v>0</v>
      </c>
      <c r="BL38" s="49">
        <v>0</v>
      </c>
      <c r="BM38" s="48">
        <v>0</v>
      </c>
      <c r="BN38" s="49">
        <v>0</v>
      </c>
      <c r="BO38" s="48">
        <v>0</v>
      </c>
      <c r="BP38" s="49">
        <v>0</v>
      </c>
      <c r="BQ38" s="48">
        <v>16</v>
      </c>
      <c r="BR38" s="49">
        <v>100</v>
      </c>
      <c r="BS38" s="48">
        <v>16</v>
      </c>
      <c r="BT38" s="63" t="str">
        <f>REPLACE(INDEX(GroupVertices[Group],MATCH(Vertices[[#This Row],[Vertex]],GroupVertices[Vertex],0)),1,1,"")</f>
        <v>1</v>
      </c>
    </row>
    <row r="39" spans="1:72" ht="41.45" customHeight="1">
      <c r="A39" s="62" t="s">
        <v>504</v>
      </c>
      <c r="B39" s="64"/>
      <c r="C39" s="87"/>
      <c r="D39" s="87" t="s">
        <v>64</v>
      </c>
      <c r="E39" s="94">
        <v>165.17465005778863</v>
      </c>
      <c r="F39" s="105">
        <v>99.98809547829947</v>
      </c>
      <c r="G39" s="76" t="s">
        <v>1635</v>
      </c>
      <c r="H39" s="106"/>
      <c r="I39" s="77" t="s">
        <v>504</v>
      </c>
      <c r="J39" s="97"/>
      <c r="K39" s="107"/>
      <c r="L39" s="77" t="s">
        <v>1852</v>
      </c>
      <c r="M39" s="108">
        <v>4.9673802653968515</v>
      </c>
      <c r="N39" s="102">
        <v>2120.341552734375</v>
      </c>
      <c r="O39" s="102">
        <v>566.1166381835938</v>
      </c>
      <c r="P39" s="103"/>
      <c r="Q39" s="104"/>
      <c r="R39" s="104"/>
      <c r="S39" s="109"/>
      <c r="T39" s="48">
        <v>0</v>
      </c>
      <c r="U39" s="48">
        <v>1</v>
      </c>
      <c r="V39" s="49">
        <v>0</v>
      </c>
      <c r="W39" s="49">
        <v>0.002857</v>
      </c>
      <c r="X39" s="49">
        <v>0.013745</v>
      </c>
      <c r="Y39" s="49">
        <v>0.507625</v>
      </c>
      <c r="Z39" s="49">
        <v>0</v>
      </c>
      <c r="AA39" s="49">
        <v>0</v>
      </c>
      <c r="AB39" s="98">
        <v>39</v>
      </c>
      <c r="AC39" s="98"/>
      <c r="AD39" s="99"/>
      <c r="AE39" s="64" t="s">
        <v>1149</v>
      </c>
      <c r="AF39" s="64">
        <v>443</v>
      </c>
      <c r="AG39" s="64">
        <v>68</v>
      </c>
      <c r="AH39" s="64">
        <v>16833</v>
      </c>
      <c r="AI39" s="64">
        <v>14350</v>
      </c>
      <c r="AJ39" s="64"/>
      <c r="AK39" s="64" t="s">
        <v>1292</v>
      </c>
      <c r="AL39" s="64" t="s">
        <v>1407</v>
      </c>
      <c r="AM39" s="64"/>
      <c r="AN39" s="64"/>
      <c r="AO39" s="66">
        <v>40612.97274305556</v>
      </c>
      <c r="AP39" s="67" t="s">
        <v>1522</v>
      </c>
      <c r="AQ39" s="64" t="b">
        <v>0</v>
      </c>
      <c r="AR39" s="64" t="b">
        <v>0</v>
      </c>
      <c r="AS39" s="64" t="b">
        <v>0</v>
      </c>
      <c r="AT39" s="64" t="s">
        <v>287</v>
      </c>
      <c r="AU39" s="64">
        <v>2</v>
      </c>
      <c r="AV39" s="67" t="s">
        <v>289</v>
      </c>
      <c r="AW39" s="64" t="b">
        <v>0</v>
      </c>
      <c r="AX39" s="64" t="s">
        <v>218</v>
      </c>
      <c r="AY39" s="67" t="s">
        <v>1707</v>
      </c>
      <c r="AZ39" s="110" t="s">
        <v>66</v>
      </c>
      <c r="BA39" s="48"/>
      <c r="BB39" s="48"/>
      <c r="BC39" s="48"/>
      <c r="BD39" s="48"/>
      <c r="BE39" s="48"/>
      <c r="BF39" s="48"/>
      <c r="BG39" s="92" t="s">
        <v>2118</v>
      </c>
      <c r="BH39" s="92" t="s">
        <v>2118</v>
      </c>
      <c r="BI39" s="92" t="s">
        <v>2166</v>
      </c>
      <c r="BJ39" s="92" t="s">
        <v>2166</v>
      </c>
      <c r="BK39" s="48">
        <v>0</v>
      </c>
      <c r="BL39" s="49">
        <v>0</v>
      </c>
      <c r="BM39" s="48">
        <v>0</v>
      </c>
      <c r="BN39" s="49">
        <v>0</v>
      </c>
      <c r="BO39" s="48">
        <v>0</v>
      </c>
      <c r="BP39" s="49">
        <v>0</v>
      </c>
      <c r="BQ39" s="48">
        <v>16</v>
      </c>
      <c r="BR39" s="49">
        <v>100</v>
      </c>
      <c r="BS39" s="48">
        <v>16</v>
      </c>
      <c r="BT39" s="63" t="str">
        <f>REPLACE(INDEX(GroupVertices[Group],MATCH(Vertices[[#This Row],[Vertex]],GroupVertices[Vertex],0)),1,1,"")</f>
        <v>1</v>
      </c>
    </row>
    <row r="40" spans="1:72" ht="41.45" customHeight="1">
      <c r="A40" s="62" t="s">
        <v>505</v>
      </c>
      <c r="B40" s="64"/>
      <c r="C40" s="87"/>
      <c r="D40" s="87" t="s">
        <v>64</v>
      </c>
      <c r="E40" s="94">
        <v>235.3936047258251</v>
      </c>
      <c r="F40" s="105">
        <v>99.72478360000807</v>
      </c>
      <c r="G40" s="76" t="s">
        <v>697</v>
      </c>
      <c r="H40" s="106"/>
      <c r="I40" s="77" t="s">
        <v>505</v>
      </c>
      <c r="J40" s="97"/>
      <c r="K40" s="107"/>
      <c r="L40" s="77" t="s">
        <v>1853</v>
      </c>
      <c r="M40" s="108">
        <v>92.72045223731025</v>
      </c>
      <c r="N40" s="102">
        <v>4994.30126953125</v>
      </c>
      <c r="O40" s="102">
        <v>3125.415283203125</v>
      </c>
      <c r="P40" s="103"/>
      <c r="Q40" s="104"/>
      <c r="R40" s="104"/>
      <c r="S40" s="109"/>
      <c r="T40" s="48">
        <v>0</v>
      </c>
      <c r="U40" s="48">
        <v>1</v>
      </c>
      <c r="V40" s="49">
        <v>0</v>
      </c>
      <c r="W40" s="49">
        <v>0.001901</v>
      </c>
      <c r="X40" s="49">
        <v>0.000676</v>
      </c>
      <c r="Y40" s="49">
        <v>0.52798</v>
      </c>
      <c r="Z40" s="49">
        <v>0</v>
      </c>
      <c r="AA40" s="49">
        <v>0</v>
      </c>
      <c r="AB40" s="98">
        <v>40</v>
      </c>
      <c r="AC40" s="98"/>
      <c r="AD40" s="99"/>
      <c r="AE40" s="64" t="s">
        <v>1150</v>
      </c>
      <c r="AF40" s="64">
        <v>1058</v>
      </c>
      <c r="AG40" s="64">
        <v>1373</v>
      </c>
      <c r="AH40" s="64">
        <v>7858</v>
      </c>
      <c r="AI40" s="64">
        <v>1657</v>
      </c>
      <c r="AJ40" s="64"/>
      <c r="AK40" s="64" t="s">
        <v>1293</v>
      </c>
      <c r="AL40" s="64" t="s">
        <v>1403</v>
      </c>
      <c r="AM40" s="67" t="s">
        <v>1459</v>
      </c>
      <c r="AN40" s="64"/>
      <c r="AO40" s="66">
        <v>40477.60666666667</v>
      </c>
      <c r="AP40" s="67" t="s">
        <v>1523</v>
      </c>
      <c r="AQ40" s="64" t="b">
        <v>0</v>
      </c>
      <c r="AR40" s="64" t="b">
        <v>0</v>
      </c>
      <c r="AS40" s="64" t="b">
        <v>1</v>
      </c>
      <c r="AT40" s="64" t="s">
        <v>287</v>
      </c>
      <c r="AU40" s="64">
        <v>33</v>
      </c>
      <c r="AV40" s="67" t="s">
        <v>288</v>
      </c>
      <c r="AW40" s="64" t="b">
        <v>0</v>
      </c>
      <c r="AX40" s="64" t="s">
        <v>218</v>
      </c>
      <c r="AY40" s="67" t="s">
        <v>1708</v>
      </c>
      <c r="AZ40" s="110" t="s">
        <v>66</v>
      </c>
      <c r="BA40" s="48"/>
      <c r="BB40" s="48"/>
      <c r="BC40" s="48"/>
      <c r="BD40" s="48"/>
      <c r="BE40" s="48"/>
      <c r="BF40" s="48"/>
      <c r="BG40" s="92" t="s">
        <v>2122</v>
      </c>
      <c r="BH40" s="92" t="s">
        <v>2122</v>
      </c>
      <c r="BI40" s="92" t="s">
        <v>2085</v>
      </c>
      <c r="BJ40" s="92" t="s">
        <v>2085</v>
      </c>
      <c r="BK40" s="48">
        <v>0</v>
      </c>
      <c r="BL40" s="49">
        <v>0</v>
      </c>
      <c r="BM40" s="48">
        <v>0</v>
      </c>
      <c r="BN40" s="49">
        <v>0</v>
      </c>
      <c r="BO40" s="48">
        <v>0</v>
      </c>
      <c r="BP40" s="49">
        <v>0</v>
      </c>
      <c r="BQ40" s="48">
        <v>47</v>
      </c>
      <c r="BR40" s="49">
        <v>100</v>
      </c>
      <c r="BS40" s="48">
        <v>47</v>
      </c>
      <c r="BT40" s="63" t="str">
        <f>REPLACE(INDEX(GroupVertices[Group],MATCH(Vertices[[#This Row],[Vertex]],GroupVertices[Vertex],0)),1,1,"")</f>
        <v>3</v>
      </c>
    </row>
    <row r="41" spans="1:72" ht="41.45" customHeight="1">
      <c r="A41" s="62" t="s">
        <v>506</v>
      </c>
      <c r="B41" s="64"/>
      <c r="C41" s="87"/>
      <c r="D41" s="87" t="s">
        <v>64</v>
      </c>
      <c r="E41" s="94">
        <v>201.6024142802106</v>
      </c>
      <c r="F41" s="105">
        <v>99.85149613607473</v>
      </c>
      <c r="G41" s="76" t="s">
        <v>1636</v>
      </c>
      <c r="H41" s="106"/>
      <c r="I41" s="77" t="s">
        <v>506</v>
      </c>
      <c r="J41" s="97"/>
      <c r="K41" s="107"/>
      <c r="L41" s="77" t="s">
        <v>1854</v>
      </c>
      <c r="M41" s="108">
        <v>50.49138771749292</v>
      </c>
      <c r="N41" s="102">
        <v>1903.306396484375</v>
      </c>
      <c r="O41" s="102">
        <v>1905.2593994140625</v>
      </c>
      <c r="P41" s="103"/>
      <c r="Q41" s="104"/>
      <c r="R41" s="104"/>
      <c r="S41" s="109"/>
      <c r="T41" s="48">
        <v>0</v>
      </c>
      <c r="U41" s="48">
        <v>1</v>
      </c>
      <c r="V41" s="49">
        <v>0</v>
      </c>
      <c r="W41" s="49">
        <v>0.002857</v>
      </c>
      <c r="X41" s="49">
        <v>0.013745</v>
      </c>
      <c r="Y41" s="49">
        <v>0.507625</v>
      </c>
      <c r="Z41" s="49">
        <v>0</v>
      </c>
      <c r="AA41" s="49">
        <v>0</v>
      </c>
      <c r="AB41" s="98">
        <v>41</v>
      </c>
      <c r="AC41" s="98"/>
      <c r="AD41" s="99"/>
      <c r="AE41" s="64" t="s">
        <v>1151</v>
      </c>
      <c r="AF41" s="64">
        <v>765</v>
      </c>
      <c r="AG41" s="64">
        <v>745</v>
      </c>
      <c r="AH41" s="64">
        <v>16532</v>
      </c>
      <c r="AI41" s="64">
        <v>9145</v>
      </c>
      <c r="AJ41" s="64"/>
      <c r="AK41" s="64" t="s">
        <v>1294</v>
      </c>
      <c r="AL41" s="64" t="s">
        <v>1408</v>
      </c>
      <c r="AM41" s="64"/>
      <c r="AN41" s="64"/>
      <c r="AO41" s="66">
        <v>40912.95040509259</v>
      </c>
      <c r="AP41" s="67" t="s">
        <v>1524</v>
      </c>
      <c r="AQ41" s="64" t="b">
        <v>1</v>
      </c>
      <c r="AR41" s="64" t="b">
        <v>0</v>
      </c>
      <c r="AS41" s="64" t="b">
        <v>1</v>
      </c>
      <c r="AT41" s="64" t="s">
        <v>287</v>
      </c>
      <c r="AU41" s="64">
        <v>3</v>
      </c>
      <c r="AV41" s="67" t="s">
        <v>288</v>
      </c>
      <c r="AW41" s="64" t="b">
        <v>0</v>
      </c>
      <c r="AX41" s="64" t="s">
        <v>218</v>
      </c>
      <c r="AY41" s="67" t="s">
        <v>1709</v>
      </c>
      <c r="AZ41" s="110" t="s">
        <v>66</v>
      </c>
      <c r="BA41" s="48"/>
      <c r="BB41" s="48"/>
      <c r="BC41" s="48"/>
      <c r="BD41" s="48"/>
      <c r="BE41" s="48"/>
      <c r="BF41" s="48"/>
      <c r="BG41" s="92" t="s">
        <v>2118</v>
      </c>
      <c r="BH41" s="92" t="s">
        <v>2118</v>
      </c>
      <c r="BI41" s="92" t="s">
        <v>2166</v>
      </c>
      <c r="BJ41" s="92" t="s">
        <v>2166</v>
      </c>
      <c r="BK41" s="48">
        <v>0</v>
      </c>
      <c r="BL41" s="49">
        <v>0</v>
      </c>
      <c r="BM41" s="48">
        <v>0</v>
      </c>
      <c r="BN41" s="49">
        <v>0</v>
      </c>
      <c r="BO41" s="48">
        <v>0</v>
      </c>
      <c r="BP41" s="49">
        <v>0</v>
      </c>
      <c r="BQ41" s="48">
        <v>16</v>
      </c>
      <c r="BR41" s="49">
        <v>100</v>
      </c>
      <c r="BS41" s="48">
        <v>16</v>
      </c>
      <c r="BT41" s="63" t="str">
        <f>REPLACE(INDEX(GroupVertices[Group],MATCH(Vertices[[#This Row],[Vertex]],GroupVertices[Vertex],0)),1,1,"")</f>
        <v>1</v>
      </c>
    </row>
    <row r="42" spans="1:72" ht="41.45" customHeight="1">
      <c r="A42" s="62" t="s">
        <v>507</v>
      </c>
      <c r="B42" s="64"/>
      <c r="C42" s="87"/>
      <c r="D42" s="87" t="s">
        <v>64</v>
      </c>
      <c r="E42" s="94">
        <v>243.46474894054194</v>
      </c>
      <c r="F42" s="105">
        <v>99.69451786687112</v>
      </c>
      <c r="G42" s="76" t="s">
        <v>1637</v>
      </c>
      <c r="H42" s="106"/>
      <c r="I42" s="77" t="s">
        <v>507</v>
      </c>
      <c r="J42" s="97"/>
      <c r="K42" s="107"/>
      <c r="L42" s="77" t="s">
        <v>1855</v>
      </c>
      <c r="M42" s="108">
        <v>102.80701223408191</v>
      </c>
      <c r="N42" s="102">
        <v>1508.50146484375</v>
      </c>
      <c r="O42" s="102">
        <v>9685.2236328125</v>
      </c>
      <c r="P42" s="103"/>
      <c r="Q42" s="104"/>
      <c r="R42" s="104"/>
      <c r="S42" s="109"/>
      <c r="T42" s="48">
        <v>0</v>
      </c>
      <c r="U42" s="48">
        <v>1</v>
      </c>
      <c r="V42" s="49">
        <v>0</v>
      </c>
      <c r="W42" s="49">
        <v>0.002857</v>
      </c>
      <c r="X42" s="49">
        <v>0.013745</v>
      </c>
      <c r="Y42" s="49">
        <v>0.507625</v>
      </c>
      <c r="Z42" s="49">
        <v>0</v>
      </c>
      <c r="AA42" s="49">
        <v>0</v>
      </c>
      <c r="AB42" s="98">
        <v>42</v>
      </c>
      <c r="AC42" s="98"/>
      <c r="AD42" s="99"/>
      <c r="AE42" s="64" t="s">
        <v>1152</v>
      </c>
      <c r="AF42" s="64">
        <v>586</v>
      </c>
      <c r="AG42" s="64">
        <v>1523</v>
      </c>
      <c r="AH42" s="64">
        <v>339474</v>
      </c>
      <c r="AI42" s="64">
        <v>85272</v>
      </c>
      <c r="AJ42" s="64"/>
      <c r="AK42" s="64" t="s">
        <v>1295</v>
      </c>
      <c r="AL42" s="64" t="s">
        <v>1409</v>
      </c>
      <c r="AM42" s="64"/>
      <c r="AN42" s="64"/>
      <c r="AO42" s="66">
        <v>42606.93315972222</v>
      </c>
      <c r="AP42" s="67" t="s">
        <v>1525</v>
      </c>
      <c r="AQ42" s="64" t="b">
        <v>1</v>
      </c>
      <c r="AR42" s="64" t="b">
        <v>0</v>
      </c>
      <c r="AS42" s="64" t="b">
        <v>0</v>
      </c>
      <c r="AT42" s="64" t="s">
        <v>287</v>
      </c>
      <c r="AU42" s="64">
        <v>308</v>
      </c>
      <c r="AV42" s="64"/>
      <c r="AW42" s="64" t="b">
        <v>0</v>
      </c>
      <c r="AX42" s="64" t="s">
        <v>218</v>
      </c>
      <c r="AY42" s="67" t="s">
        <v>1710</v>
      </c>
      <c r="AZ42" s="110" t="s">
        <v>66</v>
      </c>
      <c r="BA42" s="48"/>
      <c r="BB42" s="48"/>
      <c r="BC42" s="48"/>
      <c r="BD42" s="48"/>
      <c r="BE42" s="48"/>
      <c r="BF42" s="48"/>
      <c r="BG42" s="92" t="s">
        <v>2118</v>
      </c>
      <c r="BH42" s="92" t="s">
        <v>2118</v>
      </c>
      <c r="BI42" s="92" t="s">
        <v>2166</v>
      </c>
      <c r="BJ42" s="92" t="s">
        <v>2166</v>
      </c>
      <c r="BK42" s="48">
        <v>0</v>
      </c>
      <c r="BL42" s="49">
        <v>0</v>
      </c>
      <c r="BM42" s="48">
        <v>0</v>
      </c>
      <c r="BN42" s="49">
        <v>0</v>
      </c>
      <c r="BO42" s="48">
        <v>0</v>
      </c>
      <c r="BP42" s="49">
        <v>0</v>
      </c>
      <c r="BQ42" s="48">
        <v>16</v>
      </c>
      <c r="BR42" s="49">
        <v>100</v>
      </c>
      <c r="BS42" s="48">
        <v>16</v>
      </c>
      <c r="BT42" s="63" t="str">
        <f>REPLACE(INDEX(GroupVertices[Group],MATCH(Vertices[[#This Row],[Vertex]],GroupVertices[Vertex],0)),1,1,"")</f>
        <v>1</v>
      </c>
    </row>
    <row r="43" spans="1:72" ht="41.45" customHeight="1">
      <c r="A43" s="62" t="s">
        <v>508</v>
      </c>
      <c r="B43" s="64"/>
      <c r="C43" s="87"/>
      <c r="D43" s="87" t="s">
        <v>64</v>
      </c>
      <c r="E43" s="94">
        <v>163.23757544625659</v>
      </c>
      <c r="F43" s="105">
        <v>99.99535925425234</v>
      </c>
      <c r="G43" s="76" t="s">
        <v>698</v>
      </c>
      <c r="H43" s="106"/>
      <c r="I43" s="77" t="s">
        <v>508</v>
      </c>
      <c r="J43" s="97"/>
      <c r="K43" s="107"/>
      <c r="L43" s="77" t="s">
        <v>1856</v>
      </c>
      <c r="M43" s="108">
        <v>2.546605866171654</v>
      </c>
      <c r="N43" s="102">
        <v>5043.73828125</v>
      </c>
      <c r="O43" s="102">
        <v>9658.3564453125</v>
      </c>
      <c r="P43" s="103"/>
      <c r="Q43" s="104"/>
      <c r="R43" s="104"/>
      <c r="S43" s="109"/>
      <c r="T43" s="48">
        <v>0</v>
      </c>
      <c r="U43" s="48">
        <v>1</v>
      </c>
      <c r="V43" s="49">
        <v>0</v>
      </c>
      <c r="W43" s="49">
        <v>0.002179</v>
      </c>
      <c r="X43" s="49">
        <v>0.002373</v>
      </c>
      <c r="Y43" s="49">
        <v>0.515819</v>
      </c>
      <c r="Z43" s="49">
        <v>0</v>
      </c>
      <c r="AA43" s="49">
        <v>0</v>
      </c>
      <c r="AB43" s="98">
        <v>43</v>
      </c>
      <c r="AC43" s="98"/>
      <c r="AD43" s="99"/>
      <c r="AE43" s="64" t="s">
        <v>1153</v>
      </c>
      <c r="AF43" s="64">
        <v>348</v>
      </c>
      <c r="AG43" s="64">
        <v>32</v>
      </c>
      <c r="AH43" s="64">
        <v>385</v>
      </c>
      <c r="AI43" s="64">
        <v>2196</v>
      </c>
      <c r="AJ43" s="64"/>
      <c r="AK43" s="64" t="s">
        <v>1296</v>
      </c>
      <c r="AL43" s="64"/>
      <c r="AM43" s="64"/>
      <c r="AN43" s="64"/>
      <c r="AO43" s="66">
        <v>39906.11375</v>
      </c>
      <c r="AP43" s="67" t="s">
        <v>1526</v>
      </c>
      <c r="AQ43" s="64" t="b">
        <v>1</v>
      </c>
      <c r="AR43" s="64" t="b">
        <v>0</v>
      </c>
      <c r="AS43" s="64" t="b">
        <v>0</v>
      </c>
      <c r="AT43" s="64" t="s">
        <v>287</v>
      </c>
      <c r="AU43" s="64">
        <v>0</v>
      </c>
      <c r="AV43" s="67" t="s">
        <v>288</v>
      </c>
      <c r="AW43" s="64" t="b">
        <v>0</v>
      </c>
      <c r="AX43" s="64" t="s">
        <v>218</v>
      </c>
      <c r="AY43" s="67" t="s">
        <v>1711</v>
      </c>
      <c r="AZ43" s="110" t="s">
        <v>66</v>
      </c>
      <c r="BA43" s="48"/>
      <c r="BB43" s="48"/>
      <c r="BC43" s="48"/>
      <c r="BD43" s="48"/>
      <c r="BE43" s="48"/>
      <c r="BF43" s="48"/>
      <c r="BG43" s="92" t="s">
        <v>2125</v>
      </c>
      <c r="BH43" s="92" t="s">
        <v>2125</v>
      </c>
      <c r="BI43" s="92" t="s">
        <v>2084</v>
      </c>
      <c r="BJ43" s="92" t="s">
        <v>2084</v>
      </c>
      <c r="BK43" s="48">
        <v>0</v>
      </c>
      <c r="BL43" s="49">
        <v>0</v>
      </c>
      <c r="BM43" s="48">
        <v>0</v>
      </c>
      <c r="BN43" s="49">
        <v>0</v>
      </c>
      <c r="BO43" s="48">
        <v>0</v>
      </c>
      <c r="BP43" s="49">
        <v>0</v>
      </c>
      <c r="BQ43" s="48">
        <v>47</v>
      </c>
      <c r="BR43" s="49">
        <v>100</v>
      </c>
      <c r="BS43" s="48">
        <v>47</v>
      </c>
      <c r="BT43" s="63" t="str">
        <f>REPLACE(INDEX(GroupVertices[Group],MATCH(Vertices[[#This Row],[Vertex]],GroupVertices[Vertex],0)),1,1,"")</f>
        <v>2</v>
      </c>
    </row>
    <row r="44" spans="1:72" ht="41.45" customHeight="1">
      <c r="A44" s="62" t="s">
        <v>606</v>
      </c>
      <c r="B44" s="64"/>
      <c r="C44" s="87"/>
      <c r="D44" s="87" t="s">
        <v>64</v>
      </c>
      <c r="E44" s="94">
        <v>279.946320791062</v>
      </c>
      <c r="F44" s="105">
        <v>99.55771675309215</v>
      </c>
      <c r="G44" s="76" t="s">
        <v>763</v>
      </c>
      <c r="H44" s="106"/>
      <c r="I44" s="77" t="s">
        <v>606</v>
      </c>
      <c r="J44" s="97"/>
      <c r="K44" s="107"/>
      <c r="L44" s="77" t="s">
        <v>1857</v>
      </c>
      <c r="M44" s="108">
        <v>148.39826341948978</v>
      </c>
      <c r="N44" s="102">
        <v>4818.181640625</v>
      </c>
      <c r="O44" s="102">
        <v>6676.1162109375</v>
      </c>
      <c r="P44" s="103"/>
      <c r="Q44" s="104"/>
      <c r="R44" s="104"/>
      <c r="S44" s="109"/>
      <c r="T44" s="48">
        <v>32</v>
      </c>
      <c r="U44" s="48">
        <v>1</v>
      </c>
      <c r="V44" s="49">
        <v>5570</v>
      </c>
      <c r="W44" s="49">
        <v>0.002915</v>
      </c>
      <c r="X44" s="49">
        <v>0.018926</v>
      </c>
      <c r="Y44" s="49">
        <v>13.772005</v>
      </c>
      <c r="Z44" s="49">
        <v>0</v>
      </c>
      <c r="AA44" s="49">
        <v>0</v>
      </c>
      <c r="AB44" s="98">
        <v>44</v>
      </c>
      <c r="AC44" s="98"/>
      <c r="AD44" s="99"/>
      <c r="AE44" s="64" t="s">
        <v>1154</v>
      </c>
      <c r="AF44" s="64">
        <v>657</v>
      </c>
      <c r="AG44" s="64">
        <v>2201</v>
      </c>
      <c r="AH44" s="64">
        <v>21833</v>
      </c>
      <c r="AI44" s="64">
        <v>218</v>
      </c>
      <c r="AJ44" s="64"/>
      <c r="AK44" s="64" t="s">
        <v>1297</v>
      </c>
      <c r="AL44" s="64" t="s">
        <v>1104</v>
      </c>
      <c r="AM44" s="64"/>
      <c r="AN44" s="64"/>
      <c r="AO44" s="66">
        <v>40445.705416666664</v>
      </c>
      <c r="AP44" s="67" t="s">
        <v>1527</v>
      </c>
      <c r="AQ44" s="64" t="b">
        <v>0</v>
      </c>
      <c r="AR44" s="64" t="b">
        <v>0</v>
      </c>
      <c r="AS44" s="64" t="b">
        <v>1</v>
      </c>
      <c r="AT44" s="64" t="s">
        <v>287</v>
      </c>
      <c r="AU44" s="64">
        <v>53</v>
      </c>
      <c r="AV44" s="67" t="s">
        <v>288</v>
      </c>
      <c r="AW44" s="64" t="b">
        <v>0</v>
      </c>
      <c r="AX44" s="64" t="s">
        <v>218</v>
      </c>
      <c r="AY44" s="67" t="s">
        <v>1712</v>
      </c>
      <c r="AZ44" s="110" t="s">
        <v>66</v>
      </c>
      <c r="BA44" s="48"/>
      <c r="BB44" s="48"/>
      <c r="BC44" s="48"/>
      <c r="BD44" s="48"/>
      <c r="BE44" s="48"/>
      <c r="BF44" s="48"/>
      <c r="BG44" s="92" t="s">
        <v>2125</v>
      </c>
      <c r="BH44" s="92" t="s">
        <v>2125</v>
      </c>
      <c r="BI44" s="92" t="s">
        <v>2084</v>
      </c>
      <c r="BJ44" s="92" t="s">
        <v>2084</v>
      </c>
      <c r="BK44" s="48">
        <v>0</v>
      </c>
      <c r="BL44" s="49">
        <v>0</v>
      </c>
      <c r="BM44" s="48">
        <v>0</v>
      </c>
      <c r="BN44" s="49">
        <v>0</v>
      </c>
      <c r="BO44" s="48">
        <v>0</v>
      </c>
      <c r="BP44" s="49">
        <v>0</v>
      </c>
      <c r="BQ44" s="48">
        <v>47</v>
      </c>
      <c r="BR44" s="49">
        <v>100</v>
      </c>
      <c r="BS44" s="48">
        <v>47</v>
      </c>
      <c r="BT44" s="63" t="str">
        <f>REPLACE(INDEX(GroupVertices[Group],MATCH(Vertices[[#This Row],[Vertex]],GroupVertices[Vertex],0)),1,1,"")</f>
        <v>2</v>
      </c>
    </row>
    <row r="45" spans="1:72" ht="41.45" customHeight="1">
      <c r="A45" s="62" t="s">
        <v>509</v>
      </c>
      <c r="B45" s="64"/>
      <c r="C45" s="87"/>
      <c r="D45" s="87" t="s">
        <v>64</v>
      </c>
      <c r="E45" s="94">
        <v>162.10761525619623</v>
      </c>
      <c r="F45" s="105">
        <v>99.99959645689151</v>
      </c>
      <c r="G45" s="76" t="s">
        <v>699</v>
      </c>
      <c r="H45" s="106"/>
      <c r="I45" s="77" t="s">
        <v>509</v>
      </c>
      <c r="J45" s="97"/>
      <c r="K45" s="107"/>
      <c r="L45" s="77" t="s">
        <v>1858</v>
      </c>
      <c r="M45" s="108">
        <v>1.134487466623622</v>
      </c>
      <c r="N45" s="102">
        <v>3481.687255859375</v>
      </c>
      <c r="O45" s="102">
        <v>5189.58251953125</v>
      </c>
      <c r="P45" s="103"/>
      <c r="Q45" s="104"/>
      <c r="R45" s="104"/>
      <c r="S45" s="109"/>
      <c r="T45" s="48">
        <v>0</v>
      </c>
      <c r="U45" s="48">
        <v>1</v>
      </c>
      <c r="V45" s="49">
        <v>0</v>
      </c>
      <c r="W45" s="49">
        <v>0.002179</v>
      </c>
      <c r="X45" s="49">
        <v>0.002373</v>
      </c>
      <c r="Y45" s="49">
        <v>0.515819</v>
      </c>
      <c r="Z45" s="49">
        <v>0</v>
      </c>
      <c r="AA45" s="49">
        <v>0</v>
      </c>
      <c r="AB45" s="98">
        <v>45</v>
      </c>
      <c r="AC45" s="98"/>
      <c r="AD45" s="99"/>
      <c r="AE45" s="64" t="s">
        <v>1155</v>
      </c>
      <c r="AF45" s="64">
        <v>152</v>
      </c>
      <c r="AG45" s="64">
        <v>11</v>
      </c>
      <c r="AH45" s="64">
        <v>64</v>
      </c>
      <c r="AI45" s="64">
        <v>194</v>
      </c>
      <c r="AJ45" s="64"/>
      <c r="AK45" s="64"/>
      <c r="AL45" s="64"/>
      <c r="AM45" s="64"/>
      <c r="AN45" s="64"/>
      <c r="AO45" s="66">
        <v>41935.876180555555</v>
      </c>
      <c r="AP45" s="67" t="s">
        <v>1528</v>
      </c>
      <c r="AQ45" s="64" t="b">
        <v>1</v>
      </c>
      <c r="AR45" s="64" t="b">
        <v>0</v>
      </c>
      <c r="AS45" s="64" t="b">
        <v>1</v>
      </c>
      <c r="AT45" s="64" t="s">
        <v>287</v>
      </c>
      <c r="AU45" s="64">
        <v>0</v>
      </c>
      <c r="AV45" s="67" t="s">
        <v>288</v>
      </c>
      <c r="AW45" s="64" t="b">
        <v>0</v>
      </c>
      <c r="AX45" s="64" t="s">
        <v>218</v>
      </c>
      <c r="AY45" s="67" t="s">
        <v>1713</v>
      </c>
      <c r="AZ45" s="110" t="s">
        <v>66</v>
      </c>
      <c r="BA45" s="48"/>
      <c r="BB45" s="48"/>
      <c r="BC45" s="48"/>
      <c r="BD45" s="48"/>
      <c r="BE45" s="48"/>
      <c r="BF45" s="48"/>
      <c r="BG45" s="92" t="s">
        <v>2125</v>
      </c>
      <c r="BH45" s="92" t="s">
        <v>2125</v>
      </c>
      <c r="BI45" s="92" t="s">
        <v>2084</v>
      </c>
      <c r="BJ45" s="92" t="s">
        <v>2084</v>
      </c>
      <c r="BK45" s="48">
        <v>0</v>
      </c>
      <c r="BL45" s="49">
        <v>0</v>
      </c>
      <c r="BM45" s="48">
        <v>0</v>
      </c>
      <c r="BN45" s="49">
        <v>0</v>
      </c>
      <c r="BO45" s="48">
        <v>0</v>
      </c>
      <c r="BP45" s="49">
        <v>0</v>
      </c>
      <c r="BQ45" s="48">
        <v>47</v>
      </c>
      <c r="BR45" s="49">
        <v>100</v>
      </c>
      <c r="BS45" s="48">
        <v>47</v>
      </c>
      <c r="BT45" s="63" t="str">
        <f>REPLACE(INDEX(GroupVertices[Group],MATCH(Vertices[[#This Row],[Vertex]],GroupVertices[Vertex],0)),1,1,"")</f>
        <v>2</v>
      </c>
    </row>
    <row r="46" spans="1:72" ht="41.45" customHeight="1">
      <c r="A46" s="62" t="s">
        <v>510</v>
      </c>
      <c r="B46" s="64"/>
      <c r="C46" s="87"/>
      <c r="D46" s="87" t="s">
        <v>64</v>
      </c>
      <c r="E46" s="94">
        <v>163.45280595864904</v>
      </c>
      <c r="F46" s="105">
        <v>99.99455216803536</v>
      </c>
      <c r="G46" s="76" t="s">
        <v>700</v>
      </c>
      <c r="H46" s="106"/>
      <c r="I46" s="77" t="s">
        <v>510</v>
      </c>
      <c r="J46" s="97"/>
      <c r="K46" s="107"/>
      <c r="L46" s="77" t="s">
        <v>1859</v>
      </c>
      <c r="M46" s="108">
        <v>2.815580799418898</v>
      </c>
      <c r="N46" s="102">
        <v>5866.66162109375</v>
      </c>
      <c r="O46" s="102">
        <v>8858.6064453125</v>
      </c>
      <c r="P46" s="103"/>
      <c r="Q46" s="104"/>
      <c r="R46" s="104"/>
      <c r="S46" s="109"/>
      <c r="T46" s="48">
        <v>0</v>
      </c>
      <c r="U46" s="48">
        <v>1</v>
      </c>
      <c r="V46" s="49">
        <v>0</v>
      </c>
      <c r="W46" s="49">
        <v>0.002179</v>
      </c>
      <c r="X46" s="49">
        <v>0.002373</v>
      </c>
      <c r="Y46" s="49">
        <v>0.515819</v>
      </c>
      <c r="Z46" s="49">
        <v>0</v>
      </c>
      <c r="AA46" s="49">
        <v>0</v>
      </c>
      <c r="AB46" s="98">
        <v>46</v>
      </c>
      <c r="AC46" s="98"/>
      <c r="AD46" s="99"/>
      <c r="AE46" s="64" t="s">
        <v>1156</v>
      </c>
      <c r="AF46" s="64">
        <v>156</v>
      </c>
      <c r="AG46" s="64">
        <v>36</v>
      </c>
      <c r="AH46" s="64">
        <v>1210</v>
      </c>
      <c r="AI46" s="64">
        <v>2502</v>
      </c>
      <c r="AJ46" s="64"/>
      <c r="AK46" s="64" t="s">
        <v>1298</v>
      </c>
      <c r="AL46" s="64" t="s">
        <v>1410</v>
      </c>
      <c r="AM46" s="64"/>
      <c r="AN46" s="64"/>
      <c r="AO46" s="66">
        <v>40886.15589120371</v>
      </c>
      <c r="AP46" s="67" t="s">
        <v>1529</v>
      </c>
      <c r="AQ46" s="64" t="b">
        <v>1</v>
      </c>
      <c r="AR46" s="64" t="b">
        <v>0</v>
      </c>
      <c r="AS46" s="64" t="b">
        <v>0</v>
      </c>
      <c r="AT46" s="64" t="s">
        <v>287</v>
      </c>
      <c r="AU46" s="64">
        <v>1</v>
      </c>
      <c r="AV46" s="67" t="s">
        <v>288</v>
      </c>
      <c r="AW46" s="64" t="b">
        <v>0</v>
      </c>
      <c r="AX46" s="64" t="s">
        <v>218</v>
      </c>
      <c r="AY46" s="67" t="s">
        <v>1714</v>
      </c>
      <c r="AZ46" s="110" t="s">
        <v>66</v>
      </c>
      <c r="BA46" s="48"/>
      <c r="BB46" s="48"/>
      <c r="BC46" s="48"/>
      <c r="BD46" s="48"/>
      <c r="BE46" s="48"/>
      <c r="BF46" s="48"/>
      <c r="BG46" s="92" t="s">
        <v>2125</v>
      </c>
      <c r="BH46" s="92" t="s">
        <v>2125</v>
      </c>
      <c r="BI46" s="92" t="s">
        <v>2084</v>
      </c>
      <c r="BJ46" s="92" t="s">
        <v>2084</v>
      </c>
      <c r="BK46" s="48">
        <v>0</v>
      </c>
      <c r="BL46" s="49">
        <v>0</v>
      </c>
      <c r="BM46" s="48">
        <v>0</v>
      </c>
      <c r="BN46" s="49">
        <v>0</v>
      </c>
      <c r="BO46" s="48">
        <v>0</v>
      </c>
      <c r="BP46" s="49">
        <v>0</v>
      </c>
      <c r="BQ46" s="48">
        <v>47</v>
      </c>
      <c r="BR46" s="49">
        <v>100</v>
      </c>
      <c r="BS46" s="48">
        <v>47</v>
      </c>
      <c r="BT46" s="63" t="str">
        <f>REPLACE(INDEX(GroupVertices[Group],MATCH(Vertices[[#This Row],[Vertex]],GroupVertices[Vertex],0)),1,1,"")</f>
        <v>2</v>
      </c>
    </row>
    <row r="47" spans="1:72" ht="41.45" customHeight="1">
      <c r="A47" s="62" t="s">
        <v>511</v>
      </c>
      <c r="B47" s="64"/>
      <c r="C47" s="87"/>
      <c r="D47" s="87" t="s">
        <v>64</v>
      </c>
      <c r="E47" s="94">
        <v>392.2428406318223</v>
      </c>
      <c r="F47" s="105">
        <v>99.13661951938016</v>
      </c>
      <c r="G47" s="76" t="s">
        <v>701</v>
      </c>
      <c r="H47" s="106"/>
      <c r="I47" s="77" t="s">
        <v>511</v>
      </c>
      <c r="J47" s="97"/>
      <c r="K47" s="107"/>
      <c r="L47" s="77" t="s">
        <v>1860</v>
      </c>
      <c r="M47" s="108">
        <v>288.73593484123944</v>
      </c>
      <c r="N47" s="102">
        <v>8689.923828125</v>
      </c>
      <c r="O47" s="102">
        <v>2238.269775390625</v>
      </c>
      <c r="P47" s="103"/>
      <c r="Q47" s="104"/>
      <c r="R47" s="104"/>
      <c r="S47" s="109"/>
      <c r="T47" s="48">
        <v>2</v>
      </c>
      <c r="U47" s="48">
        <v>1</v>
      </c>
      <c r="V47" s="49">
        <v>0</v>
      </c>
      <c r="W47" s="49">
        <v>1</v>
      </c>
      <c r="X47" s="49">
        <v>0</v>
      </c>
      <c r="Y47" s="49">
        <v>1.298241</v>
      </c>
      <c r="Z47" s="49">
        <v>0</v>
      </c>
      <c r="AA47" s="49">
        <v>0</v>
      </c>
      <c r="AB47" s="98">
        <v>47</v>
      </c>
      <c r="AC47" s="98"/>
      <c r="AD47" s="99"/>
      <c r="AE47" s="64" t="s">
        <v>1157</v>
      </c>
      <c r="AF47" s="64">
        <v>663</v>
      </c>
      <c r="AG47" s="64">
        <v>4288</v>
      </c>
      <c r="AH47" s="64">
        <v>8378</v>
      </c>
      <c r="AI47" s="64">
        <v>1100</v>
      </c>
      <c r="AJ47" s="64"/>
      <c r="AK47" s="64" t="s">
        <v>1299</v>
      </c>
      <c r="AL47" s="64" t="s">
        <v>1104</v>
      </c>
      <c r="AM47" s="67" t="s">
        <v>1460</v>
      </c>
      <c r="AN47" s="64"/>
      <c r="AO47" s="66">
        <v>39934.57616898148</v>
      </c>
      <c r="AP47" s="64"/>
      <c r="AQ47" s="64" t="b">
        <v>0</v>
      </c>
      <c r="AR47" s="64" t="b">
        <v>0</v>
      </c>
      <c r="AS47" s="64" t="b">
        <v>1</v>
      </c>
      <c r="AT47" s="64" t="s">
        <v>287</v>
      </c>
      <c r="AU47" s="64">
        <v>146</v>
      </c>
      <c r="AV47" s="67" t="s">
        <v>427</v>
      </c>
      <c r="AW47" s="64" t="b">
        <v>0</v>
      </c>
      <c r="AX47" s="64" t="s">
        <v>218</v>
      </c>
      <c r="AY47" s="67" t="s">
        <v>1715</v>
      </c>
      <c r="AZ47" s="110" t="s">
        <v>66</v>
      </c>
      <c r="BA47" s="48" t="s">
        <v>652</v>
      </c>
      <c r="BB47" s="48" t="s">
        <v>652</v>
      </c>
      <c r="BC47" s="48" t="s">
        <v>661</v>
      </c>
      <c r="BD47" s="48" t="s">
        <v>661</v>
      </c>
      <c r="BE47" s="48" t="s">
        <v>666</v>
      </c>
      <c r="BF47" s="48" t="s">
        <v>666</v>
      </c>
      <c r="BG47" s="92" t="s">
        <v>2126</v>
      </c>
      <c r="BH47" s="92" t="s">
        <v>2126</v>
      </c>
      <c r="BI47" s="92" t="s">
        <v>2093</v>
      </c>
      <c r="BJ47" s="92" t="s">
        <v>2093</v>
      </c>
      <c r="BK47" s="48">
        <v>0</v>
      </c>
      <c r="BL47" s="49">
        <v>0</v>
      </c>
      <c r="BM47" s="48">
        <v>0</v>
      </c>
      <c r="BN47" s="49">
        <v>0</v>
      </c>
      <c r="BO47" s="48">
        <v>0</v>
      </c>
      <c r="BP47" s="49">
        <v>0</v>
      </c>
      <c r="BQ47" s="48">
        <v>7</v>
      </c>
      <c r="BR47" s="49">
        <v>100</v>
      </c>
      <c r="BS47" s="48">
        <v>7</v>
      </c>
      <c r="BT47" s="63" t="str">
        <f>REPLACE(INDEX(GroupVertices[Group],MATCH(Vertices[[#This Row],[Vertex]],GroupVertices[Vertex],0)),1,1,"")</f>
        <v>11</v>
      </c>
    </row>
    <row r="48" spans="1:72" ht="41.45" customHeight="1">
      <c r="A48" s="62" t="s">
        <v>512</v>
      </c>
      <c r="B48" s="64"/>
      <c r="C48" s="87"/>
      <c r="D48" s="87" t="s">
        <v>64</v>
      </c>
      <c r="E48" s="94">
        <v>227.26865288301013</v>
      </c>
      <c r="F48" s="105">
        <v>99.75525110469925</v>
      </c>
      <c r="G48" s="76" t="s">
        <v>702</v>
      </c>
      <c r="H48" s="106"/>
      <c r="I48" s="77" t="s">
        <v>512</v>
      </c>
      <c r="J48" s="97"/>
      <c r="K48" s="107"/>
      <c r="L48" s="77" t="s">
        <v>1861</v>
      </c>
      <c r="M48" s="108">
        <v>82.56664850722679</v>
      </c>
      <c r="N48" s="102">
        <v>8689.923828125</v>
      </c>
      <c r="O48" s="102">
        <v>2886.740478515625</v>
      </c>
      <c r="P48" s="103"/>
      <c r="Q48" s="104"/>
      <c r="R48" s="104"/>
      <c r="S48" s="109"/>
      <c r="T48" s="48">
        <v>0</v>
      </c>
      <c r="U48" s="48">
        <v>1</v>
      </c>
      <c r="V48" s="49">
        <v>0</v>
      </c>
      <c r="W48" s="49">
        <v>1</v>
      </c>
      <c r="X48" s="49">
        <v>0</v>
      </c>
      <c r="Y48" s="49">
        <v>0.701752</v>
      </c>
      <c r="Z48" s="49">
        <v>0</v>
      </c>
      <c r="AA48" s="49">
        <v>0</v>
      </c>
      <c r="AB48" s="98">
        <v>48</v>
      </c>
      <c r="AC48" s="98"/>
      <c r="AD48" s="99"/>
      <c r="AE48" s="64" t="s">
        <v>1158</v>
      </c>
      <c r="AF48" s="64">
        <v>530</v>
      </c>
      <c r="AG48" s="64">
        <v>1222</v>
      </c>
      <c r="AH48" s="64">
        <v>19227</v>
      </c>
      <c r="AI48" s="64">
        <v>320</v>
      </c>
      <c r="AJ48" s="64"/>
      <c r="AK48" s="64" t="s">
        <v>1300</v>
      </c>
      <c r="AL48" s="64" t="s">
        <v>1411</v>
      </c>
      <c r="AM48" s="64"/>
      <c r="AN48" s="64"/>
      <c r="AO48" s="66">
        <v>40451.46</v>
      </c>
      <c r="AP48" s="67" t="s">
        <v>1530</v>
      </c>
      <c r="AQ48" s="64" t="b">
        <v>0</v>
      </c>
      <c r="AR48" s="64" t="b">
        <v>0</v>
      </c>
      <c r="AS48" s="64" t="b">
        <v>1</v>
      </c>
      <c r="AT48" s="64" t="s">
        <v>287</v>
      </c>
      <c r="AU48" s="64">
        <v>7</v>
      </c>
      <c r="AV48" s="67" t="s">
        <v>423</v>
      </c>
      <c r="AW48" s="64" t="b">
        <v>0</v>
      </c>
      <c r="AX48" s="64" t="s">
        <v>218</v>
      </c>
      <c r="AY48" s="67" t="s">
        <v>1716</v>
      </c>
      <c r="AZ48" s="110" t="s">
        <v>66</v>
      </c>
      <c r="BA48" s="48" t="s">
        <v>652</v>
      </c>
      <c r="BB48" s="48" t="s">
        <v>652</v>
      </c>
      <c r="BC48" s="48" t="s">
        <v>661</v>
      </c>
      <c r="BD48" s="48" t="s">
        <v>661</v>
      </c>
      <c r="BE48" s="48" t="s">
        <v>666</v>
      </c>
      <c r="BF48" s="48" t="s">
        <v>666</v>
      </c>
      <c r="BG48" s="92" t="s">
        <v>2126</v>
      </c>
      <c r="BH48" s="92" t="s">
        <v>2126</v>
      </c>
      <c r="BI48" s="92" t="s">
        <v>2093</v>
      </c>
      <c r="BJ48" s="92" t="s">
        <v>2093</v>
      </c>
      <c r="BK48" s="48">
        <v>0</v>
      </c>
      <c r="BL48" s="49">
        <v>0</v>
      </c>
      <c r="BM48" s="48">
        <v>0</v>
      </c>
      <c r="BN48" s="49">
        <v>0</v>
      </c>
      <c r="BO48" s="48">
        <v>0</v>
      </c>
      <c r="BP48" s="49">
        <v>0</v>
      </c>
      <c r="BQ48" s="48">
        <v>7</v>
      </c>
      <c r="BR48" s="49">
        <v>100</v>
      </c>
      <c r="BS48" s="48">
        <v>7</v>
      </c>
      <c r="BT48" s="63" t="str">
        <f>REPLACE(INDEX(GroupVertices[Group],MATCH(Vertices[[#This Row],[Vertex]],GroupVertices[Vertex],0)),1,1,"")</f>
        <v>11</v>
      </c>
    </row>
    <row r="49" spans="1:72" ht="41.45" customHeight="1">
      <c r="A49" s="62" t="s">
        <v>513</v>
      </c>
      <c r="B49" s="64"/>
      <c r="C49" s="87"/>
      <c r="D49" s="87" t="s">
        <v>64</v>
      </c>
      <c r="E49" s="94">
        <v>165.17465005778863</v>
      </c>
      <c r="F49" s="105">
        <v>99.98809547829947</v>
      </c>
      <c r="G49" s="76" t="s">
        <v>703</v>
      </c>
      <c r="H49" s="106"/>
      <c r="I49" s="77" t="s">
        <v>513</v>
      </c>
      <c r="J49" s="97"/>
      <c r="K49" s="107"/>
      <c r="L49" s="77" t="s">
        <v>1862</v>
      </c>
      <c r="M49" s="108">
        <v>4.9673802653968515</v>
      </c>
      <c r="N49" s="102">
        <v>5240.38037109375</v>
      </c>
      <c r="O49" s="102">
        <v>5144.392578125</v>
      </c>
      <c r="P49" s="103"/>
      <c r="Q49" s="104"/>
      <c r="R49" s="104"/>
      <c r="S49" s="109"/>
      <c r="T49" s="48">
        <v>0</v>
      </c>
      <c r="U49" s="48">
        <v>1</v>
      </c>
      <c r="V49" s="49">
        <v>0</v>
      </c>
      <c r="W49" s="49">
        <v>0.002179</v>
      </c>
      <c r="X49" s="49">
        <v>0.002373</v>
      </c>
      <c r="Y49" s="49">
        <v>0.515819</v>
      </c>
      <c r="Z49" s="49">
        <v>0</v>
      </c>
      <c r="AA49" s="49">
        <v>0</v>
      </c>
      <c r="AB49" s="98">
        <v>49</v>
      </c>
      <c r="AC49" s="98"/>
      <c r="AD49" s="99"/>
      <c r="AE49" s="64" t="s">
        <v>1159</v>
      </c>
      <c r="AF49" s="64">
        <v>536</v>
      </c>
      <c r="AG49" s="64">
        <v>68</v>
      </c>
      <c r="AH49" s="64">
        <v>1187</v>
      </c>
      <c r="AI49" s="64">
        <v>1935</v>
      </c>
      <c r="AJ49" s="64"/>
      <c r="AK49" s="64"/>
      <c r="AL49" s="64"/>
      <c r="AM49" s="64"/>
      <c r="AN49" s="64"/>
      <c r="AO49" s="66">
        <v>41638.65480324074</v>
      </c>
      <c r="AP49" s="67" t="s">
        <v>1531</v>
      </c>
      <c r="AQ49" s="64" t="b">
        <v>0</v>
      </c>
      <c r="AR49" s="64" t="b">
        <v>0</v>
      </c>
      <c r="AS49" s="64" t="b">
        <v>1</v>
      </c>
      <c r="AT49" s="64" t="s">
        <v>287</v>
      </c>
      <c r="AU49" s="64">
        <v>1</v>
      </c>
      <c r="AV49" s="67" t="s">
        <v>288</v>
      </c>
      <c r="AW49" s="64" t="b">
        <v>0</v>
      </c>
      <c r="AX49" s="64" t="s">
        <v>218</v>
      </c>
      <c r="AY49" s="67" t="s">
        <v>1717</v>
      </c>
      <c r="AZ49" s="110" t="s">
        <v>66</v>
      </c>
      <c r="BA49" s="48"/>
      <c r="BB49" s="48"/>
      <c r="BC49" s="48"/>
      <c r="BD49" s="48"/>
      <c r="BE49" s="48"/>
      <c r="BF49" s="48"/>
      <c r="BG49" s="92" t="s">
        <v>2125</v>
      </c>
      <c r="BH49" s="92" t="s">
        <v>2125</v>
      </c>
      <c r="BI49" s="92" t="s">
        <v>2084</v>
      </c>
      <c r="BJ49" s="92" t="s">
        <v>2084</v>
      </c>
      <c r="BK49" s="48">
        <v>0</v>
      </c>
      <c r="BL49" s="49">
        <v>0</v>
      </c>
      <c r="BM49" s="48">
        <v>0</v>
      </c>
      <c r="BN49" s="49">
        <v>0</v>
      </c>
      <c r="BO49" s="48">
        <v>0</v>
      </c>
      <c r="BP49" s="49">
        <v>0</v>
      </c>
      <c r="BQ49" s="48">
        <v>47</v>
      </c>
      <c r="BR49" s="49">
        <v>100</v>
      </c>
      <c r="BS49" s="48">
        <v>47</v>
      </c>
      <c r="BT49" s="63" t="str">
        <f>REPLACE(INDEX(GroupVertices[Group],MATCH(Vertices[[#This Row],[Vertex]],GroupVertices[Vertex],0)),1,1,"")</f>
        <v>2</v>
      </c>
    </row>
    <row r="50" spans="1:72" ht="41.45" customHeight="1">
      <c r="A50" s="62" t="s">
        <v>514</v>
      </c>
      <c r="B50" s="64"/>
      <c r="C50" s="87"/>
      <c r="D50" s="87" t="s">
        <v>64</v>
      </c>
      <c r="E50" s="94">
        <v>169.90972133042249</v>
      </c>
      <c r="F50" s="105">
        <v>99.97033958152579</v>
      </c>
      <c r="G50" s="76" t="s">
        <v>704</v>
      </c>
      <c r="H50" s="106"/>
      <c r="I50" s="77" t="s">
        <v>514</v>
      </c>
      <c r="J50" s="97"/>
      <c r="K50" s="107"/>
      <c r="L50" s="77" t="s">
        <v>1863</v>
      </c>
      <c r="M50" s="108">
        <v>10.884828796836223</v>
      </c>
      <c r="N50" s="102">
        <v>4307.81787109375</v>
      </c>
      <c r="O50" s="102">
        <v>3294.649658203125</v>
      </c>
      <c r="P50" s="103"/>
      <c r="Q50" s="104"/>
      <c r="R50" s="104"/>
      <c r="S50" s="109"/>
      <c r="T50" s="48">
        <v>0</v>
      </c>
      <c r="U50" s="48">
        <v>1</v>
      </c>
      <c r="V50" s="49">
        <v>0</v>
      </c>
      <c r="W50" s="49">
        <v>0.001901</v>
      </c>
      <c r="X50" s="49">
        <v>0.000676</v>
      </c>
      <c r="Y50" s="49">
        <v>0.52798</v>
      </c>
      <c r="Z50" s="49">
        <v>0</v>
      </c>
      <c r="AA50" s="49">
        <v>0</v>
      </c>
      <c r="AB50" s="98">
        <v>50</v>
      </c>
      <c r="AC50" s="98"/>
      <c r="AD50" s="99"/>
      <c r="AE50" s="64" t="s">
        <v>1160</v>
      </c>
      <c r="AF50" s="64">
        <v>739</v>
      </c>
      <c r="AG50" s="64">
        <v>156</v>
      </c>
      <c r="AH50" s="64">
        <v>846</v>
      </c>
      <c r="AI50" s="64">
        <v>11823</v>
      </c>
      <c r="AJ50" s="64"/>
      <c r="AK50" s="64" t="s">
        <v>1301</v>
      </c>
      <c r="AL50" s="64"/>
      <c r="AM50" s="64"/>
      <c r="AN50" s="64"/>
      <c r="AO50" s="66">
        <v>40633.59001157407</v>
      </c>
      <c r="AP50" s="67" t="s">
        <v>1532</v>
      </c>
      <c r="AQ50" s="64" t="b">
        <v>1</v>
      </c>
      <c r="AR50" s="64" t="b">
        <v>0</v>
      </c>
      <c r="AS50" s="64" t="b">
        <v>0</v>
      </c>
      <c r="AT50" s="64" t="s">
        <v>287</v>
      </c>
      <c r="AU50" s="64">
        <v>1</v>
      </c>
      <c r="AV50" s="67" t="s">
        <v>288</v>
      </c>
      <c r="AW50" s="64" t="b">
        <v>0</v>
      </c>
      <c r="AX50" s="64" t="s">
        <v>218</v>
      </c>
      <c r="AY50" s="67" t="s">
        <v>1718</v>
      </c>
      <c r="AZ50" s="110" t="s">
        <v>66</v>
      </c>
      <c r="BA50" s="48"/>
      <c r="BB50" s="48"/>
      <c r="BC50" s="48"/>
      <c r="BD50" s="48"/>
      <c r="BE50" s="48"/>
      <c r="BF50" s="48"/>
      <c r="BG50" s="92" t="s">
        <v>2122</v>
      </c>
      <c r="BH50" s="92" t="s">
        <v>2122</v>
      </c>
      <c r="BI50" s="92" t="s">
        <v>2085</v>
      </c>
      <c r="BJ50" s="92" t="s">
        <v>2085</v>
      </c>
      <c r="BK50" s="48">
        <v>0</v>
      </c>
      <c r="BL50" s="49">
        <v>0</v>
      </c>
      <c r="BM50" s="48">
        <v>0</v>
      </c>
      <c r="BN50" s="49">
        <v>0</v>
      </c>
      <c r="BO50" s="48">
        <v>0</v>
      </c>
      <c r="BP50" s="49">
        <v>0</v>
      </c>
      <c r="BQ50" s="48">
        <v>47</v>
      </c>
      <c r="BR50" s="49">
        <v>100</v>
      </c>
      <c r="BS50" s="48">
        <v>47</v>
      </c>
      <c r="BT50" s="63" t="str">
        <f>REPLACE(INDEX(GroupVertices[Group],MATCH(Vertices[[#This Row],[Vertex]],GroupVertices[Vertex],0)),1,1,"")</f>
        <v>3</v>
      </c>
    </row>
    <row r="51" spans="1:72" ht="41.45" customHeight="1">
      <c r="A51" s="62" t="s">
        <v>515</v>
      </c>
      <c r="B51" s="64"/>
      <c r="C51" s="87"/>
      <c r="D51" s="87" t="s">
        <v>64</v>
      </c>
      <c r="E51" s="94">
        <v>171.2549120328753</v>
      </c>
      <c r="F51" s="105">
        <v>99.96529529266964</v>
      </c>
      <c r="G51" s="76" t="s">
        <v>1638</v>
      </c>
      <c r="H51" s="106"/>
      <c r="I51" s="77" t="s">
        <v>515</v>
      </c>
      <c r="J51" s="97"/>
      <c r="K51" s="107"/>
      <c r="L51" s="77" t="s">
        <v>1864</v>
      </c>
      <c r="M51" s="108">
        <v>12.565922129631497</v>
      </c>
      <c r="N51" s="102">
        <v>159.6434326171875</v>
      </c>
      <c r="O51" s="102">
        <v>4935.1611328125</v>
      </c>
      <c r="P51" s="103"/>
      <c r="Q51" s="104"/>
      <c r="R51" s="104"/>
      <c r="S51" s="109"/>
      <c r="T51" s="48">
        <v>0</v>
      </c>
      <c r="U51" s="48">
        <v>1</v>
      </c>
      <c r="V51" s="49">
        <v>0</v>
      </c>
      <c r="W51" s="49">
        <v>0.002857</v>
      </c>
      <c r="X51" s="49">
        <v>0.013745</v>
      </c>
      <c r="Y51" s="49">
        <v>0.507625</v>
      </c>
      <c r="Z51" s="49">
        <v>0</v>
      </c>
      <c r="AA51" s="49">
        <v>0</v>
      </c>
      <c r="AB51" s="98">
        <v>51</v>
      </c>
      <c r="AC51" s="98"/>
      <c r="AD51" s="99"/>
      <c r="AE51" s="64" t="s">
        <v>1161</v>
      </c>
      <c r="AF51" s="64">
        <v>668</v>
      </c>
      <c r="AG51" s="64">
        <v>181</v>
      </c>
      <c r="AH51" s="64">
        <v>10468</v>
      </c>
      <c r="AI51" s="64">
        <v>45471</v>
      </c>
      <c r="AJ51" s="64"/>
      <c r="AK51" s="64" t="s">
        <v>1302</v>
      </c>
      <c r="AL51" s="64" t="s">
        <v>1412</v>
      </c>
      <c r="AM51" s="67" t="s">
        <v>1461</v>
      </c>
      <c r="AN51" s="64"/>
      <c r="AO51" s="66">
        <v>41816.07034722222</v>
      </c>
      <c r="AP51" s="67" t="s">
        <v>1533</v>
      </c>
      <c r="AQ51" s="64" t="b">
        <v>0</v>
      </c>
      <c r="AR51" s="64" t="b">
        <v>0</v>
      </c>
      <c r="AS51" s="64" t="b">
        <v>1</v>
      </c>
      <c r="AT51" s="64" t="s">
        <v>287</v>
      </c>
      <c r="AU51" s="64">
        <v>11</v>
      </c>
      <c r="AV51" s="67" t="s">
        <v>288</v>
      </c>
      <c r="AW51" s="64" t="b">
        <v>0</v>
      </c>
      <c r="AX51" s="64" t="s">
        <v>218</v>
      </c>
      <c r="AY51" s="67" t="s">
        <v>1719</v>
      </c>
      <c r="AZ51" s="110" t="s">
        <v>66</v>
      </c>
      <c r="BA51" s="48"/>
      <c r="BB51" s="48"/>
      <c r="BC51" s="48"/>
      <c r="BD51" s="48"/>
      <c r="BE51" s="48"/>
      <c r="BF51" s="48"/>
      <c r="BG51" s="92" t="s">
        <v>2118</v>
      </c>
      <c r="BH51" s="92" t="s">
        <v>2118</v>
      </c>
      <c r="BI51" s="92" t="s">
        <v>2166</v>
      </c>
      <c r="BJ51" s="92" t="s">
        <v>2166</v>
      </c>
      <c r="BK51" s="48">
        <v>0</v>
      </c>
      <c r="BL51" s="49">
        <v>0</v>
      </c>
      <c r="BM51" s="48">
        <v>0</v>
      </c>
      <c r="BN51" s="49">
        <v>0</v>
      </c>
      <c r="BO51" s="48">
        <v>0</v>
      </c>
      <c r="BP51" s="49">
        <v>0</v>
      </c>
      <c r="BQ51" s="48">
        <v>16</v>
      </c>
      <c r="BR51" s="49">
        <v>100</v>
      </c>
      <c r="BS51" s="48">
        <v>16</v>
      </c>
      <c r="BT51" s="63" t="str">
        <f>REPLACE(INDEX(GroupVertices[Group],MATCH(Vertices[[#This Row],[Vertex]],GroupVertices[Vertex],0)),1,1,"")</f>
        <v>1</v>
      </c>
    </row>
    <row r="52" spans="1:72" ht="41.45" customHeight="1">
      <c r="A52" s="62" t="s">
        <v>516</v>
      </c>
      <c r="B52" s="64"/>
      <c r="C52" s="87"/>
      <c r="D52" s="87" t="s">
        <v>64</v>
      </c>
      <c r="E52" s="94">
        <v>242.0119429818929</v>
      </c>
      <c r="F52" s="105">
        <v>99.69996569883578</v>
      </c>
      <c r="G52" s="76" t="s">
        <v>1639</v>
      </c>
      <c r="H52" s="106"/>
      <c r="I52" s="77" t="s">
        <v>516</v>
      </c>
      <c r="J52" s="97"/>
      <c r="K52" s="107"/>
      <c r="L52" s="77" t="s">
        <v>1865</v>
      </c>
      <c r="M52" s="108">
        <v>100.99143143466301</v>
      </c>
      <c r="N52" s="102">
        <v>9509.4267578125</v>
      </c>
      <c r="O52" s="102">
        <v>635.396728515625</v>
      </c>
      <c r="P52" s="103"/>
      <c r="Q52" s="104"/>
      <c r="R52" s="104"/>
      <c r="S52" s="109"/>
      <c r="T52" s="48">
        <v>2</v>
      </c>
      <c r="U52" s="48">
        <v>1</v>
      </c>
      <c r="V52" s="49">
        <v>0</v>
      </c>
      <c r="W52" s="49">
        <v>1</v>
      </c>
      <c r="X52" s="49">
        <v>0</v>
      </c>
      <c r="Y52" s="49">
        <v>1.298241</v>
      </c>
      <c r="Z52" s="49">
        <v>0</v>
      </c>
      <c r="AA52" s="49">
        <v>0</v>
      </c>
      <c r="AB52" s="98">
        <v>52</v>
      </c>
      <c r="AC52" s="98"/>
      <c r="AD52" s="99"/>
      <c r="AE52" s="64" t="s">
        <v>1162</v>
      </c>
      <c r="AF52" s="64">
        <v>261</v>
      </c>
      <c r="AG52" s="64">
        <v>1496</v>
      </c>
      <c r="AH52" s="64">
        <v>6939</v>
      </c>
      <c r="AI52" s="64">
        <v>1182</v>
      </c>
      <c r="AJ52" s="64"/>
      <c r="AK52" s="64" t="s">
        <v>1303</v>
      </c>
      <c r="AL52" s="64" t="s">
        <v>1105</v>
      </c>
      <c r="AM52" s="67" t="s">
        <v>1462</v>
      </c>
      <c r="AN52" s="64"/>
      <c r="AO52" s="66">
        <v>41776.67857638889</v>
      </c>
      <c r="AP52" s="67" t="s">
        <v>1534</v>
      </c>
      <c r="AQ52" s="64" t="b">
        <v>1</v>
      </c>
      <c r="AR52" s="64" t="b">
        <v>0</v>
      </c>
      <c r="AS52" s="64" t="b">
        <v>0</v>
      </c>
      <c r="AT52" s="64" t="s">
        <v>287</v>
      </c>
      <c r="AU52" s="64">
        <v>24</v>
      </c>
      <c r="AV52" s="67" t="s">
        <v>288</v>
      </c>
      <c r="AW52" s="64" t="b">
        <v>0</v>
      </c>
      <c r="AX52" s="64" t="s">
        <v>218</v>
      </c>
      <c r="AY52" s="67" t="s">
        <v>1720</v>
      </c>
      <c r="AZ52" s="110" t="s">
        <v>66</v>
      </c>
      <c r="BA52" s="48"/>
      <c r="BB52" s="48"/>
      <c r="BC52" s="48"/>
      <c r="BD52" s="48"/>
      <c r="BE52" s="48"/>
      <c r="BF52" s="48"/>
      <c r="BG52" s="92" t="s">
        <v>2123</v>
      </c>
      <c r="BH52" s="92" t="s">
        <v>2123</v>
      </c>
      <c r="BI52" s="92" t="s">
        <v>2092</v>
      </c>
      <c r="BJ52" s="92" t="s">
        <v>2092</v>
      </c>
      <c r="BK52" s="48">
        <v>0</v>
      </c>
      <c r="BL52" s="49">
        <v>0</v>
      </c>
      <c r="BM52" s="48">
        <v>0</v>
      </c>
      <c r="BN52" s="49">
        <v>0</v>
      </c>
      <c r="BO52" s="48">
        <v>0</v>
      </c>
      <c r="BP52" s="49">
        <v>0</v>
      </c>
      <c r="BQ52" s="48">
        <v>29</v>
      </c>
      <c r="BR52" s="49">
        <v>100</v>
      </c>
      <c r="BS52" s="48">
        <v>29</v>
      </c>
      <c r="BT52" s="63" t="str">
        <f>REPLACE(INDEX(GroupVertices[Group],MATCH(Vertices[[#This Row],[Vertex]],GroupVertices[Vertex],0)),1,1,"")</f>
        <v>10</v>
      </c>
    </row>
    <row r="53" spans="1:72" ht="41.45" customHeight="1">
      <c r="A53" s="62" t="s">
        <v>517</v>
      </c>
      <c r="B53" s="64"/>
      <c r="C53" s="87"/>
      <c r="D53" s="87" t="s">
        <v>64</v>
      </c>
      <c r="E53" s="94">
        <v>199.23487864389367</v>
      </c>
      <c r="F53" s="105">
        <v>99.86037408446157</v>
      </c>
      <c r="G53" s="76" t="s">
        <v>705</v>
      </c>
      <c r="H53" s="106"/>
      <c r="I53" s="77" t="s">
        <v>517</v>
      </c>
      <c r="J53" s="97"/>
      <c r="K53" s="107"/>
      <c r="L53" s="77" t="s">
        <v>1866</v>
      </c>
      <c r="M53" s="108">
        <v>47.53266345177324</v>
      </c>
      <c r="N53" s="102">
        <v>9509.4267578125</v>
      </c>
      <c r="O53" s="102">
        <v>1278.6378173828125</v>
      </c>
      <c r="P53" s="103"/>
      <c r="Q53" s="104"/>
      <c r="R53" s="104"/>
      <c r="S53" s="109"/>
      <c r="T53" s="48">
        <v>0</v>
      </c>
      <c r="U53" s="48">
        <v>1</v>
      </c>
      <c r="V53" s="49">
        <v>0</v>
      </c>
      <c r="W53" s="49">
        <v>1</v>
      </c>
      <c r="X53" s="49">
        <v>0</v>
      </c>
      <c r="Y53" s="49">
        <v>0.701752</v>
      </c>
      <c r="Z53" s="49">
        <v>0</v>
      </c>
      <c r="AA53" s="49">
        <v>0</v>
      </c>
      <c r="AB53" s="98">
        <v>53</v>
      </c>
      <c r="AC53" s="98"/>
      <c r="AD53" s="99"/>
      <c r="AE53" s="64" t="s">
        <v>1163</v>
      </c>
      <c r="AF53" s="64">
        <v>1456</v>
      </c>
      <c r="AG53" s="64">
        <v>701</v>
      </c>
      <c r="AH53" s="64">
        <v>28687</v>
      </c>
      <c r="AI53" s="64">
        <v>16321</v>
      </c>
      <c r="AJ53" s="64"/>
      <c r="AK53" s="64" t="s">
        <v>1304</v>
      </c>
      <c r="AL53" s="64" t="s">
        <v>1404</v>
      </c>
      <c r="AM53" s="64"/>
      <c r="AN53" s="64"/>
      <c r="AO53" s="66">
        <v>41451.79405092593</v>
      </c>
      <c r="AP53" s="64"/>
      <c r="AQ53" s="64" t="b">
        <v>1</v>
      </c>
      <c r="AR53" s="64" t="b">
        <v>0</v>
      </c>
      <c r="AS53" s="64" t="b">
        <v>0</v>
      </c>
      <c r="AT53" s="64" t="s">
        <v>287</v>
      </c>
      <c r="AU53" s="64">
        <v>39</v>
      </c>
      <c r="AV53" s="67" t="s">
        <v>288</v>
      </c>
      <c r="AW53" s="64" t="b">
        <v>0</v>
      </c>
      <c r="AX53" s="64" t="s">
        <v>218</v>
      </c>
      <c r="AY53" s="67" t="s">
        <v>1721</v>
      </c>
      <c r="AZ53" s="110" t="s">
        <v>66</v>
      </c>
      <c r="BA53" s="48"/>
      <c r="BB53" s="48"/>
      <c r="BC53" s="48"/>
      <c r="BD53" s="48"/>
      <c r="BE53" s="48"/>
      <c r="BF53" s="48"/>
      <c r="BG53" s="92" t="s">
        <v>2123</v>
      </c>
      <c r="BH53" s="92" t="s">
        <v>2123</v>
      </c>
      <c r="BI53" s="92" t="s">
        <v>2092</v>
      </c>
      <c r="BJ53" s="92" t="s">
        <v>2092</v>
      </c>
      <c r="BK53" s="48">
        <v>0</v>
      </c>
      <c r="BL53" s="49">
        <v>0</v>
      </c>
      <c r="BM53" s="48">
        <v>0</v>
      </c>
      <c r="BN53" s="49">
        <v>0</v>
      </c>
      <c r="BO53" s="48">
        <v>0</v>
      </c>
      <c r="BP53" s="49">
        <v>0</v>
      </c>
      <c r="BQ53" s="48">
        <v>29</v>
      </c>
      <c r="BR53" s="49">
        <v>100</v>
      </c>
      <c r="BS53" s="48">
        <v>29</v>
      </c>
      <c r="BT53" s="63" t="str">
        <f>REPLACE(INDEX(GroupVertices[Group],MATCH(Vertices[[#This Row],[Vertex]],GroupVertices[Vertex],0)),1,1,"")</f>
        <v>10</v>
      </c>
    </row>
    <row r="54" spans="1:72" ht="41.45" customHeight="1">
      <c r="A54" s="62" t="s">
        <v>518</v>
      </c>
      <c r="B54" s="64"/>
      <c r="C54" s="87"/>
      <c r="D54" s="87" t="s">
        <v>64</v>
      </c>
      <c r="E54" s="94">
        <v>165.65891871067163</v>
      </c>
      <c r="F54" s="105">
        <v>99.98627953431125</v>
      </c>
      <c r="G54" s="76" t="s">
        <v>706</v>
      </c>
      <c r="H54" s="106"/>
      <c r="I54" s="77" t="s">
        <v>518</v>
      </c>
      <c r="J54" s="97"/>
      <c r="K54" s="107"/>
      <c r="L54" s="77" t="s">
        <v>1867</v>
      </c>
      <c r="M54" s="108">
        <v>5.57257386520315</v>
      </c>
      <c r="N54" s="102">
        <v>6311.23681640625</v>
      </c>
      <c r="O54" s="102">
        <v>6428.078125</v>
      </c>
      <c r="P54" s="103"/>
      <c r="Q54" s="104"/>
      <c r="R54" s="104"/>
      <c r="S54" s="109"/>
      <c r="T54" s="48">
        <v>0</v>
      </c>
      <c r="U54" s="48">
        <v>1</v>
      </c>
      <c r="V54" s="49">
        <v>0</v>
      </c>
      <c r="W54" s="49">
        <v>0.002179</v>
      </c>
      <c r="X54" s="49">
        <v>0.002373</v>
      </c>
      <c r="Y54" s="49">
        <v>0.515819</v>
      </c>
      <c r="Z54" s="49">
        <v>0</v>
      </c>
      <c r="AA54" s="49">
        <v>0</v>
      </c>
      <c r="AB54" s="98">
        <v>54</v>
      </c>
      <c r="AC54" s="98"/>
      <c r="AD54" s="99"/>
      <c r="AE54" s="64" t="s">
        <v>1164</v>
      </c>
      <c r="AF54" s="64">
        <v>524</v>
      </c>
      <c r="AG54" s="64">
        <v>77</v>
      </c>
      <c r="AH54" s="64">
        <v>1245</v>
      </c>
      <c r="AI54" s="64">
        <v>2163</v>
      </c>
      <c r="AJ54" s="64"/>
      <c r="AK54" s="64" t="s">
        <v>1305</v>
      </c>
      <c r="AL54" s="64" t="s">
        <v>1104</v>
      </c>
      <c r="AM54" s="64"/>
      <c r="AN54" s="64"/>
      <c r="AO54" s="66">
        <v>39923.945706018516</v>
      </c>
      <c r="AP54" s="67" t="s">
        <v>1535</v>
      </c>
      <c r="AQ54" s="64" t="b">
        <v>0</v>
      </c>
      <c r="AR54" s="64" t="b">
        <v>0</v>
      </c>
      <c r="AS54" s="64" t="b">
        <v>0</v>
      </c>
      <c r="AT54" s="64" t="s">
        <v>287</v>
      </c>
      <c r="AU54" s="64">
        <v>1</v>
      </c>
      <c r="AV54" s="67" t="s">
        <v>357</v>
      </c>
      <c r="AW54" s="64" t="b">
        <v>0</v>
      </c>
      <c r="AX54" s="64" t="s">
        <v>218</v>
      </c>
      <c r="AY54" s="67" t="s">
        <v>1722</v>
      </c>
      <c r="AZ54" s="110" t="s">
        <v>66</v>
      </c>
      <c r="BA54" s="48"/>
      <c r="BB54" s="48"/>
      <c r="BC54" s="48"/>
      <c r="BD54" s="48"/>
      <c r="BE54" s="48"/>
      <c r="BF54" s="48"/>
      <c r="BG54" s="92" t="s">
        <v>2125</v>
      </c>
      <c r="BH54" s="92" t="s">
        <v>2125</v>
      </c>
      <c r="BI54" s="92" t="s">
        <v>2084</v>
      </c>
      <c r="BJ54" s="92" t="s">
        <v>2084</v>
      </c>
      <c r="BK54" s="48">
        <v>0</v>
      </c>
      <c r="BL54" s="49">
        <v>0</v>
      </c>
      <c r="BM54" s="48">
        <v>0</v>
      </c>
      <c r="BN54" s="49">
        <v>0</v>
      </c>
      <c r="BO54" s="48">
        <v>0</v>
      </c>
      <c r="BP54" s="49">
        <v>0</v>
      </c>
      <c r="BQ54" s="48">
        <v>47</v>
      </c>
      <c r="BR54" s="49">
        <v>100</v>
      </c>
      <c r="BS54" s="48">
        <v>47</v>
      </c>
      <c r="BT54" s="63" t="str">
        <f>REPLACE(INDEX(GroupVertices[Group],MATCH(Vertices[[#This Row],[Vertex]],GroupVertices[Vertex],0)),1,1,"")</f>
        <v>2</v>
      </c>
    </row>
    <row r="55" spans="1:72" ht="41.45" customHeight="1">
      <c r="A55" s="62" t="s">
        <v>519</v>
      </c>
      <c r="B55" s="64"/>
      <c r="C55" s="87"/>
      <c r="D55" s="87" t="s">
        <v>64</v>
      </c>
      <c r="E55" s="94">
        <v>508.9515859766277</v>
      </c>
      <c r="F55" s="105">
        <v>98.69897701821998</v>
      </c>
      <c r="G55" s="76" t="s">
        <v>707</v>
      </c>
      <c r="H55" s="106"/>
      <c r="I55" s="77" t="s">
        <v>519</v>
      </c>
      <c r="J55" s="97"/>
      <c r="K55" s="107"/>
      <c r="L55" s="77" t="s">
        <v>1868</v>
      </c>
      <c r="M55" s="108">
        <v>434.58759239455753</v>
      </c>
      <c r="N55" s="102">
        <v>4139.470703125</v>
      </c>
      <c r="O55" s="102">
        <v>7966.24658203125</v>
      </c>
      <c r="P55" s="103"/>
      <c r="Q55" s="104"/>
      <c r="R55" s="104"/>
      <c r="S55" s="109"/>
      <c r="T55" s="48">
        <v>0</v>
      </c>
      <c r="U55" s="48">
        <v>1</v>
      </c>
      <c r="V55" s="49">
        <v>0</v>
      </c>
      <c r="W55" s="49">
        <v>0.002179</v>
      </c>
      <c r="X55" s="49">
        <v>0.002373</v>
      </c>
      <c r="Y55" s="49">
        <v>0.515819</v>
      </c>
      <c r="Z55" s="49">
        <v>0</v>
      </c>
      <c r="AA55" s="49">
        <v>0</v>
      </c>
      <c r="AB55" s="98">
        <v>55</v>
      </c>
      <c r="AC55" s="98"/>
      <c r="AD55" s="99"/>
      <c r="AE55" s="64" t="s">
        <v>1165</v>
      </c>
      <c r="AF55" s="64">
        <v>1601</v>
      </c>
      <c r="AG55" s="64">
        <v>6457</v>
      </c>
      <c r="AH55" s="64">
        <v>57678</v>
      </c>
      <c r="AI55" s="64">
        <v>46452</v>
      </c>
      <c r="AJ55" s="64"/>
      <c r="AK55" s="64" t="s">
        <v>1306</v>
      </c>
      <c r="AL55" s="64" t="s">
        <v>1109</v>
      </c>
      <c r="AM55" s="67" t="s">
        <v>1463</v>
      </c>
      <c r="AN55" s="64"/>
      <c r="AO55" s="66">
        <v>39960.56576388889</v>
      </c>
      <c r="AP55" s="67" t="s">
        <v>1536</v>
      </c>
      <c r="AQ55" s="64" t="b">
        <v>0</v>
      </c>
      <c r="AR55" s="64" t="b">
        <v>0</v>
      </c>
      <c r="AS55" s="64" t="b">
        <v>0</v>
      </c>
      <c r="AT55" s="64" t="s">
        <v>287</v>
      </c>
      <c r="AU55" s="64">
        <v>281</v>
      </c>
      <c r="AV55" s="67" t="s">
        <v>396</v>
      </c>
      <c r="AW55" s="64" t="b">
        <v>0</v>
      </c>
      <c r="AX55" s="64" t="s">
        <v>218</v>
      </c>
      <c r="AY55" s="67" t="s">
        <v>1723</v>
      </c>
      <c r="AZ55" s="110" t="s">
        <v>66</v>
      </c>
      <c r="BA55" s="48"/>
      <c r="BB55" s="48"/>
      <c r="BC55" s="48"/>
      <c r="BD55" s="48"/>
      <c r="BE55" s="48"/>
      <c r="BF55" s="48"/>
      <c r="BG55" s="92" t="s">
        <v>2125</v>
      </c>
      <c r="BH55" s="92" t="s">
        <v>2125</v>
      </c>
      <c r="BI55" s="92" t="s">
        <v>2084</v>
      </c>
      <c r="BJ55" s="92" t="s">
        <v>2084</v>
      </c>
      <c r="BK55" s="48">
        <v>0</v>
      </c>
      <c r="BL55" s="49">
        <v>0</v>
      </c>
      <c r="BM55" s="48">
        <v>0</v>
      </c>
      <c r="BN55" s="49">
        <v>0</v>
      </c>
      <c r="BO55" s="48">
        <v>0</v>
      </c>
      <c r="BP55" s="49">
        <v>0</v>
      </c>
      <c r="BQ55" s="48">
        <v>47</v>
      </c>
      <c r="BR55" s="49">
        <v>100</v>
      </c>
      <c r="BS55" s="48">
        <v>47</v>
      </c>
      <c r="BT55" s="63" t="str">
        <f>REPLACE(INDEX(GroupVertices[Group],MATCH(Vertices[[#This Row],[Vertex]],GroupVertices[Vertex],0)),1,1,"")</f>
        <v>2</v>
      </c>
    </row>
    <row r="56" spans="1:72" ht="41.45" customHeight="1">
      <c r="A56" s="62" t="s">
        <v>520</v>
      </c>
      <c r="B56" s="64"/>
      <c r="C56" s="87"/>
      <c r="D56" s="87" t="s">
        <v>64</v>
      </c>
      <c r="E56" s="94">
        <v>537.3082059843329</v>
      </c>
      <c r="F56" s="105">
        <v>98.59264340913218</v>
      </c>
      <c r="G56" s="76" t="s">
        <v>1640</v>
      </c>
      <c r="H56" s="106"/>
      <c r="I56" s="77" t="s">
        <v>520</v>
      </c>
      <c r="J56" s="97"/>
      <c r="K56" s="107"/>
      <c r="L56" s="77" t="s">
        <v>1869</v>
      </c>
      <c r="M56" s="108">
        <v>470.025039849882</v>
      </c>
      <c r="N56" s="102">
        <v>1050.775634765625</v>
      </c>
      <c r="O56" s="102">
        <v>4932.0673828125</v>
      </c>
      <c r="P56" s="103"/>
      <c r="Q56" s="104"/>
      <c r="R56" s="104"/>
      <c r="S56" s="109"/>
      <c r="T56" s="48">
        <v>0</v>
      </c>
      <c r="U56" s="48">
        <v>1</v>
      </c>
      <c r="V56" s="49">
        <v>0</v>
      </c>
      <c r="W56" s="49">
        <v>0.002857</v>
      </c>
      <c r="X56" s="49">
        <v>0.013745</v>
      </c>
      <c r="Y56" s="49">
        <v>0.507625</v>
      </c>
      <c r="Z56" s="49">
        <v>0</v>
      </c>
      <c r="AA56" s="49">
        <v>0</v>
      </c>
      <c r="AB56" s="98">
        <v>56</v>
      </c>
      <c r="AC56" s="98"/>
      <c r="AD56" s="99"/>
      <c r="AE56" s="64" t="s">
        <v>1166</v>
      </c>
      <c r="AF56" s="64">
        <v>1383</v>
      </c>
      <c r="AG56" s="64">
        <v>6984</v>
      </c>
      <c r="AH56" s="64">
        <v>7211</v>
      </c>
      <c r="AI56" s="64">
        <v>1093</v>
      </c>
      <c r="AJ56" s="64"/>
      <c r="AK56" s="64" t="s">
        <v>1307</v>
      </c>
      <c r="AL56" s="64" t="s">
        <v>1413</v>
      </c>
      <c r="AM56" s="67" t="s">
        <v>1464</v>
      </c>
      <c r="AN56" s="64"/>
      <c r="AO56" s="66">
        <v>40039.56185185185</v>
      </c>
      <c r="AP56" s="67" t="s">
        <v>1537</v>
      </c>
      <c r="AQ56" s="64" t="b">
        <v>0</v>
      </c>
      <c r="AR56" s="64" t="b">
        <v>0</v>
      </c>
      <c r="AS56" s="64" t="b">
        <v>0</v>
      </c>
      <c r="AT56" s="64" t="s">
        <v>287</v>
      </c>
      <c r="AU56" s="64">
        <v>74</v>
      </c>
      <c r="AV56" s="67" t="s">
        <v>288</v>
      </c>
      <c r="AW56" s="64" t="b">
        <v>0</v>
      </c>
      <c r="AX56" s="64" t="s">
        <v>218</v>
      </c>
      <c r="AY56" s="67" t="s">
        <v>1724</v>
      </c>
      <c r="AZ56" s="110" t="s">
        <v>66</v>
      </c>
      <c r="BA56" s="48"/>
      <c r="BB56" s="48"/>
      <c r="BC56" s="48"/>
      <c r="BD56" s="48"/>
      <c r="BE56" s="48"/>
      <c r="BF56" s="48"/>
      <c r="BG56" s="92" t="s">
        <v>2118</v>
      </c>
      <c r="BH56" s="92" t="s">
        <v>2118</v>
      </c>
      <c r="BI56" s="92" t="s">
        <v>2166</v>
      </c>
      <c r="BJ56" s="92" t="s">
        <v>2166</v>
      </c>
      <c r="BK56" s="48">
        <v>0</v>
      </c>
      <c r="BL56" s="49">
        <v>0</v>
      </c>
      <c r="BM56" s="48">
        <v>0</v>
      </c>
      <c r="BN56" s="49">
        <v>0</v>
      </c>
      <c r="BO56" s="48">
        <v>0</v>
      </c>
      <c r="BP56" s="49">
        <v>0</v>
      </c>
      <c r="BQ56" s="48">
        <v>16</v>
      </c>
      <c r="BR56" s="49">
        <v>100</v>
      </c>
      <c r="BS56" s="48">
        <v>16</v>
      </c>
      <c r="BT56" s="63" t="str">
        <f>REPLACE(INDEX(GroupVertices[Group],MATCH(Vertices[[#This Row],[Vertex]],GroupVertices[Vertex],0)),1,1,"")</f>
        <v>1</v>
      </c>
    </row>
    <row r="57" spans="1:72" ht="41.45" customHeight="1">
      <c r="A57" s="62" t="s">
        <v>521</v>
      </c>
      <c r="B57" s="64"/>
      <c r="C57" s="87"/>
      <c r="D57" s="87" t="s">
        <v>64</v>
      </c>
      <c r="E57" s="94">
        <v>169.4792603056376</v>
      </c>
      <c r="F57" s="105">
        <v>99.97195375395977</v>
      </c>
      <c r="G57" s="76" t="s">
        <v>1641</v>
      </c>
      <c r="H57" s="106"/>
      <c r="I57" s="77" t="s">
        <v>521</v>
      </c>
      <c r="J57" s="97"/>
      <c r="K57" s="107"/>
      <c r="L57" s="77" t="s">
        <v>1870</v>
      </c>
      <c r="M57" s="108">
        <v>10.346878930341735</v>
      </c>
      <c r="N57" s="102">
        <v>534.9149780273438</v>
      </c>
      <c r="O57" s="102">
        <v>5258.6630859375</v>
      </c>
      <c r="P57" s="103"/>
      <c r="Q57" s="104"/>
      <c r="R57" s="104"/>
      <c r="S57" s="109"/>
      <c r="T57" s="48">
        <v>0</v>
      </c>
      <c r="U57" s="48">
        <v>1</v>
      </c>
      <c r="V57" s="49">
        <v>0</v>
      </c>
      <c r="W57" s="49">
        <v>0.002857</v>
      </c>
      <c r="X57" s="49">
        <v>0.013745</v>
      </c>
      <c r="Y57" s="49">
        <v>0.507625</v>
      </c>
      <c r="Z57" s="49">
        <v>0</v>
      </c>
      <c r="AA57" s="49">
        <v>0</v>
      </c>
      <c r="AB57" s="98">
        <v>57</v>
      </c>
      <c r="AC57" s="98"/>
      <c r="AD57" s="99"/>
      <c r="AE57" s="64" t="s">
        <v>1167</v>
      </c>
      <c r="AF57" s="64">
        <v>410</v>
      </c>
      <c r="AG57" s="64">
        <v>148</v>
      </c>
      <c r="AH57" s="64">
        <v>2177</v>
      </c>
      <c r="AI57" s="64">
        <v>3995</v>
      </c>
      <c r="AJ57" s="64"/>
      <c r="AK57" s="64" t="s">
        <v>1308</v>
      </c>
      <c r="AL57" s="64" t="s">
        <v>1403</v>
      </c>
      <c r="AM57" s="64"/>
      <c r="AN57" s="64"/>
      <c r="AO57" s="66">
        <v>40051.13627314815</v>
      </c>
      <c r="AP57" s="67" t="s">
        <v>1538</v>
      </c>
      <c r="AQ57" s="64" t="b">
        <v>1</v>
      </c>
      <c r="AR57" s="64" t="b">
        <v>0</v>
      </c>
      <c r="AS57" s="64" t="b">
        <v>1</v>
      </c>
      <c r="AT57" s="64" t="s">
        <v>287</v>
      </c>
      <c r="AU57" s="64">
        <v>3</v>
      </c>
      <c r="AV57" s="67" t="s">
        <v>288</v>
      </c>
      <c r="AW57" s="64" t="b">
        <v>0</v>
      </c>
      <c r="AX57" s="64" t="s">
        <v>218</v>
      </c>
      <c r="AY57" s="67" t="s">
        <v>1725</v>
      </c>
      <c r="AZ57" s="110" t="s">
        <v>66</v>
      </c>
      <c r="BA57" s="48"/>
      <c r="BB57" s="48"/>
      <c r="BC57" s="48"/>
      <c r="BD57" s="48"/>
      <c r="BE57" s="48"/>
      <c r="BF57" s="48"/>
      <c r="BG57" s="92" t="s">
        <v>2118</v>
      </c>
      <c r="BH57" s="92" t="s">
        <v>2118</v>
      </c>
      <c r="BI57" s="92" t="s">
        <v>2166</v>
      </c>
      <c r="BJ57" s="92" t="s">
        <v>2166</v>
      </c>
      <c r="BK57" s="48">
        <v>0</v>
      </c>
      <c r="BL57" s="49">
        <v>0</v>
      </c>
      <c r="BM57" s="48">
        <v>0</v>
      </c>
      <c r="BN57" s="49">
        <v>0</v>
      </c>
      <c r="BO57" s="48">
        <v>0</v>
      </c>
      <c r="BP57" s="49">
        <v>0</v>
      </c>
      <c r="BQ57" s="48">
        <v>16</v>
      </c>
      <c r="BR57" s="49">
        <v>100</v>
      </c>
      <c r="BS57" s="48">
        <v>16</v>
      </c>
      <c r="BT57" s="63" t="str">
        <f>REPLACE(INDEX(GroupVertices[Group],MATCH(Vertices[[#This Row],[Vertex]],GroupVertices[Vertex],0)),1,1,"")</f>
        <v>1</v>
      </c>
    </row>
    <row r="58" spans="1:72" ht="41.45" customHeight="1">
      <c r="A58" s="62" t="s">
        <v>522</v>
      </c>
      <c r="B58" s="64"/>
      <c r="C58" s="87"/>
      <c r="D58" s="87" t="s">
        <v>64</v>
      </c>
      <c r="E58" s="94">
        <v>169.90972133042249</v>
      </c>
      <c r="F58" s="105">
        <v>99.97033958152579</v>
      </c>
      <c r="G58" s="76" t="s">
        <v>708</v>
      </c>
      <c r="H58" s="106"/>
      <c r="I58" s="77" t="s">
        <v>522</v>
      </c>
      <c r="J58" s="97"/>
      <c r="K58" s="107"/>
      <c r="L58" s="77" t="s">
        <v>1871</v>
      </c>
      <c r="M58" s="108">
        <v>10.884828796836223</v>
      </c>
      <c r="N58" s="102">
        <v>5575.55126953125</v>
      </c>
      <c r="O58" s="102">
        <v>7108.3330078125</v>
      </c>
      <c r="P58" s="103"/>
      <c r="Q58" s="104"/>
      <c r="R58" s="104"/>
      <c r="S58" s="109"/>
      <c r="T58" s="48">
        <v>0</v>
      </c>
      <c r="U58" s="48">
        <v>1</v>
      </c>
      <c r="V58" s="49">
        <v>0</v>
      </c>
      <c r="W58" s="49">
        <v>0.002179</v>
      </c>
      <c r="X58" s="49">
        <v>0.002373</v>
      </c>
      <c r="Y58" s="49">
        <v>0.515819</v>
      </c>
      <c r="Z58" s="49">
        <v>0</v>
      </c>
      <c r="AA58" s="49">
        <v>0</v>
      </c>
      <c r="AB58" s="98">
        <v>58</v>
      </c>
      <c r="AC58" s="98"/>
      <c r="AD58" s="99"/>
      <c r="AE58" s="64" t="s">
        <v>1168</v>
      </c>
      <c r="AF58" s="64">
        <v>527</v>
      </c>
      <c r="AG58" s="64">
        <v>156</v>
      </c>
      <c r="AH58" s="64">
        <v>1979</v>
      </c>
      <c r="AI58" s="64">
        <v>1600</v>
      </c>
      <c r="AJ58" s="64"/>
      <c r="AK58" s="64" t="s">
        <v>1309</v>
      </c>
      <c r="AL58" s="64" t="s">
        <v>1109</v>
      </c>
      <c r="AM58" s="64"/>
      <c r="AN58" s="64"/>
      <c r="AO58" s="66">
        <v>39659.64212962963</v>
      </c>
      <c r="AP58" s="64"/>
      <c r="AQ58" s="64" t="b">
        <v>0</v>
      </c>
      <c r="AR58" s="64" t="b">
        <v>0</v>
      </c>
      <c r="AS58" s="64" t="b">
        <v>0</v>
      </c>
      <c r="AT58" s="64" t="s">
        <v>287</v>
      </c>
      <c r="AU58" s="64">
        <v>9</v>
      </c>
      <c r="AV58" s="67" t="s">
        <v>288</v>
      </c>
      <c r="AW58" s="64" t="b">
        <v>0</v>
      </c>
      <c r="AX58" s="64" t="s">
        <v>218</v>
      </c>
      <c r="AY58" s="67" t="s">
        <v>1726</v>
      </c>
      <c r="AZ58" s="110" t="s">
        <v>66</v>
      </c>
      <c r="BA58" s="48"/>
      <c r="BB58" s="48"/>
      <c r="BC58" s="48"/>
      <c r="BD58" s="48"/>
      <c r="BE58" s="48"/>
      <c r="BF58" s="48"/>
      <c r="BG58" s="92" t="s">
        <v>2125</v>
      </c>
      <c r="BH58" s="92" t="s">
        <v>2125</v>
      </c>
      <c r="BI58" s="92" t="s">
        <v>2084</v>
      </c>
      <c r="BJ58" s="92" t="s">
        <v>2084</v>
      </c>
      <c r="BK58" s="48">
        <v>0</v>
      </c>
      <c r="BL58" s="49">
        <v>0</v>
      </c>
      <c r="BM58" s="48">
        <v>0</v>
      </c>
      <c r="BN58" s="49">
        <v>0</v>
      </c>
      <c r="BO58" s="48">
        <v>0</v>
      </c>
      <c r="BP58" s="49">
        <v>0</v>
      </c>
      <c r="BQ58" s="48">
        <v>47</v>
      </c>
      <c r="BR58" s="49">
        <v>100</v>
      </c>
      <c r="BS58" s="48">
        <v>47</v>
      </c>
      <c r="BT58" s="63" t="str">
        <f>REPLACE(INDEX(GroupVertices[Group],MATCH(Vertices[[#This Row],[Vertex]],GroupVertices[Vertex],0)),1,1,"")</f>
        <v>2</v>
      </c>
    </row>
    <row r="59" spans="1:72" ht="41.45" customHeight="1">
      <c r="A59" s="62" t="s">
        <v>523</v>
      </c>
      <c r="B59" s="64"/>
      <c r="C59" s="87"/>
      <c r="D59" s="87" t="s">
        <v>64</v>
      </c>
      <c r="E59" s="94">
        <v>171.84679594195455</v>
      </c>
      <c r="F59" s="105">
        <v>99.96307580557293</v>
      </c>
      <c r="G59" s="76" t="s">
        <v>709</v>
      </c>
      <c r="H59" s="106"/>
      <c r="I59" s="77" t="s">
        <v>523</v>
      </c>
      <c r="J59" s="97"/>
      <c r="K59" s="107"/>
      <c r="L59" s="77" t="s">
        <v>1872</v>
      </c>
      <c r="M59" s="108">
        <v>13.30560319606142</v>
      </c>
      <c r="N59" s="102">
        <v>3744.76123046875</v>
      </c>
      <c r="O59" s="102">
        <v>742.9852905273438</v>
      </c>
      <c r="P59" s="103"/>
      <c r="Q59" s="104"/>
      <c r="R59" s="104"/>
      <c r="S59" s="109"/>
      <c r="T59" s="48">
        <v>0</v>
      </c>
      <c r="U59" s="48">
        <v>1</v>
      </c>
      <c r="V59" s="49">
        <v>0</v>
      </c>
      <c r="W59" s="49">
        <v>0.001901</v>
      </c>
      <c r="X59" s="49">
        <v>0.000676</v>
      </c>
      <c r="Y59" s="49">
        <v>0.52798</v>
      </c>
      <c r="Z59" s="49">
        <v>0</v>
      </c>
      <c r="AA59" s="49">
        <v>0</v>
      </c>
      <c r="AB59" s="98">
        <v>59</v>
      </c>
      <c r="AC59" s="98"/>
      <c r="AD59" s="99"/>
      <c r="AE59" s="64" t="s">
        <v>1169</v>
      </c>
      <c r="AF59" s="64">
        <v>683</v>
      </c>
      <c r="AG59" s="64">
        <v>192</v>
      </c>
      <c r="AH59" s="64">
        <v>9336</v>
      </c>
      <c r="AI59" s="64">
        <v>6998</v>
      </c>
      <c r="AJ59" s="64"/>
      <c r="AK59" s="64" t="s">
        <v>1310</v>
      </c>
      <c r="AL59" s="64" t="s">
        <v>356</v>
      </c>
      <c r="AM59" s="67" t="s">
        <v>1465</v>
      </c>
      <c r="AN59" s="64"/>
      <c r="AO59" s="66">
        <v>41685.52302083333</v>
      </c>
      <c r="AP59" s="67" t="s">
        <v>1539</v>
      </c>
      <c r="AQ59" s="64" t="b">
        <v>0</v>
      </c>
      <c r="AR59" s="64" t="b">
        <v>0</v>
      </c>
      <c r="AS59" s="64" t="b">
        <v>0</v>
      </c>
      <c r="AT59" s="64" t="s">
        <v>287</v>
      </c>
      <c r="AU59" s="64">
        <v>4</v>
      </c>
      <c r="AV59" s="67" t="s">
        <v>288</v>
      </c>
      <c r="AW59" s="64" t="b">
        <v>0</v>
      </c>
      <c r="AX59" s="64" t="s">
        <v>218</v>
      </c>
      <c r="AY59" s="67" t="s">
        <v>1727</v>
      </c>
      <c r="AZ59" s="110" t="s">
        <v>66</v>
      </c>
      <c r="BA59" s="48"/>
      <c r="BB59" s="48"/>
      <c r="BC59" s="48"/>
      <c r="BD59" s="48"/>
      <c r="BE59" s="48"/>
      <c r="BF59" s="48"/>
      <c r="BG59" s="92" t="s">
        <v>2122</v>
      </c>
      <c r="BH59" s="92" t="s">
        <v>2122</v>
      </c>
      <c r="BI59" s="92" t="s">
        <v>2085</v>
      </c>
      <c r="BJ59" s="92" t="s">
        <v>2085</v>
      </c>
      <c r="BK59" s="48">
        <v>0</v>
      </c>
      <c r="BL59" s="49">
        <v>0</v>
      </c>
      <c r="BM59" s="48">
        <v>0</v>
      </c>
      <c r="BN59" s="49">
        <v>0</v>
      </c>
      <c r="BO59" s="48">
        <v>0</v>
      </c>
      <c r="BP59" s="49">
        <v>0</v>
      </c>
      <c r="BQ59" s="48">
        <v>47</v>
      </c>
      <c r="BR59" s="49">
        <v>100</v>
      </c>
      <c r="BS59" s="48">
        <v>47</v>
      </c>
      <c r="BT59" s="63" t="str">
        <f>REPLACE(INDEX(GroupVertices[Group],MATCH(Vertices[[#This Row],[Vertex]],GroupVertices[Vertex],0)),1,1,"")</f>
        <v>3</v>
      </c>
    </row>
    <row r="60" spans="1:72" ht="41.45" customHeight="1">
      <c r="A60" s="62" t="s">
        <v>524</v>
      </c>
      <c r="B60" s="64"/>
      <c r="C60" s="87"/>
      <c r="D60" s="87" t="s">
        <v>64</v>
      </c>
      <c r="E60" s="94">
        <v>467.84255810966994</v>
      </c>
      <c r="F60" s="105">
        <v>98.85313048566412</v>
      </c>
      <c r="G60" s="76" t="s">
        <v>710</v>
      </c>
      <c r="H60" s="106"/>
      <c r="I60" s="77" t="s">
        <v>524</v>
      </c>
      <c r="J60" s="97"/>
      <c r="K60" s="107"/>
      <c r="L60" s="77" t="s">
        <v>1873</v>
      </c>
      <c r="M60" s="108">
        <v>383.21338014433394</v>
      </c>
      <c r="N60" s="102">
        <v>5707.1513671875</v>
      </c>
      <c r="O60" s="102">
        <v>5915.80029296875</v>
      </c>
      <c r="P60" s="103"/>
      <c r="Q60" s="104"/>
      <c r="R60" s="104"/>
      <c r="S60" s="109"/>
      <c r="T60" s="48">
        <v>0</v>
      </c>
      <c r="U60" s="48">
        <v>1</v>
      </c>
      <c r="V60" s="49">
        <v>0</v>
      </c>
      <c r="W60" s="49">
        <v>0.002179</v>
      </c>
      <c r="X60" s="49">
        <v>0.002373</v>
      </c>
      <c r="Y60" s="49">
        <v>0.515819</v>
      </c>
      <c r="Z60" s="49">
        <v>0</v>
      </c>
      <c r="AA60" s="49">
        <v>0</v>
      </c>
      <c r="AB60" s="98">
        <v>60</v>
      </c>
      <c r="AC60" s="98"/>
      <c r="AD60" s="99"/>
      <c r="AE60" s="64" t="s">
        <v>1170</v>
      </c>
      <c r="AF60" s="64">
        <v>4656</v>
      </c>
      <c r="AG60" s="64">
        <v>5693</v>
      </c>
      <c r="AH60" s="64">
        <v>33982</v>
      </c>
      <c r="AI60" s="64">
        <v>66298</v>
      </c>
      <c r="AJ60" s="64"/>
      <c r="AK60" s="64" t="s">
        <v>1311</v>
      </c>
      <c r="AL60" s="64" t="s">
        <v>1407</v>
      </c>
      <c r="AM60" s="64"/>
      <c r="AN60" s="64"/>
      <c r="AO60" s="66">
        <v>40253.723449074074</v>
      </c>
      <c r="AP60" s="67" t="s">
        <v>1540</v>
      </c>
      <c r="AQ60" s="64" t="b">
        <v>0</v>
      </c>
      <c r="AR60" s="64" t="b">
        <v>0</v>
      </c>
      <c r="AS60" s="64" t="b">
        <v>1</v>
      </c>
      <c r="AT60" s="64" t="s">
        <v>287</v>
      </c>
      <c r="AU60" s="64">
        <v>60</v>
      </c>
      <c r="AV60" s="67" t="s">
        <v>357</v>
      </c>
      <c r="AW60" s="64" t="b">
        <v>0</v>
      </c>
      <c r="AX60" s="64" t="s">
        <v>218</v>
      </c>
      <c r="AY60" s="67" t="s">
        <v>1728</v>
      </c>
      <c r="AZ60" s="110" t="s">
        <v>66</v>
      </c>
      <c r="BA60" s="48"/>
      <c r="BB60" s="48"/>
      <c r="BC60" s="48"/>
      <c r="BD60" s="48"/>
      <c r="BE60" s="48"/>
      <c r="BF60" s="48"/>
      <c r="BG60" s="92" t="s">
        <v>2125</v>
      </c>
      <c r="BH60" s="92" t="s">
        <v>2125</v>
      </c>
      <c r="BI60" s="92" t="s">
        <v>2084</v>
      </c>
      <c r="BJ60" s="92" t="s">
        <v>2084</v>
      </c>
      <c r="BK60" s="48">
        <v>0</v>
      </c>
      <c r="BL60" s="49">
        <v>0</v>
      </c>
      <c r="BM60" s="48">
        <v>0</v>
      </c>
      <c r="BN60" s="49">
        <v>0</v>
      </c>
      <c r="BO60" s="48">
        <v>0</v>
      </c>
      <c r="BP60" s="49">
        <v>0</v>
      </c>
      <c r="BQ60" s="48">
        <v>47</v>
      </c>
      <c r="BR60" s="49">
        <v>100</v>
      </c>
      <c r="BS60" s="48">
        <v>47</v>
      </c>
      <c r="BT60" s="63" t="str">
        <f>REPLACE(INDEX(GroupVertices[Group],MATCH(Vertices[[#This Row],[Vertex]],GroupVertices[Vertex],0)),1,1,"")</f>
        <v>2</v>
      </c>
    </row>
    <row r="61" spans="1:72" ht="41.45" customHeight="1">
      <c r="A61" s="62" t="s">
        <v>525</v>
      </c>
      <c r="B61" s="64"/>
      <c r="C61" s="87"/>
      <c r="D61" s="87" t="s">
        <v>64</v>
      </c>
      <c r="E61" s="94">
        <v>170.39398998330552</v>
      </c>
      <c r="F61" s="105">
        <v>99.96852363753759</v>
      </c>
      <c r="G61" s="76" t="s">
        <v>1642</v>
      </c>
      <c r="H61" s="106"/>
      <c r="I61" s="77" t="s">
        <v>525</v>
      </c>
      <c r="J61" s="97"/>
      <c r="K61" s="107"/>
      <c r="L61" s="77" t="s">
        <v>1874</v>
      </c>
      <c r="M61" s="108">
        <v>11.490022396642521</v>
      </c>
      <c r="N61" s="102">
        <v>1459.8665771484375</v>
      </c>
      <c r="O61" s="102">
        <v>8565.4931640625</v>
      </c>
      <c r="P61" s="103"/>
      <c r="Q61" s="104"/>
      <c r="R61" s="104"/>
      <c r="S61" s="109"/>
      <c r="T61" s="48">
        <v>0</v>
      </c>
      <c r="U61" s="48">
        <v>1</v>
      </c>
      <c r="V61" s="49">
        <v>0</v>
      </c>
      <c r="W61" s="49">
        <v>0.002857</v>
      </c>
      <c r="X61" s="49">
        <v>0.013745</v>
      </c>
      <c r="Y61" s="49">
        <v>0.507625</v>
      </c>
      <c r="Z61" s="49">
        <v>0</v>
      </c>
      <c r="AA61" s="49">
        <v>0</v>
      </c>
      <c r="AB61" s="98">
        <v>61</v>
      </c>
      <c r="AC61" s="98"/>
      <c r="AD61" s="99"/>
      <c r="AE61" s="64" t="s">
        <v>1171</v>
      </c>
      <c r="AF61" s="64">
        <v>2422</v>
      </c>
      <c r="AG61" s="64">
        <v>165</v>
      </c>
      <c r="AH61" s="64">
        <v>5935</v>
      </c>
      <c r="AI61" s="64">
        <v>3735</v>
      </c>
      <c r="AJ61" s="64"/>
      <c r="AK61" s="64" t="s">
        <v>1312</v>
      </c>
      <c r="AL61" s="64" t="s">
        <v>1403</v>
      </c>
      <c r="AM61" s="64"/>
      <c r="AN61" s="64"/>
      <c r="AO61" s="66">
        <v>40752.9350462963</v>
      </c>
      <c r="AP61" s="67" t="s">
        <v>1541</v>
      </c>
      <c r="AQ61" s="64" t="b">
        <v>1</v>
      </c>
      <c r="AR61" s="64" t="b">
        <v>0</v>
      </c>
      <c r="AS61" s="64" t="b">
        <v>1</v>
      </c>
      <c r="AT61" s="64" t="s">
        <v>287</v>
      </c>
      <c r="AU61" s="64">
        <v>3</v>
      </c>
      <c r="AV61" s="67" t="s">
        <v>288</v>
      </c>
      <c r="AW61" s="64" t="b">
        <v>0</v>
      </c>
      <c r="AX61" s="64" t="s">
        <v>218</v>
      </c>
      <c r="AY61" s="67" t="s">
        <v>1729</v>
      </c>
      <c r="AZ61" s="110" t="s">
        <v>66</v>
      </c>
      <c r="BA61" s="48"/>
      <c r="BB61" s="48"/>
      <c r="BC61" s="48"/>
      <c r="BD61" s="48"/>
      <c r="BE61" s="48"/>
      <c r="BF61" s="48"/>
      <c r="BG61" s="92" t="s">
        <v>2118</v>
      </c>
      <c r="BH61" s="92" t="s">
        <v>2118</v>
      </c>
      <c r="BI61" s="92" t="s">
        <v>2166</v>
      </c>
      <c r="BJ61" s="92" t="s">
        <v>2166</v>
      </c>
      <c r="BK61" s="48">
        <v>0</v>
      </c>
      <c r="BL61" s="49">
        <v>0</v>
      </c>
      <c r="BM61" s="48">
        <v>0</v>
      </c>
      <c r="BN61" s="49">
        <v>0</v>
      </c>
      <c r="BO61" s="48">
        <v>0</v>
      </c>
      <c r="BP61" s="49">
        <v>0</v>
      </c>
      <c r="BQ61" s="48">
        <v>16</v>
      </c>
      <c r="BR61" s="49">
        <v>100</v>
      </c>
      <c r="BS61" s="48">
        <v>16</v>
      </c>
      <c r="BT61" s="63" t="str">
        <f>REPLACE(INDEX(GroupVertices[Group],MATCH(Vertices[[#This Row],[Vertex]],GroupVertices[Vertex],0)),1,1,"")</f>
        <v>1</v>
      </c>
    </row>
    <row r="62" spans="1:72" ht="41.45" customHeight="1">
      <c r="A62" s="62" t="s">
        <v>526</v>
      </c>
      <c r="B62" s="64"/>
      <c r="C62" s="87"/>
      <c r="D62" s="87" t="s">
        <v>64</v>
      </c>
      <c r="E62" s="94">
        <v>168.1878772312829</v>
      </c>
      <c r="F62" s="105">
        <v>99.97679627126168</v>
      </c>
      <c r="G62" s="76" t="s">
        <v>711</v>
      </c>
      <c r="H62" s="106"/>
      <c r="I62" s="77" t="s">
        <v>526</v>
      </c>
      <c r="J62" s="97"/>
      <c r="K62" s="107"/>
      <c r="L62" s="77" t="s">
        <v>1875</v>
      </c>
      <c r="M62" s="108">
        <v>8.733029330858269</v>
      </c>
      <c r="N62" s="102">
        <v>5946.1083984375</v>
      </c>
      <c r="O62" s="102">
        <v>4666.55908203125</v>
      </c>
      <c r="P62" s="103"/>
      <c r="Q62" s="104"/>
      <c r="R62" s="104"/>
      <c r="S62" s="109"/>
      <c r="T62" s="48">
        <v>0</v>
      </c>
      <c r="U62" s="48">
        <v>1</v>
      </c>
      <c r="V62" s="49">
        <v>0</v>
      </c>
      <c r="W62" s="49">
        <v>0.002179</v>
      </c>
      <c r="X62" s="49">
        <v>0.002373</v>
      </c>
      <c r="Y62" s="49">
        <v>0.515819</v>
      </c>
      <c r="Z62" s="49">
        <v>0</v>
      </c>
      <c r="AA62" s="49">
        <v>0</v>
      </c>
      <c r="AB62" s="98">
        <v>62</v>
      </c>
      <c r="AC62" s="98"/>
      <c r="AD62" s="99"/>
      <c r="AE62" s="64" t="s">
        <v>1172</v>
      </c>
      <c r="AF62" s="64">
        <v>702</v>
      </c>
      <c r="AG62" s="64">
        <v>124</v>
      </c>
      <c r="AH62" s="64">
        <v>7019</v>
      </c>
      <c r="AI62" s="64">
        <v>27808</v>
      </c>
      <c r="AJ62" s="64"/>
      <c r="AK62" s="64" t="s">
        <v>1313</v>
      </c>
      <c r="AL62" s="64" t="s">
        <v>1109</v>
      </c>
      <c r="AM62" s="64"/>
      <c r="AN62" s="64"/>
      <c r="AO62" s="66">
        <v>39913.761296296296</v>
      </c>
      <c r="AP62" s="67" t="s">
        <v>1542</v>
      </c>
      <c r="AQ62" s="64" t="b">
        <v>0</v>
      </c>
      <c r="AR62" s="64" t="b">
        <v>0</v>
      </c>
      <c r="AS62" s="64" t="b">
        <v>0</v>
      </c>
      <c r="AT62" s="64" t="s">
        <v>287</v>
      </c>
      <c r="AU62" s="64">
        <v>1</v>
      </c>
      <c r="AV62" s="67" t="s">
        <v>423</v>
      </c>
      <c r="AW62" s="64" t="b">
        <v>0</v>
      </c>
      <c r="AX62" s="64" t="s">
        <v>218</v>
      </c>
      <c r="AY62" s="67" t="s">
        <v>1730</v>
      </c>
      <c r="AZ62" s="110" t="s">
        <v>66</v>
      </c>
      <c r="BA62" s="48"/>
      <c r="BB62" s="48"/>
      <c r="BC62" s="48"/>
      <c r="BD62" s="48"/>
      <c r="BE62" s="48"/>
      <c r="BF62" s="48"/>
      <c r="BG62" s="92" t="s">
        <v>2125</v>
      </c>
      <c r="BH62" s="92" t="s">
        <v>2125</v>
      </c>
      <c r="BI62" s="92" t="s">
        <v>2084</v>
      </c>
      <c r="BJ62" s="92" t="s">
        <v>2084</v>
      </c>
      <c r="BK62" s="48">
        <v>0</v>
      </c>
      <c r="BL62" s="49">
        <v>0</v>
      </c>
      <c r="BM62" s="48">
        <v>0</v>
      </c>
      <c r="BN62" s="49">
        <v>0</v>
      </c>
      <c r="BO62" s="48">
        <v>0</v>
      </c>
      <c r="BP62" s="49">
        <v>0</v>
      </c>
      <c r="BQ62" s="48">
        <v>47</v>
      </c>
      <c r="BR62" s="49">
        <v>100</v>
      </c>
      <c r="BS62" s="48">
        <v>47</v>
      </c>
      <c r="BT62" s="63" t="str">
        <f>REPLACE(INDEX(GroupVertices[Group],MATCH(Vertices[[#This Row],[Vertex]],GroupVertices[Vertex],0)),1,1,"")</f>
        <v>2</v>
      </c>
    </row>
    <row r="63" spans="1:72" ht="41.45" customHeight="1">
      <c r="A63" s="62" t="s">
        <v>527</v>
      </c>
      <c r="B63" s="64"/>
      <c r="C63" s="87"/>
      <c r="D63" s="87" t="s">
        <v>64</v>
      </c>
      <c r="E63" s="94">
        <v>163.12996019006036</v>
      </c>
      <c r="F63" s="105">
        <v>99.99576279736083</v>
      </c>
      <c r="G63" s="76" t="s">
        <v>712</v>
      </c>
      <c r="H63" s="106"/>
      <c r="I63" s="77" t="s">
        <v>527</v>
      </c>
      <c r="J63" s="97"/>
      <c r="K63" s="107"/>
      <c r="L63" s="77" t="s">
        <v>1876</v>
      </c>
      <c r="M63" s="108">
        <v>2.4121183995480315</v>
      </c>
      <c r="N63" s="102">
        <v>3508.682373046875</v>
      </c>
      <c r="O63" s="102">
        <v>8182.69677734375</v>
      </c>
      <c r="P63" s="103"/>
      <c r="Q63" s="104"/>
      <c r="R63" s="104"/>
      <c r="S63" s="109"/>
      <c r="T63" s="48">
        <v>0</v>
      </c>
      <c r="U63" s="48">
        <v>1</v>
      </c>
      <c r="V63" s="49">
        <v>0</v>
      </c>
      <c r="W63" s="49">
        <v>0.002179</v>
      </c>
      <c r="X63" s="49">
        <v>0.002373</v>
      </c>
      <c r="Y63" s="49">
        <v>0.515819</v>
      </c>
      <c r="Z63" s="49">
        <v>0</v>
      </c>
      <c r="AA63" s="49">
        <v>0</v>
      </c>
      <c r="AB63" s="98">
        <v>63</v>
      </c>
      <c r="AC63" s="98"/>
      <c r="AD63" s="99"/>
      <c r="AE63" s="64" t="s">
        <v>1173</v>
      </c>
      <c r="AF63" s="64">
        <v>125</v>
      </c>
      <c r="AG63" s="64">
        <v>30</v>
      </c>
      <c r="AH63" s="64">
        <v>1286</v>
      </c>
      <c r="AI63" s="64">
        <v>2336</v>
      </c>
      <c r="AJ63" s="64"/>
      <c r="AK63" s="64" t="s">
        <v>1314</v>
      </c>
      <c r="AL63" s="64" t="s">
        <v>356</v>
      </c>
      <c r="AM63" s="64"/>
      <c r="AN63" s="64"/>
      <c r="AO63" s="66">
        <v>42476.07493055556</v>
      </c>
      <c r="AP63" s="67" t="s">
        <v>1543</v>
      </c>
      <c r="AQ63" s="64" t="b">
        <v>1</v>
      </c>
      <c r="AR63" s="64" t="b">
        <v>0</v>
      </c>
      <c r="AS63" s="64" t="b">
        <v>1</v>
      </c>
      <c r="AT63" s="64" t="s">
        <v>287</v>
      </c>
      <c r="AU63" s="64">
        <v>0</v>
      </c>
      <c r="AV63" s="64"/>
      <c r="AW63" s="64" t="b">
        <v>0</v>
      </c>
      <c r="AX63" s="64" t="s">
        <v>218</v>
      </c>
      <c r="AY63" s="67" t="s">
        <v>1731</v>
      </c>
      <c r="AZ63" s="110" t="s">
        <v>66</v>
      </c>
      <c r="BA63" s="48"/>
      <c r="BB63" s="48"/>
      <c r="BC63" s="48"/>
      <c r="BD63" s="48"/>
      <c r="BE63" s="48"/>
      <c r="BF63" s="48"/>
      <c r="BG63" s="92" t="s">
        <v>2125</v>
      </c>
      <c r="BH63" s="92" t="s">
        <v>2125</v>
      </c>
      <c r="BI63" s="92" t="s">
        <v>2084</v>
      </c>
      <c r="BJ63" s="92" t="s">
        <v>2084</v>
      </c>
      <c r="BK63" s="48">
        <v>0</v>
      </c>
      <c r="BL63" s="49">
        <v>0</v>
      </c>
      <c r="BM63" s="48">
        <v>0</v>
      </c>
      <c r="BN63" s="49">
        <v>0</v>
      </c>
      <c r="BO63" s="48">
        <v>0</v>
      </c>
      <c r="BP63" s="49">
        <v>0</v>
      </c>
      <c r="BQ63" s="48">
        <v>47</v>
      </c>
      <c r="BR63" s="49">
        <v>100</v>
      </c>
      <c r="BS63" s="48">
        <v>47</v>
      </c>
      <c r="BT63" s="63" t="str">
        <f>REPLACE(INDEX(GroupVertices[Group],MATCH(Vertices[[#This Row],[Vertex]],GroupVertices[Vertex],0)),1,1,"")</f>
        <v>2</v>
      </c>
    </row>
    <row r="64" spans="1:72" ht="41.45" customHeight="1">
      <c r="A64" s="62" t="s">
        <v>528</v>
      </c>
      <c r="B64" s="64"/>
      <c r="C64" s="87"/>
      <c r="D64" s="87" t="s">
        <v>64</v>
      </c>
      <c r="E64" s="94">
        <v>163.23757544625659</v>
      </c>
      <c r="F64" s="105">
        <v>99.99535925425234</v>
      </c>
      <c r="G64" s="76" t="s">
        <v>1643</v>
      </c>
      <c r="H64" s="106"/>
      <c r="I64" s="77" t="s">
        <v>528</v>
      </c>
      <c r="J64" s="97"/>
      <c r="K64" s="107"/>
      <c r="L64" s="77" t="s">
        <v>1877</v>
      </c>
      <c r="M64" s="108">
        <v>2.546605866171654</v>
      </c>
      <c r="N64" s="102">
        <v>2423.814453125</v>
      </c>
      <c r="O64" s="102">
        <v>2793.544189453125</v>
      </c>
      <c r="P64" s="103"/>
      <c r="Q64" s="104"/>
      <c r="R64" s="104"/>
      <c r="S64" s="109"/>
      <c r="T64" s="48">
        <v>0</v>
      </c>
      <c r="U64" s="48">
        <v>1</v>
      </c>
      <c r="V64" s="49">
        <v>0</v>
      </c>
      <c r="W64" s="49">
        <v>0.002857</v>
      </c>
      <c r="X64" s="49">
        <v>0.013745</v>
      </c>
      <c r="Y64" s="49">
        <v>0.507625</v>
      </c>
      <c r="Z64" s="49">
        <v>0</v>
      </c>
      <c r="AA64" s="49">
        <v>0</v>
      </c>
      <c r="AB64" s="98">
        <v>64</v>
      </c>
      <c r="AC64" s="98"/>
      <c r="AD64" s="99"/>
      <c r="AE64" s="64" t="s">
        <v>1174</v>
      </c>
      <c r="AF64" s="64">
        <v>140</v>
      </c>
      <c r="AG64" s="64">
        <v>32</v>
      </c>
      <c r="AH64" s="64">
        <v>927</v>
      </c>
      <c r="AI64" s="64">
        <v>1906</v>
      </c>
      <c r="AJ64" s="64"/>
      <c r="AK64" s="64" t="s">
        <v>1315</v>
      </c>
      <c r="AL64" s="64" t="s">
        <v>1104</v>
      </c>
      <c r="AM64" s="64"/>
      <c r="AN64" s="64"/>
      <c r="AO64" s="66">
        <v>40964.95002314815</v>
      </c>
      <c r="AP64" s="67" t="s">
        <v>1544</v>
      </c>
      <c r="AQ64" s="64" t="b">
        <v>0</v>
      </c>
      <c r="AR64" s="64" t="b">
        <v>0</v>
      </c>
      <c r="AS64" s="64" t="b">
        <v>1</v>
      </c>
      <c r="AT64" s="64" t="s">
        <v>287</v>
      </c>
      <c r="AU64" s="64">
        <v>0</v>
      </c>
      <c r="AV64" s="67" t="s">
        <v>288</v>
      </c>
      <c r="AW64" s="64" t="b">
        <v>0</v>
      </c>
      <c r="AX64" s="64" t="s">
        <v>218</v>
      </c>
      <c r="AY64" s="67" t="s">
        <v>1732</v>
      </c>
      <c r="AZ64" s="110" t="s">
        <v>66</v>
      </c>
      <c r="BA64" s="48"/>
      <c r="BB64" s="48"/>
      <c r="BC64" s="48"/>
      <c r="BD64" s="48"/>
      <c r="BE64" s="48"/>
      <c r="BF64" s="48"/>
      <c r="BG64" s="92" t="s">
        <v>2118</v>
      </c>
      <c r="BH64" s="92" t="s">
        <v>2118</v>
      </c>
      <c r="BI64" s="92" t="s">
        <v>2166</v>
      </c>
      <c r="BJ64" s="92" t="s">
        <v>2166</v>
      </c>
      <c r="BK64" s="48">
        <v>0</v>
      </c>
      <c r="BL64" s="49">
        <v>0</v>
      </c>
      <c r="BM64" s="48">
        <v>0</v>
      </c>
      <c r="BN64" s="49">
        <v>0</v>
      </c>
      <c r="BO64" s="48">
        <v>0</v>
      </c>
      <c r="BP64" s="49">
        <v>0</v>
      </c>
      <c r="BQ64" s="48">
        <v>16</v>
      </c>
      <c r="BR64" s="49">
        <v>100</v>
      </c>
      <c r="BS64" s="48">
        <v>16</v>
      </c>
      <c r="BT64" s="63" t="str">
        <f>REPLACE(INDEX(GroupVertices[Group],MATCH(Vertices[[#This Row],[Vertex]],GroupVertices[Vertex],0)),1,1,"")</f>
        <v>1</v>
      </c>
    </row>
    <row r="65" spans="1:72" ht="41.45" customHeight="1">
      <c r="A65" s="62" t="s">
        <v>529</v>
      </c>
      <c r="B65" s="64"/>
      <c r="C65" s="87"/>
      <c r="D65" s="87" t="s">
        <v>64</v>
      </c>
      <c r="E65" s="94">
        <v>211.71824836265571</v>
      </c>
      <c r="F65" s="105">
        <v>99.81356308387643</v>
      </c>
      <c r="G65" s="76" t="s">
        <v>713</v>
      </c>
      <c r="H65" s="106"/>
      <c r="I65" s="77" t="s">
        <v>529</v>
      </c>
      <c r="J65" s="97"/>
      <c r="K65" s="107"/>
      <c r="L65" s="77" t="s">
        <v>1878</v>
      </c>
      <c r="M65" s="108">
        <v>63.133209580113395</v>
      </c>
      <c r="N65" s="102">
        <v>3305.79541015625</v>
      </c>
      <c r="O65" s="102">
        <v>6070.0224609375</v>
      </c>
      <c r="P65" s="103"/>
      <c r="Q65" s="104"/>
      <c r="R65" s="104"/>
      <c r="S65" s="109"/>
      <c r="T65" s="48">
        <v>0</v>
      </c>
      <c r="U65" s="48">
        <v>1</v>
      </c>
      <c r="V65" s="49">
        <v>0</v>
      </c>
      <c r="W65" s="49">
        <v>0.002179</v>
      </c>
      <c r="X65" s="49">
        <v>0.002373</v>
      </c>
      <c r="Y65" s="49">
        <v>0.515819</v>
      </c>
      <c r="Z65" s="49">
        <v>0</v>
      </c>
      <c r="AA65" s="49">
        <v>0</v>
      </c>
      <c r="AB65" s="98">
        <v>65</v>
      </c>
      <c r="AC65" s="98"/>
      <c r="AD65" s="99"/>
      <c r="AE65" s="64" t="s">
        <v>1175</v>
      </c>
      <c r="AF65" s="64">
        <v>351</v>
      </c>
      <c r="AG65" s="64">
        <v>933</v>
      </c>
      <c r="AH65" s="64">
        <v>5080</v>
      </c>
      <c r="AI65" s="64">
        <v>3320</v>
      </c>
      <c r="AJ65" s="64"/>
      <c r="AK65" s="64" t="s">
        <v>1316</v>
      </c>
      <c r="AL65" s="64" t="s">
        <v>1414</v>
      </c>
      <c r="AM65" s="64"/>
      <c r="AN65" s="64"/>
      <c r="AO65" s="66">
        <v>42095.48327546296</v>
      </c>
      <c r="AP65" s="67" t="s">
        <v>1545</v>
      </c>
      <c r="AQ65" s="64" t="b">
        <v>1</v>
      </c>
      <c r="AR65" s="64" t="b">
        <v>0</v>
      </c>
      <c r="AS65" s="64" t="b">
        <v>0</v>
      </c>
      <c r="AT65" s="64" t="s">
        <v>287</v>
      </c>
      <c r="AU65" s="64">
        <v>10</v>
      </c>
      <c r="AV65" s="67" t="s">
        <v>288</v>
      </c>
      <c r="AW65" s="64" t="b">
        <v>0</v>
      </c>
      <c r="AX65" s="64" t="s">
        <v>218</v>
      </c>
      <c r="AY65" s="67" t="s">
        <v>1733</v>
      </c>
      <c r="AZ65" s="110" t="s">
        <v>66</v>
      </c>
      <c r="BA65" s="48"/>
      <c r="BB65" s="48"/>
      <c r="BC65" s="48"/>
      <c r="BD65" s="48"/>
      <c r="BE65" s="48"/>
      <c r="BF65" s="48"/>
      <c r="BG65" s="92" t="s">
        <v>2125</v>
      </c>
      <c r="BH65" s="92" t="s">
        <v>2125</v>
      </c>
      <c r="BI65" s="92" t="s">
        <v>2084</v>
      </c>
      <c r="BJ65" s="92" t="s">
        <v>2084</v>
      </c>
      <c r="BK65" s="48">
        <v>0</v>
      </c>
      <c r="BL65" s="49">
        <v>0</v>
      </c>
      <c r="BM65" s="48">
        <v>0</v>
      </c>
      <c r="BN65" s="49">
        <v>0</v>
      </c>
      <c r="BO65" s="48">
        <v>0</v>
      </c>
      <c r="BP65" s="49">
        <v>0</v>
      </c>
      <c r="BQ65" s="48">
        <v>47</v>
      </c>
      <c r="BR65" s="49">
        <v>100</v>
      </c>
      <c r="BS65" s="48">
        <v>47</v>
      </c>
      <c r="BT65" s="63" t="str">
        <f>REPLACE(INDEX(GroupVertices[Group],MATCH(Vertices[[#This Row],[Vertex]],GroupVertices[Vertex],0)),1,1,"")</f>
        <v>2</v>
      </c>
    </row>
    <row r="66" spans="1:72" ht="41.45" customHeight="1">
      <c r="A66" s="62" t="s">
        <v>530</v>
      </c>
      <c r="B66" s="64"/>
      <c r="C66" s="87"/>
      <c r="D66" s="87" t="s">
        <v>64</v>
      </c>
      <c r="E66" s="94">
        <v>190.84088866058815</v>
      </c>
      <c r="F66" s="105">
        <v>99.891850446924</v>
      </c>
      <c r="G66" s="76" t="s">
        <v>714</v>
      </c>
      <c r="H66" s="106"/>
      <c r="I66" s="77" t="s">
        <v>530</v>
      </c>
      <c r="J66" s="97"/>
      <c r="K66" s="107"/>
      <c r="L66" s="77" t="s">
        <v>1879</v>
      </c>
      <c r="M66" s="108">
        <v>37.042641055130716</v>
      </c>
      <c r="N66" s="102">
        <v>4047.249755859375</v>
      </c>
      <c r="O66" s="102">
        <v>5161.6103515625</v>
      </c>
      <c r="P66" s="103"/>
      <c r="Q66" s="104"/>
      <c r="R66" s="104"/>
      <c r="S66" s="109"/>
      <c r="T66" s="48">
        <v>0</v>
      </c>
      <c r="U66" s="48">
        <v>1</v>
      </c>
      <c r="V66" s="49">
        <v>0</v>
      </c>
      <c r="W66" s="49">
        <v>0.002179</v>
      </c>
      <c r="X66" s="49">
        <v>0.002373</v>
      </c>
      <c r="Y66" s="49">
        <v>0.515819</v>
      </c>
      <c r="Z66" s="49">
        <v>0</v>
      </c>
      <c r="AA66" s="49">
        <v>0</v>
      </c>
      <c r="AB66" s="98">
        <v>66</v>
      </c>
      <c r="AC66" s="98"/>
      <c r="AD66" s="99"/>
      <c r="AE66" s="64" t="s">
        <v>1176</v>
      </c>
      <c r="AF66" s="64">
        <v>911</v>
      </c>
      <c r="AG66" s="64">
        <v>545</v>
      </c>
      <c r="AH66" s="64">
        <v>19448</v>
      </c>
      <c r="AI66" s="64">
        <v>17229</v>
      </c>
      <c r="AJ66" s="64"/>
      <c r="AK66" s="64" t="s">
        <v>1317</v>
      </c>
      <c r="AL66" s="64" t="s">
        <v>1415</v>
      </c>
      <c r="AM66" s="64"/>
      <c r="AN66" s="64"/>
      <c r="AO66" s="66">
        <v>41135.08443287037</v>
      </c>
      <c r="AP66" s="67" t="s">
        <v>1546</v>
      </c>
      <c r="AQ66" s="64" t="b">
        <v>0</v>
      </c>
      <c r="AR66" s="64" t="b">
        <v>0</v>
      </c>
      <c r="AS66" s="64" t="b">
        <v>1</v>
      </c>
      <c r="AT66" s="64" t="s">
        <v>287</v>
      </c>
      <c r="AU66" s="64">
        <v>17</v>
      </c>
      <c r="AV66" s="67" t="s">
        <v>358</v>
      </c>
      <c r="AW66" s="64" t="b">
        <v>0</v>
      </c>
      <c r="AX66" s="64" t="s">
        <v>218</v>
      </c>
      <c r="AY66" s="67" t="s">
        <v>1734</v>
      </c>
      <c r="AZ66" s="110" t="s">
        <v>66</v>
      </c>
      <c r="BA66" s="48"/>
      <c r="BB66" s="48"/>
      <c r="BC66" s="48"/>
      <c r="BD66" s="48"/>
      <c r="BE66" s="48"/>
      <c r="BF66" s="48"/>
      <c r="BG66" s="92" t="s">
        <v>2125</v>
      </c>
      <c r="BH66" s="92" t="s">
        <v>2125</v>
      </c>
      <c r="BI66" s="92" t="s">
        <v>2084</v>
      </c>
      <c r="BJ66" s="92" t="s">
        <v>2084</v>
      </c>
      <c r="BK66" s="48">
        <v>0</v>
      </c>
      <c r="BL66" s="49">
        <v>0</v>
      </c>
      <c r="BM66" s="48">
        <v>0</v>
      </c>
      <c r="BN66" s="49">
        <v>0</v>
      </c>
      <c r="BO66" s="48">
        <v>0</v>
      </c>
      <c r="BP66" s="49">
        <v>0</v>
      </c>
      <c r="BQ66" s="48">
        <v>47</v>
      </c>
      <c r="BR66" s="49">
        <v>100</v>
      </c>
      <c r="BS66" s="48">
        <v>47</v>
      </c>
      <c r="BT66" s="63" t="str">
        <f>REPLACE(INDEX(GroupVertices[Group],MATCH(Vertices[[#This Row],[Vertex]],GroupVertices[Vertex],0)),1,1,"")</f>
        <v>2</v>
      </c>
    </row>
    <row r="67" spans="1:72" ht="41.45" customHeight="1">
      <c r="A67" s="62" t="s">
        <v>531</v>
      </c>
      <c r="B67" s="64"/>
      <c r="C67" s="87"/>
      <c r="D67" s="87" t="s">
        <v>64</v>
      </c>
      <c r="E67" s="94">
        <v>162.484268652883</v>
      </c>
      <c r="F67" s="105">
        <v>99.99818405601178</v>
      </c>
      <c r="G67" s="76" t="s">
        <v>715</v>
      </c>
      <c r="H67" s="106"/>
      <c r="I67" s="77" t="s">
        <v>531</v>
      </c>
      <c r="J67" s="97"/>
      <c r="K67" s="107"/>
      <c r="L67" s="77" t="s">
        <v>1880</v>
      </c>
      <c r="M67" s="108">
        <v>1.6051935998062992</v>
      </c>
      <c r="N67" s="102">
        <v>4177.7470703125</v>
      </c>
      <c r="O67" s="102">
        <v>9406.119140625</v>
      </c>
      <c r="P67" s="103"/>
      <c r="Q67" s="104"/>
      <c r="R67" s="104"/>
      <c r="S67" s="109"/>
      <c r="T67" s="48">
        <v>0</v>
      </c>
      <c r="U67" s="48">
        <v>1</v>
      </c>
      <c r="V67" s="49">
        <v>0</v>
      </c>
      <c r="W67" s="49">
        <v>0.002179</v>
      </c>
      <c r="X67" s="49">
        <v>0.002373</v>
      </c>
      <c r="Y67" s="49">
        <v>0.515819</v>
      </c>
      <c r="Z67" s="49">
        <v>0</v>
      </c>
      <c r="AA67" s="49">
        <v>0</v>
      </c>
      <c r="AB67" s="98">
        <v>67</v>
      </c>
      <c r="AC67" s="98"/>
      <c r="AD67" s="99"/>
      <c r="AE67" s="64" t="s">
        <v>1177</v>
      </c>
      <c r="AF67" s="64">
        <v>211</v>
      </c>
      <c r="AG67" s="64">
        <v>18</v>
      </c>
      <c r="AH67" s="64">
        <v>454</v>
      </c>
      <c r="AI67" s="64">
        <v>60</v>
      </c>
      <c r="AJ67" s="64"/>
      <c r="AK67" s="64"/>
      <c r="AL67" s="64"/>
      <c r="AM67" s="64"/>
      <c r="AN67" s="64"/>
      <c r="AO67" s="66">
        <v>41148.53765046296</v>
      </c>
      <c r="AP67" s="64"/>
      <c r="AQ67" s="64" t="b">
        <v>1</v>
      </c>
      <c r="AR67" s="64" t="b">
        <v>0</v>
      </c>
      <c r="AS67" s="64" t="b">
        <v>0</v>
      </c>
      <c r="AT67" s="64" t="s">
        <v>287</v>
      </c>
      <c r="AU67" s="64">
        <v>0</v>
      </c>
      <c r="AV67" s="67" t="s">
        <v>288</v>
      </c>
      <c r="AW67" s="64" t="b">
        <v>0</v>
      </c>
      <c r="AX67" s="64" t="s">
        <v>218</v>
      </c>
      <c r="AY67" s="67" t="s">
        <v>1735</v>
      </c>
      <c r="AZ67" s="110" t="s">
        <v>66</v>
      </c>
      <c r="BA67" s="48"/>
      <c r="BB67" s="48"/>
      <c r="BC67" s="48"/>
      <c r="BD67" s="48"/>
      <c r="BE67" s="48"/>
      <c r="BF67" s="48"/>
      <c r="BG67" s="92" t="s">
        <v>2125</v>
      </c>
      <c r="BH67" s="92" t="s">
        <v>2125</v>
      </c>
      <c r="BI67" s="92" t="s">
        <v>2084</v>
      </c>
      <c r="BJ67" s="92" t="s">
        <v>2084</v>
      </c>
      <c r="BK67" s="48">
        <v>0</v>
      </c>
      <c r="BL67" s="49">
        <v>0</v>
      </c>
      <c r="BM67" s="48">
        <v>0</v>
      </c>
      <c r="BN67" s="49">
        <v>0</v>
      </c>
      <c r="BO67" s="48">
        <v>0</v>
      </c>
      <c r="BP67" s="49">
        <v>0</v>
      </c>
      <c r="BQ67" s="48">
        <v>47</v>
      </c>
      <c r="BR67" s="49">
        <v>100</v>
      </c>
      <c r="BS67" s="48">
        <v>47</v>
      </c>
      <c r="BT67" s="63" t="str">
        <f>REPLACE(INDEX(GroupVertices[Group],MATCH(Vertices[[#This Row],[Vertex]],GroupVertices[Vertex],0)),1,1,"")</f>
        <v>2</v>
      </c>
    </row>
    <row r="68" spans="1:72" ht="41.45" customHeight="1">
      <c r="A68" s="62" t="s">
        <v>532</v>
      </c>
      <c r="B68" s="64"/>
      <c r="C68" s="87"/>
      <c r="D68" s="87" t="s">
        <v>64</v>
      </c>
      <c r="E68" s="94">
        <v>235.71645049441378</v>
      </c>
      <c r="F68" s="105">
        <v>99.7235729706826</v>
      </c>
      <c r="G68" s="76" t="s">
        <v>716</v>
      </c>
      <c r="H68" s="106"/>
      <c r="I68" s="77" t="s">
        <v>532</v>
      </c>
      <c r="J68" s="97"/>
      <c r="K68" s="107"/>
      <c r="L68" s="77" t="s">
        <v>1881</v>
      </c>
      <c r="M68" s="108">
        <v>93.12391463718112</v>
      </c>
      <c r="N68" s="102">
        <v>8735.560546875</v>
      </c>
      <c r="O68" s="102">
        <v>3936.8359375</v>
      </c>
      <c r="P68" s="103"/>
      <c r="Q68" s="104"/>
      <c r="R68" s="104"/>
      <c r="S68" s="109"/>
      <c r="T68" s="48">
        <v>0</v>
      </c>
      <c r="U68" s="48">
        <v>1</v>
      </c>
      <c r="V68" s="49">
        <v>0</v>
      </c>
      <c r="W68" s="49">
        <v>0.001761</v>
      </c>
      <c r="X68" s="49">
        <v>0.000266</v>
      </c>
      <c r="Y68" s="49">
        <v>0.542291</v>
      </c>
      <c r="Z68" s="49">
        <v>0</v>
      </c>
      <c r="AA68" s="49">
        <v>0</v>
      </c>
      <c r="AB68" s="98">
        <v>68</v>
      </c>
      <c r="AC68" s="98"/>
      <c r="AD68" s="99"/>
      <c r="AE68" s="64" t="s">
        <v>1178</v>
      </c>
      <c r="AF68" s="64">
        <v>1580</v>
      </c>
      <c r="AG68" s="64">
        <v>1379</v>
      </c>
      <c r="AH68" s="64">
        <v>66748</v>
      </c>
      <c r="AI68" s="64">
        <v>103577</v>
      </c>
      <c r="AJ68" s="64"/>
      <c r="AK68" s="64" t="s">
        <v>1318</v>
      </c>
      <c r="AL68" s="64" t="s">
        <v>1105</v>
      </c>
      <c r="AM68" s="64"/>
      <c r="AN68" s="64"/>
      <c r="AO68" s="66">
        <v>42276.706192129626</v>
      </c>
      <c r="AP68" s="67" t="s">
        <v>1547</v>
      </c>
      <c r="AQ68" s="64" t="b">
        <v>1</v>
      </c>
      <c r="AR68" s="64" t="b">
        <v>0</v>
      </c>
      <c r="AS68" s="64" t="b">
        <v>1</v>
      </c>
      <c r="AT68" s="64" t="s">
        <v>287</v>
      </c>
      <c r="AU68" s="64">
        <v>0</v>
      </c>
      <c r="AV68" s="67" t="s">
        <v>288</v>
      </c>
      <c r="AW68" s="64" t="b">
        <v>0</v>
      </c>
      <c r="AX68" s="64" t="s">
        <v>218</v>
      </c>
      <c r="AY68" s="67" t="s">
        <v>1736</v>
      </c>
      <c r="AZ68" s="110" t="s">
        <v>66</v>
      </c>
      <c r="BA68" s="48"/>
      <c r="BB68" s="48"/>
      <c r="BC68" s="48"/>
      <c r="BD68" s="48"/>
      <c r="BE68" s="48"/>
      <c r="BF68" s="48"/>
      <c r="BG68" s="92" t="s">
        <v>2127</v>
      </c>
      <c r="BH68" s="92" t="s">
        <v>2127</v>
      </c>
      <c r="BI68" s="92" t="s">
        <v>2169</v>
      </c>
      <c r="BJ68" s="92" t="s">
        <v>2169</v>
      </c>
      <c r="BK68" s="48">
        <v>0</v>
      </c>
      <c r="BL68" s="49">
        <v>0</v>
      </c>
      <c r="BM68" s="48">
        <v>0</v>
      </c>
      <c r="BN68" s="49">
        <v>0</v>
      </c>
      <c r="BO68" s="48">
        <v>0</v>
      </c>
      <c r="BP68" s="49">
        <v>0</v>
      </c>
      <c r="BQ68" s="48">
        <v>36</v>
      </c>
      <c r="BR68" s="49">
        <v>100</v>
      </c>
      <c r="BS68" s="48">
        <v>36</v>
      </c>
      <c r="BT68" s="63" t="str">
        <f>REPLACE(INDEX(GroupVertices[Group],MATCH(Vertices[[#This Row],[Vertex]],GroupVertices[Vertex],0)),1,1,"")</f>
        <v>8</v>
      </c>
    </row>
    <row r="69" spans="1:72" ht="41.45" customHeight="1">
      <c r="A69" s="62" t="s">
        <v>543</v>
      </c>
      <c r="B69" s="64"/>
      <c r="C69" s="87"/>
      <c r="D69" s="87" t="s">
        <v>64</v>
      </c>
      <c r="E69" s="94">
        <v>1000</v>
      </c>
      <c r="F69" s="105">
        <v>87.32652690623675</v>
      </c>
      <c r="G69" s="76" t="s">
        <v>725</v>
      </c>
      <c r="H69" s="106"/>
      <c r="I69" s="77" t="s">
        <v>543</v>
      </c>
      <c r="J69" s="97"/>
      <c r="K69" s="107"/>
      <c r="L69" s="77" t="s">
        <v>1882</v>
      </c>
      <c r="M69" s="108">
        <v>4224.6461330481625</v>
      </c>
      <c r="N69" s="102">
        <v>9088.3154296875</v>
      </c>
      <c r="O69" s="102">
        <v>4324.2001953125</v>
      </c>
      <c r="P69" s="103"/>
      <c r="Q69" s="104"/>
      <c r="R69" s="104"/>
      <c r="S69" s="109"/>
      <c r="T69" s="48">
        <v>5</v>
      </c>
      <c r="U69" s="48">
        <v>1</v>
      </c>
      <c r="V69" s="49">
        <v>690</v>
      </c>
      <c r="W69" s="49">
        <v>0.002212</v>
      </c>
      <c r="X69" s="49">
        <v>0.002123</v>
      </c>
      <c r="Y69" s="49">
        <v>2.307598</v>
      </c>
      <c r="Z69" s="49">
        <v>0</v>
      </c>
      <c r="AA69" s="49">
        <v>0</v>
      </c>
      <c r="AB69" s="98">
        <v>69</v>
      </c>
      <c r="AC69" s="98"/>
      <c r="AD69" s="99"/>
      <c r="AE69" s="64" t="s">
        <v>1179</v>
      </c>
      <c r="AF69" s="64">
        <v>435</v>
      </c>
      <c r="AG69" s="64">
        <v>62820</v>
      </c>
      <c r="AH69" s="64">
        <v>65119</v>
      </c>
      <c r="AI69" s="64">
        <v>891</v>
      </c>
      <c r="AJ69" s="64"/>
      <c r="AK69" s="64" t="s">
        <v>1319</v>
      </c>
      <c r="AL69" s="64" t="s">
        <v>1403</v>
      </c>
      <c r="AM69" s="67" t="s">
        <v>1466</v>
      </c>
      <c r="AN69" s="64"/>
      <c r="AO69" s="66">
        <v>39818.9615625</v>
      </c>
      <c r="AP69" s="67" t="s">
        <v>1548</v>
      </c>
      <c r="AQ69" s="64" t="b">
        <v>0</v>
      </c>
      <c r="AR69" s="64" t="b">
        <v>0</v>
      </c>
      <c r="AS69" s="64" t="b">
        <v>1</v>
      </c>
      <c r="AT69" s="64" t="s">
        <v>287</v>
      </c>
      <c r="AU69" s="64">
        <v>596</v>
      </c>
      <c r="AV69" s="67" t="s">
        <v>357</v>
      </c>
      <c r="AW69" s="64" t="b">
        <v>1</v>
      </c>
      <c r="AX69" s="64" t="s">
        <v>218</v>
      </c>
      <c r="AY69" s="67" t="s">
        <v>1737</v>
      </c>
      <c r="AZ69" s="110" t="s">
        <v>66</v>
      </c>
      <c r="BA69" s="48" t="s">
        <v>653</v>
      </c>
      <c r="BB69" s="48" t="s">
        <v>653</v>
      </c>
      <c r="BC69" s="48" t="s">
        <v>662</v>
      </c>
      <c r="BD69" s="48" t="s">
        <v>662</v>
      </c>
      <c r="BE69" s="48"/>
      <c r="BF69" s="48"/>
      <c r="BG69" s="92" t="s">
        <v>2127</v>
      </c>
      <c r="BH69" s="92" t="s">
        <v>2127</v>
      </c>
      <c r="BI69" s="92" t="s">
        <v>2169</v>
      </c>
      <c r="BJ69" s="92" t="s">
        <v>2169</v>
      </c>
      <c r="BK69" s="48">
        <v>0</v>
      </c>
      <c r="BL69" s="49">
        <v>0</v>
      </c>
      <c r="BM69" s="48">
        <v>0</v>
      </c>
      <c r="BN69" s="49">
        <v>0</v>
      </c>
      <c r="BO69" s="48">
        <v>0</v>
      </c>
      <c r="BP69" s="49">
        <v>0</v>
      </c>
      <c r="BQ69" s="48">
        <v>36</v>
      </c>
      <c r="BR69" s="49">
        <v>100</v>
      </c>
      <c r="BS69" s="48">
        <v>36</v>
      </c>
      <c r="BT69" s="63" t="str">
        <f>REPLACE(INDEX(GroupVertices[Group],MATCH(Vertices[[#This Row],[Vertex]],GroupVertices[Vertex],0)),1,1,"")</f>
        <v>8</v>
      </c>
    </row>
    <row r="70" spans="1:72" ht="41.45" customHeight="1">
      <c r="A70" s="62" t="s">
        <v>533</v>
      </c>
      <c r="B70" s="64"/>
      <c r="C70" s="87"/>
      <c r="D70" s="87" t="s">
        <v>64</v>
      </c>
      <c r="E70" s="94">
        <v>317.77308334403494</v>
      </c>
      <c r="F70" s="105">
        <v>99.41587135045701</v>
      </c>
      <c r="G70" s="76" t="s">
        <v>717</v>
      </c>
      <c r="H70" s="106"/>
      <c r="I70" s="77" t="s">
        <v>533</v>
      </c>
      <c r="J70" s="97"/>
      <c r="K70" s="107"/>
      <c r="L70" s="77" t="s">
        <v>1883</v>
      </c>
      <c r="M70" s="108">
        <v>195.67060793769295</v>
      </c>
      <c r="N70" s="102">
        <v>6954.11083984375</v>
      </c>
      <c r="O70" s="102">
        <v>2436.994873046875</v>
      </c>
      <c r="P70" s="103"/>
      <c r="Q70" s="104"/>
      <c r="R70" s="104"/>
      <c r="S70" s="109"/>
      <c r="T70" s="48">
        <v>0</v>
      </c>
      <c r="U70" s="48">
        <v>2</v>
      </c>
      <c r="V70" s="49">
        <v>0</v>
      </c>
      <c r="W70" s="49">
        <v>0.002347</v>
      </c>
      <c r="X70" s="49">
        <v>0.003482</v>
      </c>
      <c r="Y70" s="49">
        <v>0.709571</v>
      </c>
      <c r="Z70" s="49">
        <v>0.5</v>
      </c>
      <c r="AA70" s="49">
        <v>0</v>
      </c>
      <c r="AB70" s="98">
        <v>70</v>
      </c>
      <c r="AC70" s="98"/>
      <c r="AD70" s="99"/>
      <c r="AE70" s="64" t="s">
        <v>1180</v>
      </c>
      <c r="AF70" s="64">
        <v>353</v>
      </c>
      <c r="AG70" s="64">
        <v>2904</v>
      </c>
      <c r="AH70" s="64">
        <v>5342</v>
      </c>
      <c r="AI70" s="64">
        <v>10183</v>
      </c>
      <c r="AJ70" s="64"/>
      <c r="AK70" s="64" t="s">
        <v>1320</v>
      </c>
      <c r="AL70" s="64" t="s">
        <v>1105</v>
      </c>
      <c r="AM70" s="64"/>
      <c r="AN70" s="64"/>
      <c r="AO70" s="66">
        <v>42801.03574074074</v>
      </c>
      <c r="AP70" s="67" t="s">
        <v>1549</v>
      </c>
      <c r="AQ70" s="64" t="b">
        <v>0</v>
      </c>
      <c r="AR70" s="64" t="b">
        <v>0</v>
      </c>
      <c r="AS70" s="64" t="b">
        <v>1</v>
      </c>
      <c r="AT70" s="64" t="s">
        <v>287</v>
      </c>
      <c r="AU70" s="64">
        <v>25</v>
      </c>
      <c r="AV70" s="67" t="s">
        <v>288</v>
      </c>
      <c r="AW70" s="64" t="b">
        <v>0</v>
      </c>
      <c r="AX70" s="64" t="s">
        <v>218</v>
      </c>
      <c r="AY70" s="67" t="s">
        <v>1738</v>
      </c>
      <c r="AZ70" s="110" t="s">
        <v>66</v>
      </c>
      <c r="BA70" s="48"/>
      <c r="BB70" s="48"/>
      <c r="BC70" s="48"/>
      <c r="BD70" s="48"/>
      <c r="BE70" s="48"/>
      <c r="BF70" s="48"/>
      <c r="BG70" s="92" t="s">
        <v>2128</v>
      </c>
      <c r="BH70" s="92" t="s">
        <v>2128</v>
      </c>
      <c r="BI70" s="92" t="s">
        <v>2170</v>
      </c>
      <c r="BJ70" s="92" t="s">
        <v>2170</v>
      </c>
      <c r="BK70" s="48">
        <v>0</v>
      </c>
      <c r="BL70" s="49">
        <v>0</v>
      </c>
      <c r="BM70" s="48">
        <v>0</v>
      </c>
      <c r="BN70" s="49">
        <v>0</v>
      </c>
      <c r="BO70" s="48">
        <v>0</v>
      </c>
      <c r="BP70" s="49">
        <v>0</v>
      </c>
      <c r="BQ70" s="48">
        <v>43</v>
      </c>
      <c r="BR70" s="49">
        <v>100</v>
      </c>
      <c r="BS70" s="48">
        <v>43</v>
      </c>
      <c r="BT70" s="63" t="str">
        <f>REPLACE(INDEX(GroupVertices[Group],MATCH(Vertices[[#This Row],[Vertex]],GroupVertices[Vertex],0)),1,1,"")</f>
        <v>7</v>
      </c>
    </row>
    <row r="71" spans="1:72" ht="41.45" customHeight="1">
      <c r="A71" s="62" t="s">
        <v>568</v>
      </c>
      <c r="B71" s="64"/>
      <c r="C71" s="87"/>
      <c r="D71" s="87" t="s">
        <v>64</v>
      </c>
      <c r="E71" s="94">
        <v>206.28367792474637</v>
      </c>
      <c r="F71" s="105">
        <v>99.83394201085531</v>
      </c>
      <c r="G71" s="76" t="s">
        <v>1644</v>
      </c>
      <c r="H71" s="106"/>
      <c r="I71" s="77" t="s">
        <v>568</v>
      </c>
      <c r="J71" s="97"/>
      <c r="K71" s="107"/>
      <c r="L71" s="77" t="s">
        <v>1884</v>
      </c>
      <c r="M71" s="108">
        <v>56.34159251562048</v>
      </c>
      <c r="N71" s="102">
        <v>7053.43310546875</v>
      </c>
      <c r="O71" s="102">
        <v>925.7200317382812</v>
      </c>
      <c r="P71" s="103"/>
      <c r="Q71" s="104"/>
      <c r="R71" s="104"/>
      <c r="S71" s="109"/>
      <c r="T71" s="48">
        <v>4</v>
      </c>
      <c r="U71" s="48">
        <v>1</v>
      </c>
      <c r="V71" s="49">
        <v>90</v>
      </c>
      <c r="W71" s="49">
        <v>0.002532</v>
      </c>
      <c r="X71" s="49">
        <v>0.006441</v>
      </c>
      <c r="Y71" s="49">
        <v>1.63999</v>
      </c>
      <c r="Z71" s="49">
        <v>0.2</v>
      </c>
      <c r="AA71" s="49">
        <v>0</v>
      </c>
      <c r="AB71" s="98">
        <v>71</v>
      </c>
      <c r="AC71" s="98"/>
      <c r="AD71" s="99"/>
      <c r="AE71" s="64" t="s">
        <v>1181</v>
      </c>
      <c r="AF71" s="64">
        <v>258</v>
      </c>
      <c r="AG71" s="64">
        <v>832</v>
      </c>
      <c r="AH71" s="64">
        <v>2292</v>
      </c>
      <c r="AI71" s="64">
        <v>2529</v>
      </c>
      <c r="AJ71" s="64"/>
      <c r="AK71" s="64" t="s">
        <v>1321</v>
      </c>
      <c r="AL71" s="64" t="s">
        <v>1104</v>
      </c>
      <c r="AM71" s="67" t="s">
        <v>1467</v>
      </c>
      <c r="AN71" s="64"/>
      <c r="AO71" s="66">
        <v>42051.03832175926</v>
      </c>
      <c r="AP71" s="67" t="s">
        <v>1550</v>
      </c>
      <c r="AQ71" s="64" t="b">
        <v>1</v>
      </c>
      <c r="AR71" s="64" t="b">
        <v>0</v>
      </c>
      <c r="AS71" s="64" t="b">
        <v>0</v>
      </c>
      <c r="AT71" s="64" t="s">
        <v>287</v>
      </c>
      <c r="AU71" s="64">
        <v>33</v>
      </c>
      <c r="AV71" s="67" t="s">
        <v>288</v>
      </c>
      <c r="AW71" s="64" t="b">
        <v>0</v>
      </c>
      <c r="AX71" s="64" t="s">
        <v>218</v>
      </c>
      <c r="AY71" s="67" t="s">
        <v>1739</v>
      </c>
      <c r="AZ71" s="110" t="s">
        <v>66</v>
      </c>
      <c r="BA71" s="48"/>
      <c r="BB71" s="48"/>
      <c r="BC71" s="48"/>
      <c r="BD71" s="48"/>
      <c r="BE71" s="48" t="s">
        <v>667</v>
      </c>
      <c r="BF71" s="48" t="s">
        <v>667</v>
      </c>
      <c r="BG71" s="92" t="s">
        <v>2128</v>
      </c>
      <c r="BH71" s="92" t="s">
        <v>2128</v>
      </c>
      <c r="BI71" s="92" t="s">
        <v>2170</v>
      </c>
      <c r="BJ71" s="92" t="s">
        <v>2170</v>
      </c>
      <c r="BK71" s="48">
        <v>0</v>
      </c>
      <c r="BL71" s="49">
        <v>0</v>
      </c>
      <c r="BM71" s="48">
        <v>0</v>
      </c>
      <c r="BN71" s="49">
        <v>0</v>
      </c>
      <c r="BO71" s="48">
        <v>0</v>
      </c>
      <c r="BP71" s="49">
        <v>0</v>
      </c>
      <c r="BQ71" s="48">
        <v>43</v>
      </c>
      <c r="BR71" s="49">
        <v>100</v>
      </c>
      <c r="BS71" s="48">
        <v>43</v>
      </c>
      <c r="BT71" s="63" t="str">
        <f>REPLACE(INDEX(GroupVertices[Group],MATCH(Vertices[[#This Row],[Vertex]],GroupVertices[Vertex],0)),1,1,"")</f>
        <v>7</v>
      </c>
    </row>
    <row r="72" spans="1:72" ht="41.45" customHeight="1">
      <c r="A72" s="62" t="s">
        <v>610</v>
      </c>
      <c r="B72" s="64"/>
      <c r="C72" s="87"/>
      <c r="D72" s="87" t="s">
        <v>64</v>
      </c>
      <c r="E72" s="94">
        <v>1000</v>
      </c>
      <c r="F72" s="105">
        <v>86.86487359012126</v>
      </c>
      <c r="G72" s="76" t="s">
        <v>765</v>
      </c>
      <c r="H72" s="106"/>
      <c r="I72" s="77" t="s">
        <v>610</v>
      </c>
      <c r="J72" s="97"/>
      <c r="K72" s="107"/>
      <c r="L72" s="77" t="s">
        <v>1885</v>
      </c>
      <c r="M72" s="108">
        <v>4378.499794865586</v>
      </c>
      <c r="N72" s="102">
        <v>7541.1083984375</v>
      </c>
      <c r="O72" s="102">
        <v>1327.9066162109375</v>
      </c>
      <c r="P72" s="103"/>
      <c r="Q72" s="104"/>
      <c r="R72" s="104"/>
      <c r="S72" s="109"/>
      <c r="T72" s="48">
        <v>7</v>
      </c>
      <c r="U72" s="48">
        <v>2</v>
      </c>
      <c r="V72" s="49">
        <v>902</v>
      </c>
      <c r="W72" s="49">
        <v>0.003215</v>
      </c>
      <c r="X72" s="49">
        <v>0.021329</v>
      </c>
      <c r="Y72" s="49">
        <v>2.64257</v>
      </c>
      <c r="Z72" s="49">
        <v>0.11904761904761904</v>
      </c>
      <c r="AA72" s="49">
        <v>0</v>
      </c>
      <c r="AB72" s="98">
        <v>72</v>
      </c>
      <c r="AC72" s="98"/>
      <c r="AD72" s="99"/>
      <c r="AE72" s="64" t="s">
        <v>1182</v>
      </c>
      <c r="AF72" s="64">
        <v>1726</v>
      </c>
      <c r="AG72" s="64">
        <v>65108</v>
      </c>
      <c r="AH72" s="64">
        <v>63901</v>
      </c>
      <c r="AI72" s="64">
        <v>4001</v>
      </c>
      <c r="AJ72" s="64"/>
      <c r="AK72" s="64" t="s">
        <v>1322</v>
      </c>
      <c r="AL72" s="64" t="s">
        <v>1104</v>
      </c>
      <c r="AM72" s="67" t="s">
        <v>1468</v>
      </c>
      <c r="AN72" s="64"/>
      <c r="AO72" s="66">
        <v>39825.75619212963</v>
      </c>
      <c r="AP72" s="67" t="s">
        <v>1551</v>
      </c>
      <c r="AQ72" s="64" t="b">
        <v>0</v>
      </c>
      <c r="AR72" s="64" t="b">
        <v>0</v>
      </c>
      <c r="AS72" s="64" t="b">
        <v>1</v>
      </c>
      <c r="AT72" s="64" t="s">
        <v>287</v>
      </c>
      <c r="AU72" s="64">
        <v>545</v>
      </c>
      <c r="AV72" s="67" t="s">
        <v>288</v>
      </c>
      <c r="AW72" s="64" t="b">
        <v>0</v>
      </c>
      <c r="AX72" s="64" t="s">
        <v>218</v>
      </c>
      <c r="AY72" s="67" t="s">
        <v>1740</v>
      </c>
      <c r="AZ72" s="110" t="s">
        <v>66</v>
      </c>
      <c r="BA72" s="48"/>
      <c r="BB72" s="48"/>
      <c r="BC72" s="48"/>
      <c r="BD72" s="48"/>
      <c r="BE72" s="48"/>
      <c r="BF72" s="48"/>
      <c r="BG72" s="92" t="s">
        <v>2129</v>
      </c>
      <c r="BH72" s="92" t="s">
        <v>2151</v>
      </c>
      <c r="BI72" s="92" t="s">
        <v>2171</v>
      </c>
      <c r="BJ72" s="92" t="s">
        <v>2186</v>
      </c>
      <c r="BK72" s="48">
        <v>0</v>
      </c>
      <c r="BL72" s="49">
        <v>0</v>
      </c>
      <c r="BM72" s="48">
        <v>0</v>
      </c>
      <c r="BN72" s="49">
        <v>0</v>
      </c>
      <c r="BO72" s="48">
        <v>0</v>
      </c>
      <c r="BP72" s="49">
        <v>0</v>
      </c>
      <c r="BQ72" s="48">
        <v>42</v>
      </c>
      <c r="BR72" s="49">
        <v>100</v>
      </c>
      <c r="BS72" s="48">
        <v>42</v>
      </c>
      <c r="BT72" s="63" t="str">
        <f>REPLACE(INDEX(GroupVertices[Group],MATCH(Vertices[[#This Row],[Vertex]],GroupVertices[Vertex],0)),1,1,"")</f>
        <v>7</v>
      </c>
    </row>
    <row r="73" spans="1:72" ht="41.45" customHeight="1">
      <c r="A73" s="62" t="s">
        <v>534</v>
      </c>
      <c r="B73" s="64"/>
      <c r="C73" s="87"/>
      <c r="D73" s="87" t="s">
        <v>64</v>
      </c>
      <c r="E73" s="94">
        <v>277.524977526647</v>
      </c>
      <c r="F73" s="105">
        <v>99.56679647303324</v>
      </c>
      <c r="G73" s="76" t="s">
        <v>1645</v>
      </c>
      <c r="H73" s="106"/>
      <c r="I73" s="77" t="s">
        <v>534</v>
      </c>
      <c r="J73" s="97"/>
      <c r="K73" s="107"/>
      <c r="L73" s="77" t="s">
        <v>1886</v>
      </c>
      <c r="M73" s="108">
        <v>145.3722954204583</v>
      </c>
      <c r="N73" s="102">
        <v>2651.13818359375</v>
      </c>
      <c r="O73" s="102">
        <v>1582.9219970703125</v>
      </c>
      <c r="P73" s="103"/>
      <c r="Q73" s="104"/>
      <c r="R73" s="104"/>
      <c r="S73" s="109"/>
      <c r="T73" s="48">
        <v>0</v>
      </c>
      <c r="U73" s="48">
        <v>1</v>
      </c>
      <c r="V73" s="49">
        <v>0</v>
      </c>
      <c r="W73" s="49">
        <v>0.002857</v>
      </c>
      <c r="X73" s="49">
        <v>0.013745</v>
      </c>
      <c r="Y73" s="49">
        <v>0.507625</v>
      </c>
      <c r="Z73" s="49">
        <v>0</v>
      </c>
      <c r="AA73" s="49">
        <v>0</v>
      </c>
      <c r="AB73" s="98">
        <v>73</v>
      </c>
      <c r="AC73" s="98"/>
      <c r="AD73" s="99"/>
      <c r="AE73" s="64" t="s">
        <v>1183</v>
      </c>
      <c r="AF73" s="64">
        <v>4998</v>
      </c>
      <c r="AG73" s="64">
        <v>2156</v>
      </c>
      <c r="AH73" s="64">
        <v>40147</v>
      </c>
      <c r="AI73" s="64">
        <v>18160</v>
      </c>
      <c r="AJ73" s="64"/>
      <c r="AK73" s="64" t="s">
        <v>1323</v>
      </c>
      <c r="AL73" s="64" t="s">
        <v>1400</v>
      </c>
      <c r="AM73" s="64"/>
      <c r="AN73" s="64"/>
      <c r="AO73" s="66">
        <v>40051.9903587963</v>
      </c>
      <c r="AP73" s="67" t="s">
        <v>1552</v>
      </c>
      <c r="AQ73" s="64" t="b">
        <v>0</v>
      </c>
      <c r="AR73" s="64" t="b">
        <v>0</v>
      </c>
      <c r="AS73" s="64" t="b">
        <v>1</v>
      </c>
      <c r="AT73" s="64" t="s">
        <v>287</v>
      </c>
      <c r="AU73" s="64">
        <v>92</v>
      </c>
      <c r="AV73" s="67" t="s">
        <v>424</v>
      </c>
      <c r="AW73" s="64" t="b">
        <v>0</v>
      </c>
      <c r="AX73" s="64" t="s">
        <v>218</v>
      </c>
      <c r="AY73" s="67" t="s">
        <v>1741</v>
      </c>
      <c r="AZ73" s="110" t="s">
        <v>66</v>
      </c>
      <c r="BA73" s="48"/>
      <c r="BB73" s="48"/>
      <c r="BC73" s="48"/>
      <c r="BD73" s="48"/>
      <c r="BE73" s="48"/>
      <c r="BF73" s="48"/>
      <c r="BG73" s="92" t="s">
        <v>2118</v>
      </c>
      <c r="BH73" s="92" t="s">
        <v>2118</v>
      </c>
      <c r="BI73" s="92" t="s">
        <v>2166</v>
      </c>
      <c r="BJ73" s="92" t="s">
        <v>2166</v>
      </c>
      <c r="BK73" s="48">
        <v>0</v>
      </c>
      <c r="BL73" s="49">
        <v>0</v>
      </c>
      <c r="BM73" s="48">
        <v>0</v>
      </c>
      <c r="BN73" s="49">
        <v>0</v>
      </c>
      <c r="BO73" s="48">
        <v>0</v>
      </c>
      <c r="BP73" s="49">
        <v>0</v>
      </c>
      <c r="BQ73" s="48">
        <v>16</v>
      </c>
      <c r="BR73" s="49">
        <v>100</v>
      </c>
      <c r="BS73" s="48">
        <v>16</v>
      </c>
      <c r="BT73" s="63" t="str">
        <f>REPLACE(INDEX(GroupVertices[Group],MATCH(Vertices[[#This Row],[Vertex]],GroupVertices[Vertex],0)),1,1,"")</f>
        <v>1</v>
      </c>
    </row>
    <row r="74" spans="1:72" ht="41.45" customHeight="1">
      <c r="A74" s="62" t="s">
        <v>535</v>
      </c>
      <c r="B74" s="64"/>
      <c r="C74" s="87"/>
      <c r="D74" s="87" t="s">
        <v>64</v>
      </c>
      <c r="E74" s="94">
        <v>179.32605624759213</v>
      </c>
      <c r="F74" s="105">
        <v>99.9350295595327</v>
      </c>
      <c r="G74" s="76" t="s">
        <v>718</v>
      </c>
      <c r="H74" s="106"/>
      <c r="I74" s="77" t="s">
        <v>535</v>
      </c>
      <c r="J74" s="97"/>
      <c r="K74" s="107"/>
      <c r="L74" s="77" t="s">
        <v>1887</v>
      </c>
      <c r="M74" s="108">
        <v>22.652482126403154</v>
      </c>
      <c r="N74" s="102">
        <v>3785.212158203125</v>
      </c>
      <c r="O74" s="102">
        <v>8947.3154296875</v>
      </c>
      <c r="P74" s="103"/>
      <c r="Q74" s="104"/>
      <c r="R74" s="104"/>
      <c r="S74" s="109"/>
      <c r="T74" s="48">
        <v>0</v>
      </c>
      <c r="U74" s="48">
        <v>1</v>
      </c>
      <c r="V74" s="49">
        <v>0</v>
      </c>
      <c r="W74" s="49">
        <v>0.002179</v>
      </c>
      <c r="X74" s="49">
        <v>0.002373</v>
      </c>
      <c r="Y74" s="49">
        <v>0.515819</v>
      </c>
      <c r="Z74" s="49">
        <v>0</v>
      </c>
      <c r="AA74" s="49">
        <v>0</v>
      </c>
      <c r="AB74" s="98">
        <v>74</v>
      </c>
      <c r="AC74" s="98"/>
      <c r="AD74" s="99"/>
      <c r="AE74" s="64" t="s">
        <v>1184</v>
      </c>
      <c r="AF74" s="64">
        <v>141</v>
      </c>
      <c r="AG74" s="64">
        <v>331</v>
      </c>
      <c r="AH74" s="64">
        <v>1366</v>
      </c>
      <c r="AI74" s="64">
        <v>7750</v>
      </c>
      <c r="AJ74" s="64"/>
      <c r="AK74" s="64" t="s">
        <v>1324</v>
      </c>
      <c r="AL74" s="64" t="s">
        <v>1105</v>
      </c>
      <c r="AM74" s="67" t="s">
        <v>1469</v>
      </c>
      <c r="AN74" s="64"/>
      <c r="AO74" s="66">
        <v>42563.2040625</v>
      </c>
      <c r="AP74" s="67" t="s">
        <v>1553</v>
      </c>
      <c r="AQ74" s="64" t="b">
        <v>0</v>
      </c>
      <c r="AR74" s="64" t="b">
        <v>0</v>
      </c>
      <c r="AS74" s="64" t="b">
        <v>0</v>
      </c>
      <c r="AT74" s="64" t="s">
        <v>287</v>
      </c>
      <c r="AU74" s="64">
        <v>4</v>
      </c>
      <c r="AV74" s="67" t="s">
        <v>288</v>
      </c>
      <c r="AW74" s="64" t="b">
        <v>0</v>
      </c>
      <c r="AX74" s="64" t="s">
        <v>218</v>
      </c>
      <c r="AY74" s="67" t="s">
        <v>1742</v>
      </c>
      <c r="AZ74" s="110" t="s">
        <v>66</v>
      </c>
      <c r="BA74" s="48"/>
      <c r="BB74" s="48"/>
      <c r="BC74" s="48"/>
      <c r="BD74" s="48"/>
      <c r="BE74" s="48"/>
      <c r="BF74" s="48"/>
      <c r="BG74" s="92" t="s">
        <v>2125</v>
      </c>
      <c r="BH74" s="92" t="s">
        <v>2125</v>
      </c>
      <c r="BI74" s="92" t="s">
        <v>2084</v>
      </c>
      <c r="BJ74" s="92" t="s">
        <v>2084</v>
      </c>
      <c r="BK74" s="48">
        <v>0</v>
      </c>
      <c r="BL74" s="49">
        <v>0</v>
      </c>
      <c r="BM74" s="48">
        <v>0</v>
      </c>
      <c r="BN74" s="49">
        <v>0</v>
      </c>
      <c r="BO74" s="48">
        <v>0</v>
      </c>
      <c r="BP74" s="49">
        <v>0</v>
      </c>
      <c r="BQ74" s="48">
        <v>47</v>
      </c>
      <c r="BR74" s="49">
        <v>100</v>
      </c>
      <c r="BS74" s="48">
        <v>47</v>
      </c>
      <c r="BT74" s="63" t="str">
        <f>REPLACE(INDEX(GroupVertices[Group],MATCH(Vertices[[#This Row],[Vertex]],GroupVertices[Vertex],0)),1,1,"")</f>
        <v>2</v>
      </c>
    </row>
    <row r="75" spans="1:72" ht="41.45" customHeight="1">
      <c r="A75" s="62" t="s">
        <v>536</v>
      </c>
      <c r="B75" s="64"/>
      <c r="C75" s="87"/>
      <c r="D75" s="87" t="s">
        <v>64</v>
      </c>
      <c r="E75" s="94">
        <v>202.4095287016823</v>
      </c>
      <c r="F75" s="105">
        <v>99.84846956276104</v>
      </c>
      <c r="G75" s="76" t="s">
        <v>719</v>
      </c>
      <c r="H75" s="106"/>
      <c r="I75" s="77" t="s">
        <v>536</v>
      </c>
      <c r="J75" s="97"/>
      <c r="K75" s="107"/>
      <c r="L75" s="77" t="s">
        <v>1888</v>
      </c>
      <c r="M75" s="108">
        <v>51.50004371717009</v>
      </c>
      <c r="N75" s="102">
        <v>4246.46337890625</v>
      </c>
      <c r="O75" s="102">
        <v>3837.49853515625</v>
      </c>
      <c r="P75" s="103"/>
      <c r="Q75" s="104"/>
      <c r="R75" s="104"/>
      <c r="S75" s="109"/>
      <c r="T75" s="48">
        <v>0</v>
      </c>
      <c r="U75" s="48">
        <v>1</v>
      </c>
      <c r="V75" s="49">
        <v>0</v>
      </c>
      <c r="W75" s="49">
        <v>0.002179</v>
      </c>
      <c r="X75" s="49">
        <v>0.002373</v>
      </c>
      <c r="Y75" s="49">
        <v>0.515819</v>
      </c>
      <c r="Z75" s="49">
        <v>0</v>
      </c>
      <c r="AA75" s="49">
        <v>0</v>
      </c>
      <c r="AB75" s="98">
        <v>75</v>
      </c>
      <c r="AC75" s="98"/>
      <c r="AD75" s="99"/>
      <c r="AE75" s="64" t="s">
        <v>1185</v>
      </c>
      <c r="AF75" s="64">
        <v>2166</v>
      </c>
      <c r="AG75" s="64">
        <v>760</v>
      </c>
      <c r="AH75" s="64">
        <v>6841</v>
      </c>
      <c r="AI75" s="64">
        <v>11551</v>
      </c>
      <c r="AJ75" s="64"/>
      <c r="AK75" s="64" t="s">
        <v>1325</v>
      </c>
      <c r="AL75" s="64" t="s">
        <v>1104</v>
      </c>
      <c r="AM75" s="67" t="s">
        <v>1470</v>
      </c>
      <c r="AN75" s="64"/>
      <c r="AO75" s="66">
        <v>40421.62688657407</v>
      </c>
      <c r="AP75" s="67" t="s">
        <v>1554</v>
      </c>
      <c r="AQ75" s="64" t="b">
        <v>0</v>
      </c>
      <c r="AR75" s="64" t="b">
        <v>0</v>
      </c>
      <c r="AS75" s="64" t="b">
        <v>1</v>
      </c>
      <c r="AT75" s="64" t="s">
        <v>287</v>
      </c>
      <c r="AU75" s="64">
        <v>13</v>
      </c>
      <c r="AV75" s="67" t="s">
        <v>289</v>
      </c>
      <c r="AW75" s="64" t="b">
        <v>0</v>
      </c>
      <c r="AX75" s="64" t="s">
        <v>218</v>
      </c>
      <c r="AY75" s="67" t="s">
        <v>1743</v>
      </c>
      <c r="AZ75" s="110" t="s">
        <v>66</v>
      </c>
      <c r="BA75" s="48"/>
      <c r="BB75" s="48"/>
      <c r="BC75" s="48"/>
      <c r="BD75" s="48"/>
      <c r="BE75" s="48"/>
      <c r="BF75" s="48"/>
      <c r="BG75" s="92" t="s">
        <v>2125</v>
      </c>
      <c r="BH75" s="92" t="s">
        <v>2125</v>
      </c>
      <c r="BI75" s="92" t="s">
        <v>2084</v>
      </c>
      <c r="BJ75" s="92" t="s">
        <v>2084</v>
      </c>
      <c r="BK75" s="48">
        <v>0</v>
      </c>
      <c r="BL75" s="49">
        <v>0</v>
      </c>
      <c r="BM75" s="48">
        <v>0</v>
      </c>
      <c r="BN75" s="49">
        <v>0</v>
      </c>
      <c r="BO75" s="48">
        <v>0</v>
      </c>
      <c r="BP75" s="49">
        <v>0</v>
      </c>
      <c r="BQ75" s="48">
        <v>47</v>
      </c>
      <c r="BR75" s="49">
        <v>100</v>
      </c>
      <c r="BS75" s="48">
        <v>47</v>
      </c>
      <c r="BT75" s="63" t="str">
        <f>REPLACE(INDEX(GroupVertices[Group],MATCH(Vertices[[#This Row],[Vertex]],GroupVertices[Vertex],0)),1,1,"")</f>
        <v>2</v>
      </c>
    </row>
    <row r="76" spans="1:72" ht="41.45" customHeight="1">
      <c r="A76" s="62" t="s">
        <v>537</v>
      </c>
      <c r="B76" s="64"/>
      <c r="C76" s="87"/>
      <c r="D76" s="87" t="s">
        <v>64</v>
      </c>
      <c r="E76" s="94">
        <v>175.02144599974315</v>
      </c>
      <c r="F76" s="105">
        <v>99.9511712838724</v>
      </c>
      <c r="G76" s="76" t="s">
        <v>720</v>
      </c>
      <c r="H76" s="106"/>
      <c r="I76" s="77" t="s">
        <v>537</v>
      </c>
      <c r="J76" s="97"/>
      <c r="K76" s="107"/>
      <c r="L76" s="77" t="s">
        <v>1889</v>
      </c>
      <c r="M76" s="108">
        <v>17.27298346145827</v>
      </c>
      <c r="N76" s="102">
        <v>9839.357421875</v>
      </c>
      <c r="O76" s="102">
        <v>4062.900634765625</v>
      </c>
      <c r="P76" s="103"/>
      <c r="Q76" s="104"/>
      <c r="R76" s="104"/>
      <c r="S76" s="109"/>
      <c r="T76" s="48">
        <v>0</v>
      </c>
      <c r="U76" s="48">
        <v>1</v>
      </c>
      <c r="V76" s="49">
        <v>0</v>
      </c>
      <c r="W76" s="49">
        <v>0.001761</v>
      </c>
      <c r="X76" s="49">
        <v>0.000266</v>
      </c>
      <c r="Y76" s="49">
        <v>0.542291</v>
      </c>
      <c r="Z76" s="49">
        <v>0</v>
      </c>
      <c r="AA76" s="49">
        <v>0</v>
      </c>
      <c r="AB76" s="98">
        <v>76</v>
      </c>
      <c r="AC76" s="98"/>
      <c r="AD76" s="99"/>
      <c r="AE76" s="64" t="s">
        <v>1186</v>
      </c>
      <c r="AF76" s="64">
        <v>330</v>
      </c>
      <c r="AG76" s="64">
        <v>251</v>
      </c>
      <c r="AH76" s="64">
        <v>7394</v>
      </c>
      <c r="AI76" s="64">
        <v>1747</v>
      </c>
      <c r="AJ76" s="64"/>
      <c r="AK76" s="64" t="s">
        <v>1326</v>
      </c>
      <c r="AL76" s="64" t="s">
        <v>1104</v>
      </c>
      <c r="AM76" s="64"/>
      <c r="AN76" s="64"/>
      <c r="AO76" s="66">
        <v>41680.24737268518</v>
      </c>
      <c r="AP76" s="67" t="s">
        <v>1555</v>
      </c>
      <c r="AQ76" s="64" t="b">
        <v>0</v>
      </c>
      <c r="AR76" s="64" t="b">
        <v>0</v>
      </c>
      <c r="AS76" s="64" t="b">
        <v>1</v>
      </c>
      <c r="AT76" s="64" t="s">
        <v>287</v>
      </c>
      <c r="AU76" s="64">
        <v>50</v>
      </c>
      <c r="AV76" s="67" t="s">
        <v>289</v>
      </c>
      <c r="AW76" s="64" t="b">
        <v>0</v>
      </c>
      <c r="AX76" s="64" t="s">
        <v>218</v>
      </c>
      <c r="AY76" s="67" t="s">
        <v>1744</v>
      </c>
      <c r="AZ76" s="110" t="s">
        <v>66</v>
      </c>
      <c r="BA76" s="48"/>
      <c r="BB76" s="48"/>
      <c r="BC76" s="48"/>
      <c r="BD76" s="48"/>
      <c r="BE76" s="48"/>
      <c r="BF76" s="48"/>
      <c r="BG76" s="92" t="s">
        <v>2127</v>
      </c>
      <c r="BH76" s="92" t="s">
        <v>2127</v>
      </c>
      <c r="BI76" s="92" t="s">
        <v>2169</v>
      </c>
      <c r="BJ76" s="92" t="s">
        <v>2169</v>
      </c>
      <c r="BK76" s="48">
        <v>0</v>
      </c>
      <c r="BL76" s="49">
        <v>0</v>
      </c>
      <c r="BM76" s="48">
        <v>0</v>
      </c>
      <c r="BN76" s="49">
        <v>0</v>
      </c>
      <c r="BO76" s="48">
        <v>0</v>
      </c>
      <c r="BP76" s="49">
        <v>0</v>
      </c>
      <c r="BQ76" s="48">
        <v>36</v>
      </c>
      <c r="BR76" s="49">
        <v>100</v>
      </c>
      <c r="BS76" s="48">
        <v>36</v>
      </c>
      <c r="BT76" s="63" t="str">
        <f>REPLACE(INDEX(GroupVertices[Group],MATCH(Vertices[[#This Row],[Vertex]],GroupVertices[Vertex],0)),1,1,"")</f>
        <v>8</v>
      </c>
    </row>
    <row r="77" spans="1:72" ht="41.45" customHeight="1">
      <c r="A77" s="62" t="s">
        <v>538</v>
      </c>
      <c r="B77" s="64"/>
      <c r="C77" s="87"/>
      <c r="D77" s="87" t="s">
        <v>64</v>
      </c>
      <c r="E77" s="94">
        <v>162.16142288429432</v>
      </c>
      <c r="F77" s="105">
        <v>99.99939468533726</v>
      </c>
      <c r="G77" s="76" t="s">
        <v>721</v>
      </c>
      <c r="H77" s="106"/>
      <c r="I77" s="77" t="s">
        <v>538</v>
      </c>
      <c r="J77" s="97"/>
      <c r="K77" s="107"/>
      <c r="L77" s="77" t="s">
        <v>1890</v>
      </c>
      <c r="M77" s="108">
        <v>1.2017311999354332</v>
      </c>
      <c r="N77" s="102">
        <v>4525.00048828125</v>
      </c>
      <c r="O77" s="102">
        <v>313.7761535644531</v>
      </c>
      <c r="P77" s="103"/>
      <c r="Q77" s="104"/>
      <c r="R77" s="104"/>
      <c r="S77" s="109"/>
      <c r="T77" s="48">
        <v>0</v>
      </c>
      <c r="U77" s="48">
        <v>1</v>
      </c>
      <c r="V77" s="49">
        <v>0</v>
      </c>
      <c r="W77" s="49">
        <v>0.001901</v>
      </c>
      <c r="X77" s="49">
        <v>0.000676</v>
      </c>
      <c r="Y77" s="49">
        <v>0.52798</v>
      </c>
      <c r="Z77" s="49">
        <v>0</v>
      </c>
      <c r="AA77" s="49">
        <v>0</v>
      </c>
      <c r="AB77" s="98">
        <v>77</v>
      </c>
      <c r="AC77" s="98"/>
      <c r="AD77" s="99"/>
      <c r="AE77" s="64" t="s">
        <v>1187</v>
      </c>
      <c r="AF77" s="64">
        <v>217</v>
      </c>
      <c r="AG77" s="64">
        <v>12</v>
      </c>
      <c r="AH77" s="64">
        <v>186</v>
      </c>
      <c r="AI77" s="64">
        <v>1801</v>
      </c>
      <c r="AJ77" s="64"/>
      <c r="AK77" s="64"/>
      <c r="AL77" s="64"/>
      <c r="AM77" s="64"/>
      <c r="AN77" s="64"/>
      <c r="AO77" s="66">
        <v>42447.67664351852</v>
      </c>
      <c r="AP77" s="64"/>
      <c r="AQ77" s="64" t="b">
        <v>1</v>
      </c>
      <c r="AR77" s="64" t="b">
        <v>1</v>
      </c>
      <c r="AS77" s="64" t="b">
        <v>0</v>
      </c>
      <c r="AT77" s="64" t="s">
        <v>287</v>
      </c>
      <c r="AU77" s="64">
        <v>0</v>
      </c>
      <c r="AV77" s="64"/>
      <c r="AW77" s="64" t="b">
        <v>0</v>
      </c>
      <c r="AX77" s="64" t="s">
        <v>218</v>
      </c>
      <c r="AY77" s="67" t="s">
        <v>1745</v>
      </c>
      <c r="AZ77" s="110" t="s">
        <v>66</v>
      </c>
      <c r="BA77" s="48"/>
      <c r="BB77" s="48"/>
      <c r="BC77" s="48"/>
      <c r="BD77" s="48"/>
      <c r="BE77" s="48"/>
      <c r="BF77" s="48"/>
      <c r="BG77" s="92" t="s">
        <v>2122</v>
      </c>
      <c r="BH77" s="92" t="s">
        <v>2122</v>
      </c>
      <c r="BI77" s="92" t="s">
        <v>2085</v>
      </c>
      <c r="BJ77" s="92" t="s">
        <v>2085</v>
      </c>
      <c r="BK77" s="48">
        <v>0</v>
      </c>
      <c r="BL77" s="49">
        <v>0</v>
      </c>
      <c r="BM77" s="48">
        <v>0</v>
      </c>
      <c r="BN77" s="49">
        <v>0</v>
      </c>
      <c r="BO77" s="48">
        <v>0</v>
      </c>
      <c r="BP77" s="49">
        <v>0</v>
      </c>
      <c r="BQ77" s="48">
        <v>47</v>
      </c>
      <c r="BR77" s="49">
        <v>100</v>
      </c>
      <c r="BS77" s="48">
        <v>47</v>
      </c>
      <c r="BT77" s="63" t="str">
        <f>REPLACE(INDEX(GroupVertices[Group],MATCH(Vertices[[#This Row],[Vertex]],GroupVertices[Vertex],0)),1,1,"")</f>
        <v>3</v>
      </c>
    </row>
    <row r="78" spans="1:72" ht="41.45" customHeight="1">
      <c r="A78" s="62" t="s">
        <v>539</v>
      </c>
      <c r="B78" s="64"/>
      <c r="C78" s="87"/>
      <c r="D78" s="87" t="s">
        <v>64</v>
      </c>
      <c r="E78" s="94">
        <v>282.69050982406577</v>
      </c>
      <c r="F78" s="105">
        <v>99.54742640382558</v>
      </c>
      <c r="G78" s="76" t="s">
        <v>722</v>
      </c>
      <c r="H78" s="106"/>
      <c r="I78" s="77" t="s">
        <v>539</v>
      </c>
      <c r="J78" s="97"/>
      <c r="K78" s="107"/>
      <c r="L78" s="77" t="s">
        <v>1891</v>
      </c>
      <c r="M78" s="108">
        <v>151.82769381839216</v>
      </c>
      <c r="N78" s="102">
        <v>8200.3505859375</v>
      </c>
      <c r="O78" s="102">
        <v>2131.462646484375</v>
      </c>
      <c r="P78" s="103"/>
      <c r="Q78" s="104"/>
      <c r="R78" s="104"/>
      <c r="S78" s="109"/>
      <c r="T78" s="48">
        <v>0</v>
      </c>
      <c r="U78" s="48">
        <v>1</v>
      </c>
      <c r="V78" s="49">
        <v>0</v>
      </c>
      <c r="W78" s="49">
        <v>0.002342</v>
      </c>
      <c r="X78" s="49">
        <v>0.002674</v>
      </c>
      <c r="Y78" s="49">
        <v>0.430773</v>
      </c>
      <c r="Z78" s="49">
        <v>0</v>
      </c>
      <c r="AA78" s="49">
        <v>0</v>
      </c>
      <c r="AB78" s="98">
        <v>78</v>
      </c>
      <c r="AC78" s="98"/>
      <c r="AD78" s="99"/>
      <c r="AE78" s="64" t="s">
        <v>1188</v>
      </c>
      <c r="AF78" s="64">
        <v>2722</v>
      </c>
      <c r="AG78" s="64">
        <v>2252</v>
      </c>
      <c r="AH78" s="64">
        <v>7442</v>
      </c>
      <c r="AI78" s="64">
        <v>4795</v>
      </c>
      <c r="AJ78" s="64"/>
      <c r="AK78" s="64" t="s">
        <v>1327</v>
      </c>
      <c r="AL78" s="64" t="s">
        <v>1407</v>
      </c>
      <c r="AM78" s="67" t="s">
        <v>1471</v>
      </c>
      <c r="AN78" s="64"/>
      <c r="AO78" s="66">
        <v>40940.007199074076</v>
      </c>
      <c r="AP78" s="67" t="s">
        <v>1556</v>
      </c>
      <c r="AQ78" s="64" t="b">
        <v>0</v>
      </c>
      <c r="AR78" s="64" t="b">
        <v>0</v>
      </c>
      <c r="AS78" s="64" t="b">
        <v>0</v>
      </c>
      <c r="AT78" s="64" t="s">
        <v>287</v>
      </c>
      <c r="AU78" s="64">
        <v>48</v>
      </c>
      <c r="AV78" s="67" t="s">
        <v>351</v>
      </c>
      <c r="AW78" s="64" t="b">
        <v>0</v>
      </c>
      <c r="AX78" s="64" t="s">
        <v>218</v>
      </c>
      <c r="AY78" s="67" t="s">
        <v>1746</v>
      </c>
      <c r="AZ78" s="110" t="s">
        <v>66</v>
      </c>
      <c r="BA78" s="48"/>
      <c r="BB78" s="48"/>
      <c r="BC78" s="48"/>
      <c r="BD78" s="48"/>
      <c r="BE78" s="48"/>
      <c r="BF78" s="48"/>
      <c r="BG78" s="92" t="s">
        <v>2130</v>
      </c>
      <c r="BH78" s="92" t="s">
        <v>2130</v>
      </c>
      <c r="BI78" s="92" t="s">
        <v>2172</v>
      </c>
      <c r="BJ78" s="92" t="s">
        <v>2172</v>
      </c>
      <c r="BK78" s="48">
        <v>0</v>
      </c>
      <c r="BL78" s="49">
        <v>0</v>
      </c>
      <c r="BM78" s="48">
        <v>0</v>
      </c>
      <c r="BN78" s="49">
        <v>0</v>
      </c>
      <c r="BO78" s="48">
        <v>0</v>
      </c>
      <c r="BP78" s="49">
        <v>0</v>
      </c>
      <c r="BQ78" s="48">
        <v>25</v>
      </c>
      <c r="BR78" s="49">
        <v>100</v>
      </c>
      <c r="BS78" s="48">
        <v>25</v>
      </c>
      <c r="BT78" s="63" t="str">
        <f>REPLACE(INDEX(GroupVertices[Group],MATCH(Vertices[[#This Row],[Vertex]],GroupVertices[Vertex],0)),1,1,"")</f>
        <v>7</v>
      </c>
    </row>
    <row r="79" spans="1:72" ht="41.45" customHeight="1">
      <c r="A79" s="62" t="s">
        <v>540</v>
      </c>
      <c r="B79" s="64"/>
      <c r="C79" s="87"/>
      <c r="D79" s="87" t="s">
        <v>64</v>
      </c>
      <c r="E79" s="94">
        <v>893.4608963657378</v>
      </c>
      <c r="F79" s="105">
        <v>97.25711749157604</v>
      </c>
      <c r="G79" s="76" t="s">
        <v>723</v>
      </c>
      <c r="H79" s="106"/>
      <c r="I79" s="77" t="s">
        <v>540</v>
      </c>
      <c r="J79" s="97"/>
      <c r="K79" s="107"/>
      <c r="L79" s="77" t="s">
        <v>1892</v>
      </c>
      <c r="M79" s="108">
        <v>915.1113106407591</v>
      </c>
      <c r="N79" s="102">
        <v>7856.06640625</v>
      </c>
      <c r="O79" s="102">
        <v>9350.87890625</v>
      </c>
      <c r="P79" s="103"/>
      <c r="Q79" s="104"/>
      <c r="R79" s="104"/>
      <c r="S79" s="109"/>
      <c r="T79" s="48">
        <v>0</v>
      </c>
      <c r="U79" s="48">
        <v>1</v>
      </c>
      <c r="V79" s="49">
        <v>0</v>
      </c>
      <c r="W79" s="49">
        <v>0.001866</v>
      </c>
      <c r="X79" s="49">
        <v>0.000315</v>
      </c>
      <c r="Y79" s="49">
        <v>0.541279</v>
      </c>
      <c r="Z79" s="49">
        <v>0</v>
      </c>
      <c r="AA79" s="49">
        <v>0</v>
      </c>
      <c r="AB79" s="98">
        <v>79</v>
      </c>
      <c r="AC79" s="98"/>
      <c r="AD79" s="99"/>
      <c r="AE79" s="64" t="s">
        <v>1189</v>
      </c>
      <c r="AF79" s="64">
        <v>567</v>
      </c>
      <c r="AG79" s="64">
        <v>13603</v>
      </c>
      <c r="AH79" s="64">
        <v>5589</v>
      </c>
      <c r="AI79" s="64">
        <v>1181</v>
      </c>
      <c r="AJ79" s="64"/>
      <c r="AK79" s="64" t="s">
        <v>1328</v>
      </c>
      <c r="AL79" s="64" t="s">
        <v>1416</v>
      </c>
      <c r="AM79" s="64"/>
      <c r="AN79" s="64"/>
      <c r="AO79" s="66">
        <v>42348.97672453704</v>
      </c>
      <c r="AP79" s="67" t="s">
        <v>1557</v>
      </c>
      <c r="AQ79" s="64" t="b">
        <v>1</v>
      </c>
      <c r="AR79" s="64" t="b">
        <v>0</v>
      </c>
      <c r="AS79" s="64" t="b">
        <v>1</v>
      </c>
      <c r="AT79" s="64" t="s">
        <v>287</v>
      </c>
      <c r="AU79" s="64">
        <v>87</v>
      </c>
      <c r="AV79" s="64"/>
      <c r="AW79" s="64" t="b">
        <v>0</v>
      </c>
      <c r="AX79" s="64" t="s">
        <v>218</v>
      </c>
      <c r="AY79" s="67" t="s">
        <v>1747</v>
      </c>
      <c r="AZ79" s="110" t="s">
        <v>66</v>
      </c>
      <c r="BA79" s="48"/>
      <c r="BB79" s="48"/>
      <c r="BC79" s="48"/>
      <c r="BD79" s="48"/>
      <c r="BE79" s="48"/>
      <c r="BF79" s="48"/>
      <c r="BG79" s="92" t="s">
        <v>2120</v>
      </c>
      <c r="BH79" s="92" t="s">
        <v>2120</v>
      </c>
      <c r="BI79" s="92" t="s">
        <v>2086</v>
      </c>
      <c r="BJ79" s="92" t="s">
        <v>2086</v>
      </c>
      <c r="BK79" s="48">
        <v>0</v>
      </c>
      <c r="BL79" s="49">
        <v>0</v>
      </c>
      <c r="BM79" s="48">
        <v>0</v>
      </c>
      <c r="BN79" s="49">
        <v>0</v>
      </c>
      <c r="BO79" s="48">
        <v>0</v>
      </c>
      <c r="BP79" s="49">
        <v>0</v>
      </c>
      <c r="BQ79" s="48">
        <v>43</v>
      </c>
      <c r="BR79" s="49">
        <v>100</v>
      </c>
      <c r="BS79" s="48">
        <v>43</v>
      </c>
      <c r="BT79" s="63" t="str">
        <f>REPLACE(INDEX(GroupVertices[Group],MATCH(Vertices[[#This Row],[Vertex]],GroupVertices[Vertex],0)),1,1,"")</f>
        <v>4</v>
      </c>
    </row>
    <row r="80" spans="1:72" ht="41.45" customHeight="1">
      <c r="A80" s="62" t="s">
        <v>541</v>
      </c>
      <c r="B80" s="64"/>
      <c r="C80" s="87"/>
      <c r="D80" s="87" t="s">
        <v>64</v>
      </c>
      <c r="E80" s="94">
        <v>194.01553871837677</v>
      </c>
      <c r="F80" s="105">
        <v>99.87994592522347</v>
      </c>
      <c r="G80" s="76" t="s">
        <v>1646</v>
      </c>
      <c r="H80" s="106"/>
      <c r="I80" s="77" t="s">
        <v>541</v>
      </c>
      <c r="J80" s="97"/>
      <c r="K80" s="107"/>
      <c r="L80" s="77" t="s">
        <v>1893</v>
      </c>
      <c r="M80" s="108">
        <v>41.010021320527564</v>
      </c>
      <c r="N80" s="102">
        <v>2002.8101806640625</v>
      </c>
      <c r="O80" s="102">
        <v>3549.30810546875</v>
      </c>
      <c r="P80" s="103"/>
      <c r="Q80" s="104"/>
      <c r="R80" s="104"/>
      <c r="S80" s="109"/>
      <c r="T80" s="48">
        <v>0</v>
      </c>
      <c r="U80" s="48">
        <v>1</v>
      </c>
      <c r="V80" s="49">
        <v>0</v>
      </c>
      <c r="W80" s="49">
        <v>0.002857</v>
      </c>
      <c r="X80" s="49">
        <v>0.013745</v>
      </c>
      <c r="Y80" s="49">
        <v>0.507625</v>
      </c>
      <c r="Z80" s="49">
        <v>0</v>
      </c>
      <c r="AA80" s="49">
        <v>0</v>
      </c>
      <c r="AB80" s="98">
        <v>80</v>
      </c>
      <c r="AC80" s="98"/>
      <c r="AD80" s="99"/>
      <c r="AE80" s="64" t="s">
        <v>1190</v>
      </c>
      <c r="AF80" s="64">
        <v>642</v>
      </c>
      <c r="AG80" s="64">
        <v>604</v>
      </c>
      <c r="AH80" s="64">
        <v>25775</v>
      </c>
      <c r="AI80" s="64">
        <v>21597</v>
      </c>
      <c r="AJ80" s="64"/>
      <c r="AK80" s="64" t="s">
        <v>1329</v>
      </c>
      <c r="AL80" s="64" t="s">
        <v>1417</v>
      </c>
      <c r="AM80" s="64"/>
      <c r="AN80" s="64"/>
      <c r="AO80" s="66">
        <v>40975.887708333335</v>
      </c>
      <c r="AP80" s="67" t="s">
        <v>1558</v>
      </c>
      <c r="AQ80" s="64" t="b">
        <v>0</v>
      </c>
      <c r="AR80" s="64" t="b">
        <v>0</v>
      </c>
      <c r="AS80" s="64" t="b">
        <v>1</v>
      </c>
      <c r="AT80" s="64" t="s">
        <v>287</v>
      </c>
      <c r="AU80" s="64">
        <v>2</v>
      </c>
      <c r="AV80" s="67" t="s">
        <v>426</v>
      </c>
      <c r="AW80" s="64" t="b">
        <v>0</v>
      </c>
      <c r="AX80" s="64" t="s">
        <v>218</v>
      </c>
      <c r="AY80" s="67" t="s">
        <v>1748</v>
      </c>
      <c r="AZ80" s="110" t="s">
        <v>66</v>
      </c>
      <c r="BA80" s="48"/>
      <c r="BB80" s="48"/>
      <c r="BC80" s="48"/>
      <c r="BD80" s="48"/>
      <c r="BE80" s="48"/>
      <c r="BF80" s="48"/>
      <c r="BG80" s="92" t="s">
        <v>2118</v>
      </c>
      <c r="BH80" s="92" t="s">
        <v>2118</v>
      </c>
      <c r="BI80" s="92" t="s">
        <v>2166</v>
      </c>
      <c r="BJ80" s="92" t="s">
        <v>2166</v>
      </c>
      <c r="BK80" s="48">
        <v>0</v>
      </c>
      <c r="BL80" s="49">
        <v>0</v>
      </c>
      <c r="BM80" s="48">
        <v>0</v>
      </c>
      <c r="BN80" s="49">
        <v>0</v>
      </c>
      <c r="BO80" s="48">
        <v>0</v>
      </c>
      <c r="BP80" s="49">
        <v>0</v>
      </c>
      <c r="BQ80" s="48">
        <v>16</v>
      </c>
      <c r="BR80" s="49">
        <v>100</v>
      </c>
      <c r="BS80" s="48">
        <v>16</v>
      </c>
      <c r="BT80" s="63" t="str">
        <f>REPLACE(INDEX(GroupVertices[Group],MATCH(Vertices[[#This Row],[Vertex]],GroupVertices[Vertex],0)),1,1,"")</f>
        <v>1</v>
      </c>
    </row>
    <row r="81" spans="1:72" ht="41.45" customHeight="1">
      <c r="A81" s="62" t="s">
        <v>542</v>
      </c>
      <c r="B81" s="64"/>
      <c r="C81" s="87"/>
      <c r="D81" s="87" t="s">
        <v>64</v>
      </c>
      <c r="E81" s="94">
        <v>365.6618723513548</v>
      </c>
      <c r="F81" s="105">
        <v>99.23629466717782</v>
      </c>
      <c r="G81" s="76" t="s">
        <v>724</v>
      </c>
      <c r="H81" s="106"/>
      <c r="I81" s="77" t="s">
        <v>542</v>
      </c>
      <c r="J81" s="97"/>
      <c r="K81" s="107"/>
      <c r="L81" s="77" t="s">
        <v>1894</v>
      </c>
      <c r="M81" s="108">
        <v>255.51753058520475</v>
      </c>
      <c r="N81" s="102">
        <v>8359.994140625</v>
      </c>
      <c r="O81" s="102">
        <v>3524.752197265625</v>
      </c>
      <c r="P81" s="103"/>
      <c r="Q81" s="104"/>
      <c r="R81" s="104"/>
      <c r="S81" s="109"/>
      <c r="T81" s="48">
        <v>0</v>
      </c>
      <c r="U81" s="48">
        <v>2</v>
      </c>
      <c r="V81" s="49">
        <v>904</v>
      </c>
      <c r="W81" s="49">
        <v>0.002924</v>
      </c>
      <c r="X81" s="49">
        <v>0.014011</v>
      </c>
      <c r="Y81" s="49">
        <v>0.899917</v>
      </c>
      <c r="Z81" s="49">
        <v>0</v>
      </c>
      <c r="AA81" s="49">
        <v>0</v>
      </c>
      <c r="AB81" s="98">
        <v>81</v>
      </c>
      <c r="AC81" s="98"/>
      <c r="AD81" s="99"/>
      <c r="AE81" s="64" t="s">
        <v>1191</v>
      </c>
      <c r="AF81" s="64">
        <v>1036</v>
      </c>
      <c r="AG81" s="64">
        <v>3794</v>
      </c>
      <c r="AH81" s="64">
        <v>30714</v>
      </c>
      <c r="AI81" s="64">
        <v>3402</v>
      </c>
      <c r="AJ81" s="64"/>
      <c r="AK81" s="64" t="s">
        <v>1330</v>
      </c>
      <c r="AL81" s="64" t="s">
        <v>1403</v>
      </c>
      <c r="AM81" s="67" t="s">
        <v>1472</v>
      </c>
      <c r="AN81" s="64"/>
      <c r="AO81" s="66">
        <v>39975.72412037037</v>
      </c>
      <c r="AP81" s="67" t="s">
        <v>1559</v>
      </c>
      <c r="AQ81" s="64" t="b">
        <v>0</v>
      </c>
      <c r="AR81" s="64" t="b">
        <v>0</v>
      </c>
      <c r="AS81" s="64" t="b">
        <v>1</v>
      </c>
      <c r="AT81" s="64" t="s">
        <v>287</v>
      </c>
      <c r="AU81" s="64">
        <v>104</v>
      </c>
      <c r="AV81" s="67" t="s">
        <v>288</v>
      </c>
      <c r="AW81" s="64" t="b">
        <v>1</v>
      </c>
      <c r="AX81" s="64" t="s">
        <v>218</v>
      </c>
      <c r="AY81" s="67" t="s">
        <v>1749</v>
      </c>
      <c r="AZ81" s="110" t="s">
        <v>66</v>
      </c>
      <c r="BA81" s="48"/>
      <c r="BB81" s="48"/>
      <c r="BC81" s="48"/>
      <c r="BD81" s="48"/>
      <c r="BE81" s="48"/>
      <c r="BF81" s="48"/>
      <c r="BG81" s="92" t="s">
        <v>2131</v>
      </c>
      <c r="BH81" s="92" t="s">
        <v>2152</v>
      </c>
      <c r="BI81" s="92" t="s">
        <v>2090</v>
      </c>
      <c r="BJ81" s="92" t="s">
        <v>2187</v>
      </c>
      <c r="BK81" s="48">
        <v>0</v>
      </c>
      <c r="BL81" s="49">
        <v>0</v>
      </c>
      <c r="BM81" s="48">
        <v>0</v>
      </c>
      <c r="BN81" s="49">
        <v>0</v>
      </c>
      <c r="BO81" s="48">
        <v>0</v>
      </c>
      <c r="BP81" s="49">
        <v>0</v>
      </c>
      <c r="BQ81" s="48">
        <v>52</v>
      </c>
      <c r="BR81" s="49">
        <v>100</v>
      </c>
      <c r="BS81" s="48">
        <v>52</v>
      </c>
      <c r="BT81" s="63" t="str">
        <f>REPLACE(INDEX(GroupVertices[Group],MATCH(Vertices[[#This Row],[Vertex]],GroupVertices[Vertex],0)),1,1,"")</f>
        <v>8</v>
      </c>
    </row>
    <row r="82" spans="1:72" ht="41.45" customHeight="1">
      <c r="A82" s="62" t="s">
        <v>544</v>
      </c>
      <c r="B82" s="64"/>
      <c r="C82" s="87"/>
      <c r="D82" s="87" t="s">
        <v>64</v>
      </c>
      <c r="E82" s="94">
        <v>164.31372800821882</v>
      </c>
      <c r="F82" s="105">
        <v>99.9913238231674</v>
      </c>
      <c r="G82" s="76" t="s">
        <v>726</v>
      </c>
      <c r="H82" s="106"/>
      <c r="I82" s="77" t="s">
        <v>544</v>
      </c>
      <c r="J82" s="97"/>
      <c r="K82" s="107"/>
      <c r="L82" s="77" t="s">
        <v>1895</v>
      </c>
      <c r="M82" s="108">
        <v>3.8914805324078743</v>
      </c>
      <c r="N82" s="102">
        <v>8915.015625</v>
      </c>
      <c r="O82" s="102">
        <v>5219.14306640625</v>
      </c>
      <c r="P82" s="103"/>
      <c r="Q82" s="104"/>
      <c r="R82" s="104"/>
      <c r="S82" s="109"/>
      <c r="T82" s="48">
        <v>0</v>
      </c>
      <c r="U82" s="48">
        <v>1</v>
      </c>
      <c r="V82" s="49">
        <v>0</v>
      </c>
      <c r="W82" s="49">
        <v>0.001761</v>
      </c>
      <c r="X82" s="49">
        <v>0.000266</v>
      </c>
      <c r="Y82" s="49">
        <v>0.542291</v>
      </c>
      <c r="Z82" s="49">
        <v>0</v>
      </c>
      <c r="AA82" s="49">
        <v>0</v>
      </c>
      <c r="AB82" s="98">
        <v>82</v>
      </c>
      <c r="AC82" s="98"/>
      <c r="AD82" s="99"/>
      <c r="AE82" s="64" t="s">
        <v>1192</v>
      </c>
      <c r="AF82" s="64">
        <v>68</v>
      </c>
      <c r="AG82" s="64">
        <v>52</v>
      </c>
      <c r="AH82" s="64">
        <v>2999</v>
      </c>
      <c r="AI82" s="64">
        <v>2979</v>
      </c>
      <c r="AJ82" s="64"/>
      <c r="AK82" s="64"/>
      <c r="AL82" s="64"/>
      <c r="AM82" s="64"/>
      <c r="AN82" s="64"/>
      <c r="AO82" s="66">
        <v>41732.59674768519</v>
      </c>
      <c r="AP82" s="64"/>
      <c r="AQ82" s="64" t="b">
        <v>1</v>
      </c>
      <c r="AR82" s="64" t="b">
        <v>0</v>
      </c>
      <c r="AS82" s="64" t="b">
        <v>0</v>
      </c>
      <c r="AT82" s="64" t="s">
        <v>287</v>
      </c>
      <c r="AU82" s="64">
        <v>5</v>
      </c>
      <c r="AV82" s="67" t="s">
        <v>288</v>
      </c>
      <c r="AW82" s="64" t="b">
        <v>0</v>
      </c>
      <c r="AX82" s="64" t="s">
        <v>218</v>
      </c>
      <c r="AY82" s="67" t="s">
        <v>1750</v>
      </c>
      <c r="AZ82" s="110" t="s">
        <v>66</v>
      </c>
      <c r="BA82" s="48"/>
      <c r="BB82" s="48"/>
      <c r="BC82" s="48"/>
      <c r="BD82" s="48"/>
      <c r="BE82" s="48"/>
      <c r="BF82" s="48"/>
      <c r="BG82" s="92" t="s">
        <v>2127</v>
      </c>
      <c r="BH82" s="92" t="s">
        <v>2127</v>
      </c>
      <c r="BI82" s="92" t="s">
        <v>2169</v>
      </c>
      <c r="BJ82" s="92" t="s">
        <v>2169</v>
      </c>
      <c r="BK82" s="48">
        <v>0</v>
      </c>
      <c r="BL82" s="49">
        <v>0</v>
      </c>
      <c r="BM82" s="48">
        <v>0</v>
      </c>
      <c r="BN82" s="49">
        <v>0</v>
      </c>
      <c r="BO82" s="48">
        <v>0</v>
      </c>
      <c r="BP82" s="49">
        <v>0</v>
      </c>
      <c r="BQ82" s="48">
        <v>36</v>
      </c>
      <c r="BR82" s="49">
        <v>100</v>
      </c>
      <c r="BS82" s="48">
        <v>36</v>
      </c>
      <c r="BT82" s="63" t="str">
        <f>REPLACE(INDEX(GroupVertices[Group],MATCH(Vertices[[#This Row],[Vertex]],GroupVertices[Vertex],0)),1,1,"")</f>
        <v>8</v>
      </c>
    </row>
    <row r="83" spans="1:72" ht="41.45" customHeight="1">
      <c r="A83" s="62" t="s">
        <v>545</v>
      </c>
      <c r="B83" s="64"/>
      <c r="C83" s="87"/>
      <c r="D83" s="87" t="s">
        <v>64</v>
      </c>
      <c r="E83" s="94">
        <v>165.5513034544754</v>
      </c>
      <c r="F83" s="105">
        <v>99.98668307741974</v>
      </c>
      <c r="G83" s="76" t="s">
        <v>727</v>
      </c>
      <c r="H83" s="106"/>
      <c r="I83" s="77" t="s">
        <v>545</v>
      </c>
      <c r="J83" s="97"/>
      <c r="K83" s="107"/>
      <c r="L83" s="77" t="s">
        <v>1896</v>
      </c>
      <c r="M83" s="108">
        <v>5.438086398579529</v>
      </c>
      <c r="N83" s="102">
        <v>6119.3486328125</v>
      </c>
      <c r="O83" s="102">
        <v>8126.15478515625</v>
      </c>
      <c r="P83" s="103"/>
      <c r="Q83" s="104"/>
      <c r="R83" s="104"/>
      <c r="S83" s="109"/>
      <c r="T83" s="48">
        <v>0</v>
      </c>
      <c r="U83" s="48">
        <v>1</v>
      </c>
      <c r="V83" s="49">
        <v>0</v>
      </c>
      <c r="W83" s="49">
        <v>0.002179</v>
      </c>
      <c r="X83" s="49">
        <v>0.002373</v>
      </c>
      <c r="Y83" s="49">
        <v>0.515819</v>
      </c>
      <c r="Z83" s="49">
        <v>0</v>
      </c>
      <c r="AA83" s="49">
        <v>0</v>
      </c>
      <c r="AB83" s="98">
        <v>83</v>
      </c>
      <c r="AC83" s="98"/>
      <c r="AD83" s="99"/>
      <c r="AE83" s="64" t="s">
        <v>1193</v>
      </c>
      <c r="AF83" s="64">
        <v>220</v>
      </c>
      <c r="AG83" s="64">
        <v>75</v>
      </c>
      <c r="AH83" s="64">
        <v>680</v>
      </c>
      <c r="AI83" s="64">
        <v>723</v>
      </c>
      <c r="AJ83" s="64"/>
      <c r="AK83" s="64" t="s">
        <v>1331</v>
      </c>
      <c r="AL83" s="64" t="s">
        <v>1105</v>
      </c>
      <c r="AM83" s="67" t="s">
        <v>1473</v>
      </c>
      <c r="AN83" s="64"/>
      <c r="AO83" s="66">
        <v>43252.97703703704</v>
      </c>
      <c r="AP83" s="67" t="s">
        <v>1560</v>
      </c>
      <c r="AQ83" s="64" t="b">
        <v>0</v>
      </c>
      <c r="AR83" s="64" t="b">
        <v>0</v>
      </c>
      <c r="AS83" s="64" t="b">
        <v>1</v>
      </c>
      <c r="AT83" s="64" t="s">
        <v>287</v>
      </c>
      <c r="AU83" s="64">
        <v>1</v>
      </c>
      <c r="AV83" s="67" t="s">
        <v>288</v>
      </c>
      <c r="AW83" s="64" t="b">
        <v>0</v>
      </c>
      <c r="AX83" s="64" t="s">
        <v>218</v>
      </c>
      <c r="AY83" s="67" t="s">
        <v>1751</v>
      </c>
      <c r="AZ83" s="110" t="s">
        <v>66</v>
      </c>
      <c r="BA83" s="48"/>
      <c r="BB83" s="48"/>
      <c r="BC83" s="48"/>
      <c r="BD83" s="48"/>
      <c r="BE83" s="48"/>
      <c r="BF83" s="48"/>
      <c r="BG83" s="92" t="s">
        <v>2125</v>
      </c>
      <c r="BH83" s="92" t="s">
        <v>2125</v>
      </c>
      <c r="BI83" s="92" t="s">
        <v>2084</v>
      </c>
      <c r="BJ83" s="92" t="s">
        <v>2084</v>
      </c>
      <c r="BK83" s="48">
        <v>0</v>
      </c>
      <c r="BL83" s="49">
        <v>0</v>
      </c>
      <c r="BM83" s="48">
        <v>0</v>
      </c>
      <c r="BN83" s="49">
        <v>0</v>
      </c>
      <c r="BO83" s="48">
        <v>0</v>
      </c>
      <c r="BP83" s="49">
        <v>0</v>
      </c>
      <c r="BQ83" s="48">
        <v>47</v>
      </c>
      <c r="BR83" s="49">
        <v>100</v>
      </c>
      <c r="BS83" s="48">
        <v>47</v>
      </c>
      <c r="BT83" s="63" t="str">
        <f>REPLACE(INDEX(GroupVertices[Group],MATCH(Vertices[[#This Row],[Vertex]],GroupVertices[Vertex],0)),1,1,"")</f>
        <v>2</v>
      </c>
    </row>
    <row r="84" spans="1:72" ht="41.45" customHeight="1">
      <c r="A84" s="62" t="s">
        <v>546</v>
      </c>
      <c r="B84" s="64"/>
      <c r="C84" s="87"/>
      <c r="D84" s="87" t="s">
        <v>64</v>
      </c>
      <c r="E84" s="94">
        <v>173.4072171567998</v>
      </c>
      <c r="F84" s="105">
        <v>99.95722443049979</v>
      </c>
      <c r="G84" s="76" t="s">
        <v>1647</v>
      </c>
      <c r="H84" s="106"/>
      <c r="I84" s="77" t="s">
        <v>546</v>
      </c>
      <c r="J84" s="97"/>
      <c r="K84" s="107"/>
      <c r="L84" s="77" t="s">
        <v>1897</v>
      </c>
      <c r="M84" s="108">
        <v>15.255671462103939</v>
      </c>
      <c r="N84" s="102">
        <v>2739.105712890625</v>
      </c>
      <c r="O84" s="102">
        <v>5874.263671875</v>
      </c>
      <c r="P84" s="103"/>
      <c r="Q84" s="104"/>
      <c r="R84" s="104"/>
      <c r="S84" s="109"/>
      <c r="T84" s="48">
        <v>0</v>
      </c>
      <c r="U84" s="48">
        <v>1</v>
      </c>
      <c r="V84" s="49">
        <v>0</v>
      </c>
      <c r="W84" s="49">
        <v>0.002857</v>
      </c>
      <c r="X84" s="49">
        <v>0.013745</v>
      </c>
      <c r="Y84" s="49">
        <v>0.507625</v>
      </c>
      <c r="Z84" s="49">
        <v>0</v>
      </c>
      <c r="AA84" s="49">
        <v>0</v>
      </c>
      <c r="AB84" s="98">
        <v>84</v>
      </c>
      <c r="AC84" s="98"/>
      <c r="AD84" s="99"/>
      <c r="AE84" s="64" t="s">
        <v>1194</v>
      </c>
      <c r="AF84" s="64">
        <v>654</v>
      </c>
      <c r="AG84" s="64">
        <v>221</v>
      </c>
      <c r="AH84" s="64">
        <v>12476</v>
      </c>
      <c r="AI84" s="64">
        <v>6972</v>
      </c>
      <c r="AJ84" s="64"/>
      <c r="AK84" s="64" t="s">
        <v>1332</v>
      </c>
      <c r="AL84" s="64" t="s">
        <v>1418</v>
      </c>
      <c r="AM84" s="67" t="s">
        <v>1474</v>
      </c>
      <c r="AN84" s="64"/>
      <c r="AO84" s="66">
        <v>40087.80396990741</v>
      </c>
      <c r="AP84" s="67" t="s">
        <v>1561</v>
      </c>
      <c r="AQ84" s="64" t="b">
        <v>0</v>
      </c>
      <c r="AR84" s="64" t="b">
        <v>0</v>
      </c>
      <c r="AS84" s="64" t="b">
        <v>1</v>
      </c>
      <c r="AT84" s="64" t="s">
        <v>287</v>
      </c>
      <c r="AU84" s="64">
        <v>13</v>
      </c>
      <c r="AV84" s="67" t="s">
        <v>1614</v>
      </c>
      <c r="AW84" s="64" t="b">
        <v>0</v>
      </c>
      <c r="AX84" s="64" t="s">
        <v>218</v>
      </c>
      <c r="AY84" s="67" t="s">
        <v>1752</v>
      </c>
      <c r="AZ84" s="110" t="s">
        <v>66</v>
      </c>
      <c r="BA84" s="48"/>
      <c r="BB84" s="48"/>
      <c r="BC84" s="48"/>
      <c r="BD84" s="48"/>
      <c r="BE84" s="48"/>
      <c r="BF84" s="48"/>
      <c r="BG84" s="92" t="s">
        <v>2118</v>
      </c>
      <c r="BH84" s="92" t="s">
        <v>2118</v>
      </c>
      <c r="BI84" s="92" t="s">
        <v>2166</v>
      </c>
      <c r="BJ84" s="92" t="s">
        <v>2166</v>
      </c>
      <c r="BK84" s="48">
        <v>0</v>
      </c>
      <c r="BL84" s="49">
        <v>0</v>
      </c>
      <c r="BM84" s="48">
        <v>0</v>
      </c>
      <c r="BN84" s="49">
        <v>0</v>
      </c>
      <c r="BO84" s="48">
        <v>0</v>
      </c>
      <c r="BP84" s="49">
        <v>0</v>
      </c>
      <c r="BQ84" s="48">
        <v>16</v>
      </c>
      <c r="BR84" s="49">
        <v>100</v>
      </c>
      <c r="BS84" s="48">
        <v>16</v>
      </c>
      <c r="BT84" s="63" t="str">
        <f>REPLACE(INDEX(GroupVertices[Group],MATCH(Vertices[[#This Row],[Vertex]],GroupVertices[Vertex],0)),1,1,"")</f>
        <v>1</v>
      </c>
    </row>
    <row r="85" spans="1:72" ht="41.45" customHeight="1">
      <c r="A85" s="62" t="s">
        <v>547</v>
      </c>
      <c r="B85" s="64"/>
      <c r="C85" s="87"/>
      <c r="D85" s="87" t="s">
        <v>64</v>
      </c>
      <c r="E85" s="94">
        <v>183.30782072685244</v>
      </c>
      <c r="F85" s="105">
        <v>99.92009846451847</v>
      </c>
      <c r="G85" s="76" t="s">
        <v>728</v>
      </c>
      <c r="H85" s="106"/>
      <c r="I85" s="77" t="s">
        <v>547</v>
      </c>
      <c r="J85" s="97"/>
      <c r="K85" s="107"/>
      <c r="L85" s="77" t="s">
        <v>1898</v>
      </c>
      <c r="M85" s="108">
        <v>27.62851839147717</v>
      </c>
      <c r="N85" s="102">
        <v>7628.8974609375</v>
      </c>
      <c r="O85" s="102">
        <v>5532.91943359375</v>
      </c>
      <c r="P85" s="103"/>
      <c r="Q85" s="104"/>
      <c r="R85" s="104"/>
      <c r="S85" s="109"/>
      <c r="T85" s="48">
        <v>0</v>
      </c>
      <c r="U85" s="48">
        <v>1</v>
      </c>
      <c r="V85" s="49">
        <v>0</v>
      </c>
      <c r="W85" s="49">
        <v>0.001866</v>
      </c>
      <c r="X85" s="49">
        <v>0.000315</v>
      </c>
      <c r="Y85" s="49">
        <v>0.541279</v>
      </c>
      <c r="Z85" s="49">
        <v>0</v>
      </c>
      <c r="AA85" s="49">
        <v>0</v>
      </c>
      <c r="AB85" s="98">
        <v>85</v>
      </c>
      <c r="AC85" s="98"/>
      <c r="AD85" s="99"/>
      <c r="AE85" s="64" t="s">
        <v>1195</v>
      </c>
      <c r="AF85" s="64">
        <v>166</v>
      </c>
      <c r="AG85" s="64">
        <v>405</v>
      </c>
      <c r="AH85" s="64">
        <v>3602</v>
      </c>
      <c r="AI85" s="64">
        <v>2187</v>
      </c>
      <c r="AJ85" s="64"/>
      <c r="AK85" s="64" t="s">
        <v>1333</v>
      </c>
      <c r="AL85" s="64" t="s">
        <v>1109</v>
      </c>
      <c r="AM85" s="67" t="s">
        <v>1475</v>
      </c>
      <c r="AN85" s="64"/>
      <c r="AO85" s="66">
        <v>40308.108611111114</v>
      </c>
      <c r="AP85" s="67" t="s">
        <v>1562</v>
      </c>
      <c r="AQ85" s="64" t="b">
        <v>0</v>
      </c>
      <c r="AR85" s="64" t="b">
        <v>0</v>
      </c>
      <c r="AS85" s="64" t="b">
        <v>1</v>
      </c>
      <c r="AT85" s="64" t="s">
        <v>287</v>
      </c>
      <c r="AU85" s="64">
        <v>20</v>
      </c>
      <c r="AV85" s="67" t="s">
        <v>288</v>
      </c>
      <c r="AW85" s="64" t="b">
        <v>0</v>
      </c>
      <c r="AX85" s="64" t="s">
        <v>218</v>
      </c>
      <c r="AY85" s="67" t="s">
        <v>1753</v>
      </c>
      <c r="AZ85" s="110" t="s">
        <v>66</v>
      </c>
      <c r="BA85" s="48"/>
      <c r="BB85" s="48"/>
      <c r="BC85" s="48"/>
      <c r="BD85" s="48"/>
      <c r="BE85" s="48"/>
      <c r="BF85" s="48"/>
      <c r="BG85" s="92" t="s">
        <v>2120</v>
      </c>
      <c r="BH85" s="92" t="s">
        <v>2120</v>
      </c>
      <c r="BI85" s="92" t="s">
        <v>2086</v>
      </c>
      <c r="BJ85" s="92" t="s">
        <v>2086</v>
      </c>
      <c r="BK85" s="48">
        <v>0</v>
      </c>
      <c r="BL85" s="49">
        <v>0</v>
      </c>
      <c r="BM85" s="48">
        <v>0</v>
      </c>
      <c r="BN85" s="49">
        <v>0</v>
      </c>
      <c r="BO85" s="48">
        <v>0</v>
      </c>
      <c r="BP85" s="49">
        <v>0</v>
      </c>
      <c r="BQ85" s="48">
        <v>43</v>
      </c>
      <c r="BR85" s="49">
        <v>100</v>
      </c>
      <c r="BS85" s="48">
        <v>43</v>
      </c>
      <c r="BT85" s="63" t="str">
        <f>REPLACE(INDEX(GroupVertices[Group],MATCH(Vertices[[#This Row],[Vertex]],GroupVertices[Vertex],0)),1,1,"")</f>
        <v>4</v>
      </c>
    </row>
    <row r="86" spans="1:72" ht="41.45" customHeight="1">
      <c r="A86" s="62" t="s">
        <v>548</v>
      </c>
      <c r="B86" s="64"/>
      <c r="C86" s="87"/>
      <c r="D86" s="87" t="s">
        <v>64</v>
      </c>
      <c r="E86" s="94">
        <v>208.974059329652</v>
      </c>
      <c r="F86" s="105">
        <v>99.823853433143</v>
      </c>
      <c r="G86" s="76" t="s">
        <v>729</v>
      </c>
      <c r="H86" s="106"/>
      <c r="I86" s="77" t="s">
        <v>548</v>
      </c>
      <c r="J86" s="97"/>
      <c r="K86" s="107"/>
      <c r="L86" s="77" t="s">
        <v>1899</v>
      </c>
      <c r="M86" s="108">
        <v>59.70377918121103</v>
      </c>
      <c r="N86" s="102">
        <v>5597.591796875</v>
      </c>
      <c r="O86" s="102">
        <v>4069.1875</v>
      </c>
      <c r="P86" s="103"/>
      <c r="Q86" s="104"/>
      <c r="R86" s="104"/>
      <c r="S86" s="109"/>
      <c r="T86" s="48">
        <v>0</v>
      </c>
      <c r="U86" s="48">
        <v>1</v>
      </c>
      <c r="V86" s="49">
        <v>0</v>
      </c>
      <c r="W86" s="49">
        <v>0.002179</v>
      </c>
      <c r="X86" s="49">
        <v>0.002373</v>
      </c>
      <c r="Y86" s="49">
        <v>0.515819</v>
      </c>
      <c r="Z86" s="49">
        <v>0</v>
      </c>
      <c r="AA86" s="49">
        <v>0</v>
      </c>
      <c r="AB86" s="98">
        <v>86</v>
      </c>
      <c r="AC86" s="98"/>
      <c r="AD86" s="99"/>
      <c r="AE86" s="64" t="s">
        <v>1196</v>
      </c>
      <c r="AF86" s="64">
        <v>495</v>
      </c>
      <c r="AG86" s="64">
        <v>882</v>
      </c>
      <c r="AH86" s="64">
        <v>3149</v>
      </c>
      <c r="AI86" s="64">
        <v>3017</v>
      </c>
      <c r="AJ86" s="64"/>
      <c r="AK86" s="64" t="s">
        <v>1334</v>
      </c>
      <c r="AL86" s="64" t="s">
        <v>1108</v>
      </c>
      <c r="AM86" s="67" t="s">
        <v>1476</v>
      </c>
      <c r="AN86" s="64"/>
      <c r="AO86" s="66">
        <v>43171.7781712963</v>
      </c>
      <c r="AP86" s="67" t="s">
        <v>1563</v>
      </c>
      <c r="AQ86" s="64" t="b">
        <v>1</v>
      </c>
      <c r="AR86" s="64" t="b">
        <v>0</v>
      </c>
      <c r="AS86" s="64" t="b">
        <v>0</v>
      </c>
      <c r="AT86" s="64" t="s">
        <v>287</v>
      </c>
      <c r="AU86" s="64">
        <v>13</v>
      </c>
      <c r="AV86" s="64"/>
      <c r="AW86" s="64" t="b">
        <v>0</v>
      </c>
      <c r="AX86" s="64" t="s">
        <v>218</v>
      </c>
      <c r="AY86" s="67" t="s">
        <v>1754</v>
      </c>
      <c r="AZ86" s="110" t="s">
        <v>66</v>
      </c>
      <c r="BA86" s="48"/>
      <c r="BB86" s="48"/>
      <c r="BC86" s="48"/>
      <c r="BD86" s="48"/>
      <c r="BE86" s="48"/>
      <c r="BF86" s="48"/>
      <c r="BG86" s="92" t="s">
        <v>2125</v>
      </c>
      <c r="BH86" s="92" t="s">
        <v>2125</v>
      </c>
      <c r="BI86" s="92" t="s">
        <v>2084</v>
      </c>
      <c r="BJ86" s="92" t="s">
        <v>2084</v>
      </c>
      <c r="BK86" s="48">
        <v>0</v>
      </c>
      <c r="BL86" s="49">
        <v>0</v>
      </c>
      <c r="BM86" s="48">
        <v>0</v>
      </c>
      <c r="BN86" s="49">
        <v>0</v>
      </c>
      <c r="BO86" s="48">
        <v>0</v>
      </c>
      <c r="BP86" s="49">
        <v>0</v>
      </c>
      <c r="BQ86" s="48">
        <v>47</v>
      </c>
      <c r="BR86" s="49">
        <v>100</v>
      </c>
      <c r="BS86" s="48">
        <v>47</v>
      </c>
      <c r="BT86" s="63" t="str">
        <f>REPLACE(INDEX(GroupVertices[Group],MATCH(Vertices[[#This Row],[Vertex]],GroupVertices[Vertex],0)),1,1,"")</f>
        <v>2</v>
      </c>
    </row>
    <row r="87" spans="1:72" ht="41.45" customHeight="1">
      <c r="A87" s="62" t="s">
        <v>549</v>
      </c>
      <c r="B87" s="64"/>
      <c r="C87" s="87"/>
      <c r="D87" s="87" t="s">
        <v>64</v>
      </c>
      <c r="E87" s="94">
        <v>197.72826505714653</v>
      </c>
      <c r="F87" s="105">
        <v>99.86602368798047</v>
      </c>
      <c r="G87" s="76" t="s">
        <v>1648</v>
      </c>
      <c r="H87" s="106"/>
      <c r="I87" s="77" t="s">
        <v>549</v>
      </c>
      <c r="J87" s="97"/>
      <c r="K87" s="107"/>
      <c r="L87" s="77" t="s">
        <v>1900</v>
      </c>
      <c r="M87" s="108">
        <v>45.64983891904253</v>
      </c>
      <c r="N87" s="102">
        <v>781.9087524414062</v>
      </c>
      <c r="O87" s="102">
        <v>8728.2587890625</v>
      </c>
      <c r="P87" s="103"/>
      <c r="Q87" s="104"/>
      <c r="R87" s="104"/>
      <c r="S87" s="109"/>
      <c r="T87" s="48">
        <v>0</v>
      </c>
      <c r="U87" s="48">
        <v>1</v>
      </c>
      <c r="V87" s="49">
        <v>0</v>
      </c>
      <c r="W87" s="49">
        <v>0.002857</v>
      </c>
      <c r="X87" s="49">
        <v>0.013745</v>
      </c>
      <c r="Y87" s="49">
        <v>0.507625</v>
      </c>
      <c r="Z87" s="49">
        <v>0</v>
      </c>
      <c r="AA87" s="49">
        <v>0</v>
      </c>
      <c r="AB87" s="98">
        <v>87</v>
      </c>
      <c r="AC87" s="98"/>
      <c r="AD87" s="99"/>
      <c r="AE87" s="64" t="s">
        <v>1197</v>
      </c>
      <c r="AF87" s="64">
        <v>297</v>
      </c>
      <c r="AG87" s="64">
        <v>673</v>
      </c>
      <c r="AH87" s="64">
        <v>17278</v>
      </c>
      <c r="AI87" s="64">
        <v>70920</v>
      </c>
      <c r="AJ87" s="64"/>
      <c r="AK87" s="64" t="s">
        <v>1335</v>
      </c>
      <c r="AL87" s="64" t="s">
        <v>1419</v>
      </c>
      <c r="AM87" s="64"/>
      <c r="AN87" s="64"/>
      <c r="AO87" s="66">
        <v>41283.04247685185</v>
      </c>
      <c r="AP87" s="67" t="s">
        <v>1564</v>
      </c>
      <c r="AQ87" s="64" t="b">
        <v>0</v>
      </c>
      <c r="AR87" s="64" t="b">
        <v>0</v>
      </c>
      <c r="AS87" s="64" t="b">
        <v>1</v>
      </c>
      <c r="AT87" s="64" t="s">
        <v>287</v>
      </c>
      <c r="AU87" s="64">
        <v>2</v>
      </c>
      <c r="AV87" s="67" t="s">
        <v>425</v>
      </c>
      <c r="AW87" s="64" t="b">
        <v>0</v>
      </c>
      <c r="AX87" s="64" t="s">
        <v>218</v>
      </c>
      <c r="AY87" s="67" t="s">
        <v>1755</v>
      </c>
      <c r="AZ87" s="110" t="s">
        <v>66</v>
      </c>
      <c r="BA87" s="48"/>
      <c r="BB87" s="48"/>
      <c r="BC87" s="48"/>
      <c r="BD87" s="48"/>
      <c r="BE87" s="48"/>
      <c r="BF87" s="48"/>
      <c r="BG87" s="92" t="s">
        <v>2118</v>
      </c>
      <c r="BH87" s="92" t="s">
        <v>2118</v>
      </c>
      <c r="BI87" s="92" t="s">
        <v>2166</v>
      </c>
      <c r="BJ87" s="92" t="s">
        <v>2166</v>
      </c>
      <c r="BK87" s="48">
        <v>0</v>
      </c>
      <c r="BL87" s="49">
        <v>0</v>
      </c>
      <c r="BM87" s="48">
        <v>0</v>
      </c>
      <c r="BN87" s="49">
        <v>0</v>
      </c>
      <c r="BO87" s="48">
        <v>0</v>
      </c>
      <c r="BP87" s="49">
        <v>0</v>
      </c>
      <c r="BQ87" s="48">
        <v>16</v>
      </c>
      <c r="BR87" s="49">
        <v>100</v>
      </c>
      <c r="BS87" s="48">
        <v>16</v>
      </c>
      <c r="BT87" s="63" t="str">
        <f>REPLACE(INDEX(GroupVertices[Group],MATCH(Vertices[[#This Row],[Vertex]],GroupVertices[Vertex],0)),1,1,"")</f>
        <v>1</v>
      </c>
    </row>
    <row r="88" spans="1:72" ht="41.45" customHeight="1">
      <c r="A88" s="62" t="s">
        <v>550</v>
      </c>
      <c r="B88" s="64"/>
      <c r="C88" s="87"/>
      <c r="D88" s="87" t="s">
        <v>64</v>
      </c>
      <c r="E88" s="94">
        <v>169.8559137023244</v>
      </c>
      <c r="F88" s="105">
        <v>99.97054135308004</v>
      </c>
      <c r="G88" s="76" t="s">
        <v>1649</v>
      </c>
      <c r="H88" s="106"/>
      <c r="I88" s="77" t="s">
        <v>550</v>
      </c>
      <c r="J88" s="97"/>
      <c r="K88" s="107"/>
      <c r="L88" s="77" t="s">
        <v>1901</v>
      </c>
      <c r="M88" s="108">
        <v>10.817585063524412</v>
      </c>
      <c r="N88" s="102">
        <v>782.7908935546875</v>
      </c>
      <c r="O88" s="102">
        <v>1057.5626220703125</v>
      </c>
      <c r="P88" s="103"/>
      <c r="Q88" s="104"/>
      <c r="R88" s="104"/>
      <c r="S88" s="109"/>
      <c r="T88" s="48">
        <v>0</v>
      </c>
      <c r="U88" s="48">
        <v>1</v>
      </c>
      <c r="V88" s="49">
        <v>0</v>
      </c>
      <c r="W88" s="49">
        <v>0.002857</v>
      </c>
      <c r="X88" s="49">
        <v>0.013745</v>
      </c>
      <c r="Y88" s="49">
        <v>0.507625</v>
      </c>
      <c r="Z88" s="49">
        <v>0</v>
      </c>
      <c r="AA88" s="49">
        <v>0</v>
      </c>
      <c r="AB88" s="98">
        <v>88</v>
      </c>
      <c r="AC88" s="98"/>
      <c r="AD88" s="99"/>
      <c r="AE88" s="64" t="s">
        <v>1198</v>
      </c>
      <c r="AF88" s="64">
        <v>143</v>
      </c>
      <c r="AG88" s="64">
        <v>155</v>
      </c>
      <c r="AH88" s="64">
        <v>16372</v>
      </c>
      <c r="AI88" s="64">
        <v>3250</v>
      </c>
      <c r="AJ88" s="64"/>
      <c r="AK88" s="64" t="s">
        <v>1336</v>
      </c>
      <c r="AL88" s="64" t="s">
        <v>1416</v>
      </c>
      <c r="AM88" s="64"/>
      <c r="AN88" s="64"/>
      <c r="AO88" s="66">
        <v>40968.58037037037</v>
      </c>
      <c r="AP88" s="67" t="s">
        <v>1565</v>
      </c>
      <c r="AQ88" s="64" t="b">
        <v>0</v>
      </c>
      <c r="AR88" s="64" t="b">
        <v>0</v>
      </c>
      <c r="AS88" s="64" t="b">
        <v>1</v>
      </c>
      <c r="AT88" s="64" t="s">
        <v>287</v>
      </c>
      <c r="AU88" s="64">
        <v>21</v>
      </c>
      <c r="AV88" s="67" t="s">
        <v>358</v>
      </c>
      <c r="AW88" s="64" t="b">
        <v>0</v>
      </c>
      <c r="AX88" s="64" t="s">
        <v>218</v>
      </c>
      <c r="AY88" s="67" t="s">
        <v>1756</v>
      </c>
      <c r="AZ88" s="110" t="s">
        <v>66</v>
      </c>
      <c r="BA88" s="48"/>
      <c r="BB88" s="48"/>
      <c r="BC88" s="48"/>
      <c r="BD88" s="48"/>
      <c r="BE88" s="48"/>
      <c r="BF88" s="48"/>
      <c r="BG88" s="92" t="s">
        <v>2118</v>
      </c>
      <c r="BH88" s="92" t="s">
        <v>2118</v>
      </c>
      <c r="BI88" s="92" t="s">
        <v>2166</v>
      </c>
      <c r="BJ88" s="92" t="s">
        <v>2166</v>
      </c>
      <c r="BK88" s="48">
        <v>0</v>
      </c>
      <c r="BL88" s="49">
        <v>0</v>
      </c>
      <c r="BM88" s="48">
        <v>0</v>
      </c>
      <c r="BN88" s="49">
        <v>0</v>
      </c>
      <c r="BO88" s="48">
        <v>0</v>
      </c>
      <c r="BP88" s="49">
        <v>0</v>
      </c>
      <c r="BQ88" s="48">
        <v>16</v>
      </c>
      <c r="BR88" s="49">
        <v>100</v>
      </c>
      <c r="BS88" s="48">
        <v>16</v>
      </c>
      <c r="BT88" s="63" t="str">
        <f>REPLACE(INDEX(GroupVertices[Group],MATCH(Vertices[[#This Row],[Vertex]],GroupVertices[Vertex],0)),1,1,"")</f>
        <v>1</v>
      </c>
    </row>
    <row r="89" spans="1:72" ht="41.45" customHeight="1">
      <c r="A89" s="62" t="s">
        <v>551</v>
      </c>
      <c r="B89" s="64"/>
      <c r="C89" s="87"/>
      <c r="D89" s="87" t="s">
        <v>64</v>
      </c>
      <c r="E89" s="94">
        <v>163.3989983305509</v>
      </c>
      <c r="F89" s="105">
        <v>99.9947539395896</v>
      </c>
      <c r="G89" s="76" t="s">
        <v>1650</v>
      </c>
      <c r="H89" s="106"/>
      <c r="I89" s="77" t="s">
        <v>551</v>
      </c>
      <c r="J89" s="97"/>
      <c r="K89" s="107"/>
      <c r="L89" s="77" t="s">
        <v>1902</v>
      </c>
      <c r="M89" s="108">
        <v>2.748337066107087</v>
      </c>
      <c r="N89" s="102">
        <v>3123.689697265625</v>
      </c>
      <c r="O89" s="102">
        <v>5290.74658203125</v>
      </c>
      <c r="P89" s="103"/>
      <c r="Q89" s="104"/>
      <c r="R89" s="104"/>
      <c r="S89" s="109"/>
      <c r="T89" s="48">
        <v>0</v>
      </c>
      <c r="U89" s="48">
        <v>1</v>
      </c>
      <c r="V89" s="49">
        <v>0</v>
      </c>
      <c r="W89" s="49">
        <v>0.002857</v>
      </c>
      <c r="X89" s="49">
        <v>0.013745</v>
      </c>
      <c r="Y89" s="49">
        <v>0.507625</v>
      </c>
      <c r="Z89" s="49">
        <v>0</v>
      </c>
      <c r="AA89" s="49">
        <v>0</v>
      </c>
      <c r="AB89" s="98">
        <v>89</v>
      </c>
      <c r="AC89" s="98"/>
      <c r="AD89" s="99"/>
      <c r="AE89" s="64" t="s">
        <v>1199</v>
      </c>
      <c r="AF89" s="64">
        <v>62</v>
      </c>
      <c r="AG89" s="64">
        <v>35</v>
      </c>
      <c r="AH89" s="64">
        <v>981</v>
      </c>
      <c r="AI89" s="64">
        <v>3553</v>
      </c>
      <c r="AJ89" s="64"/>
      <c r="AK89" s="64" t="s">
        <v>1337</v>
      </c>
      <c r="AL89" s="64"/>
      <c r="AM89" s="64"/>
      <c r="AN89" s="64"/>
      <c r="AO89" s="66">
        <v>41800.10418981482</v>
      </c>
      <c r="AP89" s="67" t="s">
        <v>1566</v>
      </c>
      <c r="AQ89" s="64" t="b">
        <v>1</v>
      </c>
      <c r="AR89" s="64" t="b">
        <v>0</v>
      </c>
      <c r="AS89" s="64" t="b">
        <v>0</v>
      </c>
      <c r="AT89" s="64" t="s">
        <v>287</v>
      </c>
      <c r="AU89" s="64">
        <v>0</v>
      </c>
      <c r="AV89" s="67" t="s">
        <v>288</v>
      </c>
      <c r="AW89" s="64" t="b">
        <v>0</v>
      </c>
      <c r="AX89" s="64" t="s">
        <v>218</v>
      </c>
      <c r="AY89" s="67" t="s">
        <v>1757</v>
      </c>
      <c r="AZ89" s="110" t="s">
        <v>66</v>
      </c>
      <c r="BA89" s="48"/>
      <c r="BB89" s="48"/>
      <c r="BC89" s="48"/>
      <c r="BD89" s="48"/>
      <c r="BE89" s="48"/>
      <c r="BF89" s="48"/>
      <c r="BG89" s="92" t="s">
        <v>2118</v>
      </c>
      <c r="BH89" s="92" t="s">
        <v>2118</v>
      </c>
      <c r="BI89" s="92" t="s">
        <v>2166</v>
      </c>
      <c r="BJ89" s="92" t="s">
        <v>2166</v>
      </c>
      <c r="BK89" s="48">
        <v>0</v>
      </c>
      <c r="BL89" s="49">
        <v>0</v>
      </c>
      <c r="BM89" s="48">
        <v>0</v>
      </c>
      <c r="BN89" s="49">
        <v>0</v>
      </c>
      <c r="BO89" s="48">
        <v>0</v>
      </c>
      <c r="BP89" s="49">
        <v>0</v>
      </c>
      <c r="BQ89" s="48">
        <v>16</v>
      </c>
      <c r="BR89" s="49">
        <v>100</v>
      </c>
      <c r="BS89" s="48">
        <v>16</v>
      </c>
      <c r="BT89" s="63" t="str">
        <f>REPLACE(INDEX(GroupVertices[Group],MATCH(Vertices[[#This Row],[Vertex]],GroupVertices[Vertex],0)),1,1,"")</f>
        <v>1</v>
      </c>
    </row>
    <row r="90" spans="1:72" ht="41.45" customHeight="1">
      <c r="A90" s="62" t="s">
        <v>552</v>
      </c>
      <c r="B90" s="64"/>
      <c r="C90" s="87"/>
      <c r="D90" s="87" t="s">
        <v>64</v>
      </c>
      <c r="E90" s="94">
        <v>634.1619365609349</v>
      </c>
      <c r="F90" s="105">
        <v>98.22945461148888</v>
      </c>
      <c r="G90" s="76" t="s">
        <v>730</v>
      </c>
      <c r="H90" s="106"/>
      <c r="I90" s="77" t="s">
        <v>552</v>
      </c>
      <c r="J90" s="97"/>
      <c r="K90" s="107"/>
      <c r="L90" s="77" t="s">
        <v>1903</v>
      </c>
      <c r="M90" s="108">
        <v>591.0637598111418</v>
      </c>
      <c r="N90" s="102">
        <v>6470.88037109375</v>
      </c>
      <c r="O90" s="102">
        <v>1100.2701416015625</v>
      </c>
      <c r="P90" s="103"/>
      <c r="Q90" s="104"/>
      <c r="R90" s="104"/>
      <c r="S90" s="109"/>
      <c r="T90" s="48">
        <v>0</v>
      </c>
      <c r="U90" s="48">
        <v>2</v>
      </c>
      <c r="V90" s="49">
        <v>0</v>
      </c>
      <c r="W90" s="49">
        <v>0.002347</v>
      </c>
      <c r="X90" s="49">
        <v>0.003482</v>
      </c>
      <c r="Y90" s="49">
        <v>0.709571</v>
      </c>
      <c r="Z90" s="49">
        <v>0.5</v>
      </c>
      <c r="AA90" s="49">
        <v>0</v>
      </c>
      <c r="AB90" s="98">
        <v>90</v>
      </c>
      <c r="AC90" s="98"/>
      <c r="AD90" s="99"/>
      <c r="AE90" s="64" t="s">
        <v>1200</v>
      </c>
      <c r="AF90" s="64">
        <v>8714</v>
      </c>
      <c r="AG90" s="64">
        <v>8784</v>
      </c>
      <c r="AH90" s="64">
        <v>355085</v>
      </c>
      <c r="AI90" s="64">
        <v>34731</v>
      </c>
      <c r="AJ90" s="64"/>
      <c r="AK90" s="64" t="s">
        <v>1338</v>
      </c>
      <c r="AL90" s="64" t="s">
        <v>1420</v>
      </c>
      <c r="AM90" s="64"/>
      <c r="AN90" s="64"/>
      <c r="AO90" s="66">
        <v>41546.88384259259</v>
      </c>
      <c r="AP90" s="67" t="s">
        <v>1567</v>
      </c>
      <c r="AQ90" s="64" t="b">
        <v>0</v>
      </c>
      <c r="AR90" s="64" t="b">
        <v>0</v>
      </c>
      <c r="AS90" s="64" t="b">
        <v>0</v>
      </c>
      <c r="AT90" s="64" t="s">
        <v>287</v>
      </c>
      <c r="AU90" s="64">
        <v>203</v>
      </c>
      <c r="AV90" s="67" t="s">
        <v>288</v>
      </c>
      <c r="AW90" s="64" t="b">
        <v>0</v>
      </c>
      <c r="AX90" s="64" t="s">
        <v>218</v>
      </c>
      <c r="AY90" s="67" t="s">
        <v>1758</v>
      </c>
      <c r="AZ90" s="110" t="s">
        <v>66</v>
      </c>
      <c r="BA90" s="48"/>
      <c r="BB90" s="48"/>
      <c r="BC90" s="48"/>
      <c r="BD90" s="48"/>
      <c r="BE90" s="48"/>
      <c r="BF90" s="48"/>
      <c r="BG90" s="92" t="s">
        <v>2128</v>
      </c>
      <c r="BH90" s="92" t="s">
        <v>2128</v>
      </c>
      <c r="BI90" s="92" t="s">
        <v>2170</v>
      </c>
      <c r="BJ90" s="92" t="s">
        <v>2170</v>
      </c>
      <c r="BK90" s="48">
        <v>0</v>
      </c>
      <c r="BL90" s="49">
        <v>0</v>
      </c>
      <c r="BM90" s="48">
        <v>0</v>
      </c>
      <c r="BN90" s="49">
        <v>0</v>
      </c>
      <c r="BO90" s="48">
        <v>0</v>
      </c>
      <c r="BP90" s="49">
        <v>0</v>
      </c>
      <c r="BQ90" s="48">
        <v>43</v>
      </c>
      <c r="BR90" s="49">
        <v>100</v>
      </c>
      <c r="BS90" s="48">
        <v>43</v>
      </c>
      <c r="BT90" s="63" t="str">
        <f>REPLACE(INDEX(GroupVertices[Group],MATCH(Vertices[[#This Row],[Vertex]],GroupVertices[Vertex],0)),1,1,"")</f>
        <v>7</v>
      </c>
    </row>
    <row r="91" spans="1:72" ht="41.45" customHeight="1">
      <c r="A91" s="62" t="s">
        <v>553</v>
      </c>
      <c r="B91" s="64"/>
      <c r="C91" s="87"/>
      <c r="D91" s="87" t="s">
        <v>64</v>
      </c>
      <c r="E91" s="94">
        <v>165.0670348015924</v>
      </c>
      <c r="F91" s="105">
        <v>99.98849902140796</v>
      </c>
      <c r="G91" s="76" t="s">
        <v>731</v>
      </c>
      <c r="H91" s="106"/>
      <c r="I91" s="77" t="s">
        <v>553</v>
      </c>
      <c r="J91" s="97"/>
      <c r="K91" s="107"/>
      <c r="L91" s="77" t="s">
        <v>1904</v>
      </c>
      <c r="M91" s="108">
        <v>4.832892798773229</v>
      </c>
      <c r="N91" s="102">
        <v>3283.333251953125</v>
      </c>
      <c r="O91" s="102">
        <v>7293.45556640625</v>
      </c>
      <c r="P91" s="103"/>
      <c r="Q91" s="104"/>
      <c r="R91" s="104"/>
      <c r="S91" s="109"/>
      <c r="T91" s="48">
        <v>0</v>
      </c>
      <c r="U91" s="48">
        <v>1</v>
      </c>
      <c r="V91" s="49">
        <v>0</v>
      </c>
      <c r="W91" s="49">
        <v>0.002179</v>
      </c>
      <c r="X91" s="49">
        <v>0.002373</v>
      </c>
      <c r="Y91" s="49">
        <v>0.515819</v>
      </c>
      <c r="Z91" s="49">
        <v>0</v>
      </c>
      <c r="AA91" s="49">
        <v>0</v>
      </c>
      <c r="AB91" s="98">
        <v>91</v>
      </c>
      <c r="AC91" s="98"/>
      <c r="AD91" s="99"/>
      <c r="AE91" s="64" t="s">
        <v>1201</v>
      </c>
      <c r="AF91" s="64">
        <v>208</v>
      </c>
      <c r="AG91" s="64">
        <v>66</v>
      </c>
      <c r="AH91" s="64">
        <v>2230</v>
      </c>
      <c r="AI91" s="64">
        <v>663</v>
      </c>
      <c r="AJ91" s="64"/>
      <c r="AK91" s="64" t="s">
        <v>1339</v>
      </c>
      <c r="AL91" s="64" t="s">
        <v>1421</v>
      </c>
      <c r="AM91" s="64"/>
      <c r="AN91" s="64"/>
      <c r="AO91" s="66">
        <v>39896.8262962963</v>
      </c>
      <c r="AP91" s="67" t="s">
        <v>1568</v>
      </c>
      <c r="AQ91" s="64" t="b">
        <v>0</v>
      </c>
      <c r="AR91" s="64" t="b">
        <v>0</v>
      </c>
      <c r="AS91" s="64" t="b">
        <v>1</v>
      </c>
      <c r="AT91" s="64" t="s">
        <v>287</v>
      </c>
      <c r="AU91" s="64">
        <v>0</v>
      </c>
      <c r="AV91" s="67" t="s">
        <v>424</v>
      </c>
      <c r="AW91" s="64" t="b">
        <v>0</v>
      </c>
      <c r="AX91" s="64" t="s">
        <v>218</v>
      </c>
      <c r="AY91" s="67" t="s">
        <v>1759</v>
      </c>
      <c r="AZ91" s="110" t="s">
        <v>66</v>
      </c>
      <c r="BA91" s="48"/>
      <c r="BB91" s="48"/>
      <c r="BC91" s="48"/>
      <c r="BD91" s="48"/>
      <c r="BE91" s="48"/>
      <c r="BF91" s="48"/>
      <c r="BG91" s="92" t="s">
        <v>2125</v>
      </c>
      <c r="BH91" s="92" t="s">
        <v>2125</v>
      </c>
      <c r="BI91" s="92" t="s">
        <v>2084</v>
      </c>
      <c r="BJ91" s="92" t="s">
        <v>2084</v>
      </c>
      <c r="BK91" s="48">
        <v>0</v>
      </c>
      <c r="BL91" s="49">
        <v>0</v>
      </c>
      <c r="BM91" s="48">
        <v>0</v>
      </c>
      <c r="BN91" s="49">
        <v>0</v>
      </c>
      <c r="BO91" s="48">
        <v>0</v>
      </c>
      <c r="BP91" s="49">
        <v>0</v>
      </c>
      <c r="BQ91" s="48">
        <v>47</v>
      </c>
      <c r="BR91" s="49">
        <v>100</v>
      </c>
      <c r="BS91" s="48">
        <v>47</v>
      </c>
      <c r="BT91" s="63" t="str">
        <f>REPLACE(INDEX(GroupVertices[Group],MATCH(Vertices[[#This Row],[Vertex]],GroupVertices[Vertex],0)),1,1,"")</f>
        <v>2</v>
      </c>
    </row>
    <row r="92" spans="1:72" ht="41.45" customHeight="1">
      <c r="A92" s="62" t="s">
        <v>554</v>
      </c>
      <c r="B92" s="64"/>
      <c r="C92" s="87"/>
      <c r="D92" s="87" t="s">
        <v>64</v>
      </c>
      <c r="E92" s="94">
        <v>166.25080261975086</v>
      </c>
      <c r="F92" s="105">
        <v>99.98406004721454</v>
      </c>
      <c r="G92" s="76" t="s">
        <v>732</v>
      </c>
      <c r="H92" s="106"/>
      <c r="I92" s="77" t="s">
        <v>554</v>
      </c>
      <c r="J92" s="97"/>
      <c r="K92" s="107"/>
      <c r="L92" s="77" t="s">
        <v>1905</v>
      </c>
      <c r="M92" s="108">
        <v>6.312254931633071</v>
      </c>
      <c r="N92" s="102">
        <v>5334.91162109375</v>
      </c>
      <c r="O92" s="102">
        <v>8233.16015625</v>
      </c>
      <c r="P92" s="103"/>
      <c r="Q92" s="104"/>
      <c r="R92" s="104"/>
      <c r="S92" s="109"/>
      <c r="T92" s="48">
        <v>0</v>
      </c>
      <c r="U92" s="48">
        <v>1</v>
      </c>
      <c r="V92" s="49">
        <v>0</v>
      </c>
      <c r="W92" s="49">
        <v>0.002179</v>
      </c>
      <c r="X92" s="49">
        <v>0.002373</v>
      </c>
      <c r="Y92" s="49">
        <v>0.515819</v>
      </c>
      <c r="Z92" s="49">
        <v>0</v>
      </c>
      <c r="AA92" s="49">
        <v>0</v>
      </c>
      <c r="AB92" s="98">
        <v>92</v>
      </c>
      <c r="AC92" s="98"/>
      <c r="AD92" s="99"/>
      <c r="AE92" s="64" t="s">
        <v>1202</v>
      </c>
      <c r="AF92" s="64">
        <v>113</v>
      </c>
      <c r="AG92" s="64">
        <v>88</v>
      </c>
      <c r="AH92" s="64">
        <v>17011</v>
      </c>
      <c r="AI92" s="64">
        <v>26916</v>
      </c>
      <c r="AJ92" s="64"/>
      <c r="AK92" s="64" t="s">
        <v>1340</v>
      </c>
      <c r="AL92" s="64" t="s">
        <v>1104</v>
      </c>
      <c r="AM92" s="64"/>
      <c r="AN92" s="64"/>
      <c r="AO92" s="66">
        <v>41315.8419212963</v>
      </c>
      <c r="AP92" s="67" t="s">
        <v>1569</v>
      </c>
      <c r="AQ92" s="64" t="b">
        <v>1</v>
      </c>
      <c r="AR92" s="64" t="b">
        <v>0</v>
      </c>
      <c r="AS92" s="64" t="b">
        <v>1</v>
      </c>
      <c r="AT92" s="64" t="s">
        <v>287</v>
      </c>
      <c r="AU92" s="64">
        <v>3</v>
      </c>
      <c r="AV92" s="67" t="s">
        <v>288</v>
      </c>
      <c r="AW92" s="64" t="b">
        <v>0</v>
      </c>
      <c r="AX92" s="64" t="s">
        <v>218</v>
      </c>
      <c r="AY92" s="67" t="s">
        <v>1760</v>
      </c>
      <c r="AZ92" s="110" t="s">
        <v>66</v>
      </c>
      <c r="BA92" s="48"/>
      <c r="BB92" s="48"/>
      <c r="BC92" s="48"/>
      <c r="BD92" s="48"/>
      <c r="BE92" s="48"/>
      <c r="BF92" s="48"/>
      <c r="BG92" s="92" t="s">
        <v>2125</v>
      </c>
      <c r="BH92" s="92" t="s">
        <v>2125</v>
      </c>
      <c r="BI92" s="92" t="s">
        <v>2084</v>
      </c>
      <c r="BJ92" s="92" t="s">
        <v>2084</v>
      </c>
      <c r="BK92" s="48">
        <v>0</v>
      </c>
      <c r="BL92" s="49">
        <v>0</v>
      </c>
      <c r="BM92" s="48">
        <v>0</v>
      </c>
      <c r="BN92" s="49">
        <v>0</v>
      </c>
      <c r="BO92" s="48">
        <v>0</v>
      </c>
      <c r="BP92" s="49">
        <v>0</v>
      </c>
      <c r="BQ92" s="48">
        <v>47</v>
      </c>
      <c r="BR92" s="49">
        <v>100</v>
      </c>
      <c r="BS92" s="48">
        <v>47</v>
      </c>
      <c r="BT92" s="63" t="str">
        <f>REPLACE(INDEX(GroupVertices[Group],MATCH(Vertices[[#This Row],[Vertex]],GroupVertices[Vertex],0)),1,1,"")</f>
        <v>2</v>
      </c>
    </row>
    <row r="93" spans="1:72" ht="41.45" customHeight="1">
      <c r="A93" s="62" t="s">
        <v>555</v>
      </c>
      <c r="B93" s="64"/>
      <c r="C93" s="87"/>
      <c r="D93" s="87" t="s">
        <v>64</v>
      </c>
      <c r="E93" s="94">
        <v>419.36188519327084</v>
      </c>
      <c r="F93" s="105">
        <v>99.03492665604003</v>
      </c>
      <c r="G93" s="76" t="s">
        <v>733</v>
      </c>
      <c r="H93" s="106"/>
      <c r="I93" s="77" t="s">
        <v>555</v>
      </c>
      <c r="J93" s="97"/>
      <c r="K93" s="107"/>
      <c r="L93" s="77" t="s">
        <v>1906</v>
      </c>
      <c r="M93" s="108">
        <v>322.62677643039217</v>
      </c>
      <c r="N93" s="102">
        <v>6311.23681640625</v>
      </c>
      <c r="O93" s="102">
        <v>1699.8863525390625</v>
      </c>
      <c r="P93" s="103"/>
      <c r="Q93" s="104"/>
      <c r="R93" s="104"/>
      <c r="S93" s="109"/>
      <c r="T93" s="48">
        <v>0</v>
      </c>
      <c r="U93" s="48">
        <v>1</v>
      </c>
      <c r="V93" s="49">
        <v>0</v>
      </c>
      <c r="W93" s="49">
        <v>0.001901</v>
      </c>
      <c r="X93" s="49">
        <v>0.000676</v>
      </c>
      <c r="Y93" s="49">
        <v>0.52798</v>
      </c>
      <c r="Z93" s="49">
        <v>0</v>
      </c>
      <c r="AA93" s="49">
        <v>0</v>
      </c>
      <c r="AB93" s="98">
        <v>93</v>
      </c>
      <c r="AC93" s="98"/>
      <c r="AD93" s="99"/>
      <c r="AE93" s="64" t="s">
        <v>1203</v>
      </c>
      <c r="AF93" s="64">
        <v>1479</v>
      </c>
      <c r="AG93" s="64">
        <v>4792</v>
      </c>
      <c r="AH93" s="64">
        <v>6121</v>
      </c>
      <c r="AI93" s="64">
        <v>3020</v>
      </c>
      <c r="AJ93" s="64"/>
      <c r="AK93" s="64" t="s">
        <v>1341</v>
      </c>
      <c r="AL93" s="64" t="s">
        <v>1422</v>
      </c>
      <c r="AM93" s="67" t="s">
        <v>1477</v>
      </c>
      <c r="AN93" s="64"/>
      <c r="AO93" s="66">
        <v>39717.10256944445</v>
      </c>
      <c r="AP93" s="67" t="s">
        <v>1570</v>
      </c>
      <c r="AQ93" s="64" t="b">
        <v>0</v>
      </c>
      <c r="AR93" s="64" t="b">
        <v>0</v>
      </c>
      <c r="AS93" s="64" t="b">
        <v>1</v>
      </c>
      <c r="AT93" s="64" t="s">
        <v>287</v>
      </c>
      <c r="AU93" s="64">
        <v>136</v>
      </c>
      <c r="AV93" s="67" t="s">
        <v>289</v>
      </c>
      <c r="AW93" s="64" t="b">
        <v>0</v>
      </c>
      <c r="AX93" s="64" t="s">
        <v>218</v>
      </c>
      <c r="AY93" s="67" t="s">
        <v>1761</v>
      </c>
      <c r="AZ93" s="110" t="s">
        <v>66</v>
      </c>
      <c r="BA93" s="48"/>
      <c r="BB93" s="48"/>
      <c r="BC93" s="48"/>
      <c r="BD93" s="48"/>
      <c r="BE93" s="48"/>
      <c r="BF93" s="48"/>
      <c r="BG93" s="92" t="s">
        <v>2122</v>
      </c>
      <c r="BH93" s="92" t="s">
        <v>2122</v>
      </c>
      <c r="BI93" s="92" t="s">
        <v>2085</v>
      </c>
      <c r="BJ93" s="92" t="s">
        <v>2085</v>
      </c>
      <c r="BK93" s="48">
        <v>0</v>
      </c>
      <c r="BL93" s="49">
        <v>0</v>
      </c>
      <c r="BM93" s="48">
        <v>0</v>
      </c>
      <c r="BN93" s="49">
        <v>0</v>
      </c>
      <c r="BO93" s="48">
        <v>0</v>
      </c>
      <c r="BP93" s="49">
        <v>0</v>
      </c>
      <c r="BQ93" s="48">
        <v>47</v>
      </c>
      <c r="BR93" s="49">
        <v>100</v>
      </c>
      <c r="BS93" s="48">
        <v>47</v>
      </c>
      <c r="BT93" s="63" t="str">
        <f>REPLACE(INDEX(GroupVertices[Group],MATCH(Vertices[[#This Row],[Vertex]],GroupVertices[Vertex],0)),1,1,"")</f>
        <v>3</v>
      </c>
    </row>
    <row r="94" spans="1:72" ht="41.45" customHeight="1">
      <c r="A94" s="62" t="s">
        <v>556</v>
      </c>
      <c r="B94" s="64"/>
      <c r="C94" s="87"/>
      <c r="D94" s="87" t="s">
        <v>64</v>
      </c>
      <c r="E94" s="94">
        <v>168.24168485938102</v>
      </c>
      <c r="F94" s="105">
        <v>99.97659449970743</v>
      </c>
      <c r="G94" s="76" t="s">
        <v>734</v>
      </c>
      <c r="H94" s="106"/>
      <c r="I94" s="77" t="s">
        <v>556</v>
      </c>
      <c r="J94" s="97"/>
      <c r="K94" s="107"/>
      <c r="L94" s="77" t="s">
        <v>1907</v>
      </c>
      <c r="M94" s="108">
        <v>8.80027306417008</v>
      </c>
      <c r="N94" s="102">
        <v>5615.08984375</v>
      </c>
      <c r="O94" s="102">
        <v>3016.477783203125</v>
      </c>
      <c r="P94" s="103"/>
      <c r="Q94" s="104"/>
      <c r="R94" s="104"/>
      <c r="S94" s="109"/>
      <c r="T94" s="48">
        <v>0</v>
      </c>
      <c r="U94" s="48">
        <v>1</v>
      </c>
      <c r="V94" s="49">
        <v>0</v>
      </c>
      <c r="W94" s="49">
        <v>0.001901</v>
      </c>
      <c r="X94" s="49">
        <v>0.000676</v>
      </c>
      <c r="Y94" s="49">
        <v>0.52798</v>
      </c>
      <c r="Z94" s="49">
        <v>0</v>
      </c>
      <c r="AA94" s="49">
        <v>0</v>
      </c>
      <c r="AB94" s="98">
        <v>94</v>
      </c>
      <c r="AC94" s="98"/>
      <c r="AD94" s="99"/>
      <c r="AE94" s="64" t="s">
        <v>1204</v>
      </c>
      <c r="AF94" s="64">
        <v>343</v>
      </c>
      <c r="AG94" s="64">
        <v>125</v>
      </c>
      <c r="AH94" s="64">
        <v>7018</v>
      </c>
      <c r="AI94" s="64">
        <v>9919</v>
      </c>
      <c r="AJ94" s="64"/>
      <c r="AK94" s="64" t="s">
        <v>1342</v>
      </c>
      <c r="AL94" s="64" t="s">
        <v>1403</v>
      </c>
      <c r="AM94" s="64"/>
      <c r="AN94" s="64"/>
      <c r="AO94" s="66">
        <v>41190.93363425926</v>
      </c>
      <c r="AP94" s="67" t="s">
        <v>1571</v>
      </c>
      <c r="AQ94" s="64" t="b">
        <v>0</v>
      </c>
      <c r="AR94" s="64" t="b">
        <v>0</v>
      </c>
      <c r="AS94" s="64" t="b">
        <v>1</v>
      </c>
      <c r="AT94" s="64" t="s">
        <v>287</v>
      </c>
      <c r="AU94" s="64">
        <v>5</v>
      </c>
      <c r="AV94" s="67" t="s">
        <v>289</v>
      </c>
      <c r="AW94" s="64" t="b">
        <v>0</v>
      </c>
      <c r="AX94" s="64" t="s">
        <v>218</v>
      </c>
      <c r="AY94" s="67" t="s">
        <v>1762</v>
      </c>
      <c r="AZ94" s="110" t="s">
        <v>66</v>
      </c>
      <c r="BA94" s="48"/>
      <c r="BB94" s="48"/>
      <c r="BC94" s="48"/>
      <c r="BD94" s="48"/>
      <c r="BE94" s="48"/>
      <c r="BF94" s="48"/>
      <c r="BG94" s="92" t="s">
        <v>2122</v>
      </c>
      <c r="BH94" s="92" t="s">
        <v>2122</v>
      </c>
      <c r="BI94" s="92" t="s">
        <v>2085</v>
      </c>
      <c r="BJ94" s="92" t="s">
        <v>2085</v>
      </c>
      <c r="BK94" s="48">
        <v>0</v>
      </c>
      <c r="BL94" s="49">
        <v>0</v>
      </c>
      <c r="BM94" s="48">
        <v>0</v>
      </c>
      <c r="BN94" s="49">
        <v>0</v>
      </c>
      <c r="BO94" s="48">
        <v>0</v>
      </c>
      <c r="BP94" s="49">
        <v>0</v>
      </c>
      <c r="BQ94" s="48">
        <v>47</v>
      </c>
      <c r="BR94" s="49">
        <v>100</v>
      </c>
      <c r="BS94" s="48">
        <v>47</v>
      </c>
      <c r="BT94" s="63" t="str">
        <f>REPLACE(INDEX(GroupVertices[Group],MATCH(Vertices[[#This Row],[Vertex]],GroupVertices[Vertex],0)),1,1,"")</f>
        <v>3</v>
      </c>
    </row>
    <row r="95" spans="1:72" ht="41.45" customHeight="1">
      <c r="A95" s="62" t="s">
        <v>557</v>
      </c>
      <c r="B95" s="64"/>
      <c r="C95" s="87"/>
      <c r="D95" s="87" t="s">
        <v>64</v>
      </c>
      <c r="E95" s="94">
        <v>168.29549248747912</v>
      </c>
      <c r="F95" s="105">
        <v>99.97639272815319</v>
      </c>
      <c r="G95" s="76" t="s">
        <v>1651</v>
      </c>
      <c r="H95" s="106"/>
      <c r="I95" s="77" t="s">
        <v>557</v>
      </c>
      <c r="J95" s="97"/>
      <c r="K95" s="107"/>
      <c r="L95" s="77" t="s">
        <v>1908</v>
      </c>
      <c r="M95" s="108">
        <v>8.86751679748189</v>
      </c>
      <c r="N95" s="102">
        <v>1506.783447265625</v>
      </c>
      <c r="O95" s="102">
        <v>6683.59521484375</v>
      </c>
      <c r="P95" s="103"/>
      <c r="Q95" s="104"/>
      <c r="R95" s="104"/>
      <c r="S95" s="109"/>
      <c r="T95" s="48">
        <v>0</v>
      </c>
      <c r="U95" s="48">
        <v>1</v>
      </c>
      <c r="V95" s="49">
        <v>0</v>
      </c>
      <c r="W95" s="49">
        <v>0.002857</v>
      </c>
      <c r="X95" s="49">
        <v>0.013745</v>
      </c>
      <c r="Y95" s="49">
        <v>0.507625</v>
      </c>
      <c r="Z95" s="49">
        <v>0</v>
      </c>
      <c r="AA95" s="49">
        <v>0</v>
      </c>
      <c r="AB95" s="98">
        <v>95</v>
      </c>
      <c r="AC95" s="98"/>
      <c r="AD95" s="99"/>
      <c r="AE95" s="64" t="s">
        <v>1205</v>
      </c>
      <c r="AF95" s="64">
        <v>248</v>
      </c>
      <c r="AG95" s="64">
        <v>126</v>
      </c>
      <c r="AH95" s="64">
        <v>4635</v>
      </c>
      <c r="AI95" s="64">
        <v>11477</v>
      </c>
      <c r="AJ95" s="64"/>
      <c r="AK95" s="64" t="s">
        <v>1343</v>
      </c>
      <c r="AL95" s="64" t="s">
        <v>1105</v>
      </c>
      <c r="AM95" s="64"/>
      <c r="AN95" s="64"/>
      <c r="AO95" s="66">
        <v>40886.749756944446</v>
      </c>
      <c r="AP95" s="67" t="s">
        <v>1572</v>
      </c>
      <c r="AQ95" s="64" t="b">
        <v>0</v>
      </c>
      <c r="AR95" s="64" t="b">
        <v>0</v>
      </c>
      <c r="AS95" s="64" t="b">
        <v>1</v>
      </c>
      <c r="AT95" s="64" t="s">
        <v>287</v>
      </c>
      <c r="AU95" s="64">
        <v>0</v>
      </c>
      <c r="AV95" s="67" t="s">
        <v>1614</v>
      </c>
      <c r="AW95" s="64" t="b">
        <v>0</v>
      </c>
      <c r="AX95" s="64" t="s">
        <v>218</v>
      </c>
      <c r="AY95" s="67" t="s">
        <v>1763</v>
      </c>
      <c r="AZ95" s="110" t="s">
        <v>66</v>
      </c>
      <c r="BA95" s="48"/>
      <c r="BB95" s="48"/>
      <c r="BC95" s="48"/>
      <c r="BD95" s="48"/>
      <c r="BE95" s="48"/>
      <c r="BF95" s="48"/>
      <c r="BG95" s="92" t="s">
        <v>2118</v>
      </c>
      <c r="BH95" s="92" t="s">
        <v>2118</v>
      </c>
      <c r="BI95" s="92" t="s">
        <v>2166</v>
      </c>
      <c r="BJ95" s="92" t="s">
        <v>2166</v>
      </c>
      <c r="BK95" s="48">
        <v>0</v>
      </c>
      <c r="BL95" s="49">
        <v>0</v>
      </c>
      <c r="BM95" s="48">
        <v>0</v>
      </c>
      <c r="BN95" s="49">
        <v>0</v>
      </c>
      <c r="BO95" s="48">
        <v>0</v>
      </c>
      <c r="BP95" s="49">
        <v>0</v>
      </c>
      <c r="BQ95" s="48">
        <v>16</v>
      </c>
      <c r="BR95" s="49">
        <v>100</v>
      </c>
      <c r="BS95" s="48">
        <v>16</v>
      </c>
      <c r="BT95" s="63" t="str">
        <f>REPLACE(INDEX(GroupVertices[Group],MATCH(Vertices[[#This Row],[Vertex]],GroupVertices[Vertex],0)),1,1,"")</f>
        <v>1</v>
      </c>
    </row>
    <row r="96" spans="1:72" ht="41.45" customHeight="1">
      <c r="A96" s="62" t="s">
        <v>558</v>
      </c>
      <c r="B96" s="64"/>
      <c r="C96" s="87"/>
      <c r="D96" s="87" t="s">
        <v>64</v>
      </c>
      <c r="E96" s="94">
        <v>165.71272633876976</v>
      </c>
      <c r="F96" s="105">
        <v>99.986077762757</v>
      </c>
      <c r="G96" s="76" t="s">
        <v>735</v>
      </c>
      <c r="H96" s="106"/>
      <c r="I96" s="77" t="s">
        <v>558</v>
      </c>
      <c r="J96" s="97"/>
      <c r="K96" s="107"/>
      <c r="L96" s="77" t="s">
        <v>1909</v>
      </c>
      <c r="M96" s="108">
        <v>5.639817598514961</v>
      </c>
      <c r="N96" s="102">
        <v>4673.8955078125</v>
      </c>
      <c r="O96" s="102">
        <v>4822.3681640625</v>
      </c>
      <c r="P96" s="103"/>
      <c r="Q96" s="104"/>
      <c r="R96" s="104"/>
      <c r="S96" s="109"/>
      <c r="T96" s="48">
        <v>0</v>
      </c>
      <c r="U96" s="48">
        <v>1</v>
      </c>
      <c r="V96" s="49">
        <v>0</v>
      </c>
      <c r="W96" s="49">
        <v>0.002179</v>
      </c>
      <c r="X96" s="49">
        <v>0.002373</v>
      </c>
      <c r="Y96" s="49">
        <v>0.515819</v>
      </c>
      <c r="Z96" s="49">
        <v>0</v>
      </c>
      <c r="AA96" s="49">
        <v>0</v>
      </c>
      <c r="AB96" s="98">
        <v>96</v>
      </c>
      <c r="AC96" s="98"/>
      <c r="AD96" s="99"/>
      <c r="AE96" s="64" t="s">
        <v>1206</v>
      </c>
      <c r="AF96" s="64">
        <v>158</v>
      </c>
      <c r="AG96" s="64">
        <v>78</v>
      </c>
      <c r="AH96" s="64">
        <v>969</v>
      </c>
      <c r="AI96" s="64">
        <v>4391</v>
      </c>
      <c r="AJ96" s="64"/>
      <c r="AK96" s="67" t="s">
        <v>1344</v>
      </c>
      <c r="AL96" s="64"/>
      <c r="AM96" s="64"/>
      <c r="AN96" s="64"/>
      <c r="AO96" s="66">
        <v>41828.72043981482</v>
      </c>
      <c r="AP96" s="67" t="s">
        <v>1573</v>
      </c>
      <c r="AQ96" s="64" t="b">
        <v>1</v>
      </c>
      <c r="AR96" s="64" t="b">
        <v>0</v>
      </c>
      <c r="AS96" s="64" t="b">
        <v>1</v>
      </c>
      <c r="AT96" s="64" t="s">
        <v>287</v>
      </c>
      <c r="AU96" s="64">
        <v>0</v>
      </c>
      <c r="AV96" s="67" t="s">
        <v>288</v>
      </c>
      <c r="AW96" s="64" t="b">
        <v>0</v>
      </c>
      <c r="AX96" s="64" t="s">
        <v>218</v>
      </c>
      <c r="AY96" s="67" t="s">
        <v>1764</v>
      </c>
      <c r="AZ96" s="110" t="s">
        <v>66</v>
      </c>
      <c r="BA96" s="48"/>
      <c r="BB96" s="48"/>
      <c r="BC96" s="48"/>
      <c r="BD96" s="48"/>
      <c r="BE96" s="48"/>
      <c r="BF96" s="48"/>
      <c r="BG96" s="92" t="s">
        <v>2125</v>
      </c>
      <c r="BH96" s="92" t="s">
        <v>2125</v>
      </c>
      <c r="BI96" s="92" t="s">
        <v>2084</v>
      </c>
      <c r="BJ96" s="92" t="s">
        <v>2084</v>
      </c>
      <c r="BK96" s="48">
        <v>0</v>
      </c>
      <c r="BL96" s="49">
        <v>0</v>
      </c>
      <c r="BM96" s="48">
        <v>0</v>
      </c>
      <c r="BN96" s="49">
        <v>0</v>
      </c>
      <c r="BO96" s="48">
        <v>0</v>
      </c>
      <c r="BP96" s="49">
        <v>0</v>
      </c>
      <c r="BQ96" s="48">
        <v>47</v>
      </c>
      <c r="BR96" s="49">
        <v>100</v>
      </c>
      <c r="BS96" s="48">
        <v>47</v>
      </c>
      <c r="BT96" s="63" t="str">
        <f>REPLACE(INDEX(GroupVertices[Group],MATCH(Vertices[[#This Row],[Vertex]],GroupVertices[Vertex],0)),1,1,"")</f>
        <v>2</v>
      </c>
    </row>
    <row r="97" spans="1:72" ht="41.45" customHeight="1">
      <c r="A97" s="62" t="s">
        <v>559</v>
      </c>
      <c r="B97" s="64"/>
      <c r="C97" s="87"/>
      <c r="D97" s="87" t="s">
        <v>64</v>
      </c>
      <c r="E97" s="94">
        <v>196.2754590984975</v>
      </c>
      <c r="F97" s="105">
        <v>99.87147151994512</v>
      </c>
      <c r="G97" s="76" t="s">
        <v>736</v>
      </c>
      <c r="H97" s="106"/>
      <c r="I97" s="77" t="s">
        <v>559</v>
      </c>
      <c r="J97" s="97"/>
      <c r="K97" s="107"/>
      <c r="L97" s="77" t="s">
        <v>1910</v>
      </c>
      <c r="M97" s="108">
        <v>43.83425811962363</v>
      </c>
      <c r="N97" s="102">
        <v>4600.8369140625</v>
      </c>
      <c r="O97" s="102">
        <v>9685.2236328125</v>
      </c>
      <c r="P97" s="103"/>
      <c r="Q97" s="104"/>
      <c r="R97" s="104"/>
      <c r="S97" s="109"/>
      <c r="T97" s="48">
        <v>0</v>
      </c>
      <c r="U97" s="48">
        <v>2</v>
      </c>
      <c r="V97" s="49">
        <v>1120</v>
      </c>
      <c r="W97" s="49">
        <v>0.003401</v>
      </c>
      <c r="X97" s="49">
        <v>0.016118</v>
      </c>
      <c r="Y97" s="49">
        <v>0.873444</v>
      </c>
      <c r="Z97" s="49">
        <v>0</v>
      </c>
      <c r="AA97" s="49">
        <v>0</v>
      </c>
      <c r="AB97" s="98">
        <v>97</v>
      </c>
      <c r="AC97" s="98"/>
      <c r="AD97" s="99"/>
      <c r="AE97" s="64" t="s">
        <v>1207</v>
      </c>
      <c r="AF97" s="64">
        <v>1009</v>
      </c>
      <c r="AG97" s="64">
        <v>646</v>
      </c>
      <c r="AH97" s="64">
        <v>64402</v>
      </c>
      <c r="AI97" s="64">
        <v>113481</v>
      </c>
      <c r="AJ97" s="64"/>
      <c r="AK97" s="64" t="s">
        <v>1345</v>
      </c>
      <c r="AL97" s="64" t="s">
        <v>1423</v>
      </c>
      <c r="AM97" s="64"/>
      <c r="AN97" s="64"/>
      <c r="AO97" s="66">
        <v>39908.982511574075</v>
      </c>
      <c r="AP97" s="67" t="s">
        <v>1574</v>
      </c>
      <c r="AQ97" s="64" t="b">
        <v>0</v>
      </c>
      <c r="AR97" s="64" t="b">
        <v>0</v>
      </c>
      <c r="AS97" s="64" t="b">
        <v>0</v>
      </c>
      <c r="AT97" s="64" t="s">
        <v>287</v>
      </c>
      <c r="AU97" s="64">
        <v>33</v>
      </c>
      <c r="AV97" s="67" t="s">
        <v>396</v>
      </c>
      <c r="AW97" s="64" t="b">
        <v>0</v>
      </c>
      <c r="AX97" s="64" t="s">
        <v>218</v>
      </c>
      <c r="AY97" s="67" t="s">
        <v>1765</v>
      </c>
      <c r="AZ97" s="110" t="s">
        <v>66</v>
      </c>
      <c r="BA97" s="48"/>
      <c r="BB97" s="48"/>
      <c r="BC97" s="48"/>
      <c r="BD97" s="48"/>
      <c r="BE97" s="48"/>
      <c r="BF97" s="48"/>
      <c r="BG97" s="92" t="s">
        <v>2132</v>
      </c>
      <c r="BH97" s="92" t="s">
        <v>2153</v>
      </c>
      <c r="BI97" s="92" t="s">
        <v>2173</v>
      </c>
      <c r="BJ97" s="92" t="s">
        <v>2188</v>
      </c>
      <c r="BK97" s="48">
        <v>0</v>
      </c>
      <c r="BL97" s="49">
        <v>0</v>
      </c>
      <c r="BM97" s="48">
        <v>0</v>
      </c>
      <c r="BN97" s="49">
        <v>0</v>
      </c>
      <c r="BO97" s="48">
        <v>0</v>
      </c>
      <c r="BP97" s="49">
        <v>0</v>
      </c>
      <c r="BQ97" s="48">
        <v>63</v>
      </c>
      <c r="BR97" s="49">
        <v>100</v>
      </c>
      <c r="BS97" s="48">
        <v>63</v>
      </c>
      <c r="BT97" s="63" t="str">
        <f>REPLACE(INDEX(GroupVertices[Group],MATCH(Vertices[[#This Row],[Vertex]],GroupVertices[Vertex],0)),1,1,"")</f>
        <v>2</v>
      </c>
    </row>
    <row r="98" spans="1:72" ht="41.45" customHeight="1">
      <c r="A98" s="62" t="s">
        <v>560</v>
      </c>
      <c r="B98" s="64"/>
      <c r="C98" s="87"/>
      <c r="D98" s="87" t="s">
        <v>64</v>
      </c>
      <c r="E98" s="94">
        <v>168.94118402465648</v>
      </c>
      <c r="F98" s="105">
        <v>99.97397146950223</v>
      </c>
      <c r="G98" s="76" t="s">
        <v>1652</v>
      </c>
      <c r="H98" s="106"/>
      <c r="I98" s="77" t="s">
        <v>560</v>
      </c>
      <c r="J98" s="97"/>
      <c r="K98" s="107"/>
      <c r="L98" s="77" t="s">
        <v>1911</v>
      </c>
      <c r="M98" s="108">
        <v>9.674441597223623</v>
      </c>
      <c r="N98" s="102">
        <v>213.572265625</v>
      </c>
      <c r="O98" s="102">
        <v>6170.2646484375</v>
      </c>
      <c r="P98" s="103"/>
      <c r="Q98" s="104"/>
      <c r="R98" s="104"/>
      <c r="S98" s="109"/>
      <c r="T98" s="48">
        <v>0</v>
      </c>
      <c r="U98" s="48">
        <v>1</v>
      </c>
      <c r="V98" s="49">
        <v>0</v>
      </c>
      <c r="W98" s="49">
        <v>0.002857</v>
      </c>
      <c r="X98" s="49">
        <v>0.013745</v>
      </c>
      <c r="Y98" s="49">
        <v>0.507625</v>
      </c>
      <c r="Z98" s="49">
        <v>0</v>
      </c>
      <c r="AA98" s="49">
        <v>0</v>
      </c>
      <c r="AB98" s="98">
        <v>98</v>
      </c>
      <c r="AC98" s="98"/>
      <c r="AD98" s="99"/>
      <c r="AE98" s="64" t="s">
        <v>1208</v>
      </c>
      <c r="AF98" s="64">
        <v>878</v>
      </c>
      <c r="AG98" s="64">
        <v>138</v>
      </c>
      <c r="AH98" s="64">
        <v>5312</v>
      </c>
      <c r="AI98" s="64">
        <v>11557</v>
      </c>
      <c r="AJ98" s="64"/>
      <c r="AK98" s="64" t="s">
        <v>1346</v>
      </c>
      <c r="AL98" s="64" t="s">
        <v>1424</v>
      </c>
      <c r="AM98" s="64"/>
      <c r="AN98" s="64"/>
      <c r="AO98" s="66">
        <v>42810.725810185184</v>
      </c>
      <c r="AP98" s="67" t="s">
        <v>1575</v>
      </c>
      <c r="AQ98" s="64" t="b">
        <v>1</v>
      </c>
      <c r="AR98" s="64" t="b">
        <v>0</v>
      </c>
      <c r="AS98" s="64" t="b">
        <v>1</v>
      </c>
      <c r="AT98" s="64" t="s">
        <v>287</v>
      </c>
      <c r="AU98" s="64">
        <v>0</v>
      </c>
      <c r="AV98" s="64"/>
      <c r="AW98" s="64" t="b">
        <v>0</v>
      </c>
      <c r="AX98" s="64" t="s">
        <v>218</v>
      </c>
      <c r="AY98" s="67" t="s">
        <v>1766</v>
      </c>
      <c r="AZ98" s="110" t="s">
        <v>66</v>
      </c>
      <c r="BA98" s="48"/>
      <c r="BB98" s="48"/>
      <c r="BC98" s="48"/>
      <c r="BD98" s="48"/>
      <c r="BE98" s="48"/>
      <c r="BF98" s="48"/>
      <c r="BG98" s="92" t="s">
        <v>2118</v>
      </c>
      <c r="BH98" s="92" t="s">
        <v>2118</v>
      </c>
      <c r="BI98" s="92" t="s">
        <v>2166</v>
      </c>
      <c r="BJ98" s="92" t="s">
        <v>2166</v>
      </c>
      <c r="BK98" s="48">
        <v>0</v>
      </c>
      <c r="BL98" s="49">
        <v>0</v>
      </c>
      <c r="BM98" s="48">
        <v>0</v>
      </c>
      <c r="BN98" s="49">
        <v>0</v>
      </c>
      <c r="BO98" s="48">
        <v>0</v>
      </c>
      <c r="BP98" s="49">
        <v>0</v>
      </c>
      <c r="BQ98" s="48">
        <v>16</v>
      </c>
      <c r="BR98" s="49">
        <v>100</v>
      </c>
      <c r="BS98" s="48">
        <v>16</v>
      </c>
      <c r="BT98" s="63" t="str">
        <f>REPLACE(INDEX(GroupVertices[Group],MATCH(Vertices[[#This Row],[Vertex]],GroupVertices[Vertex],0)),1,1,"")</f>
        <v>1</v>
      </c>
    </row>
    <row r="99" spans="1:72" ht="41.45" customHeight="1">
      <c r="A99" s="62" t="s">
        <v>561</v>
      </c>
      <c r="B99" s="64"/>
      <c r="C99" s="87"/>
      <c r="D99" s="87" t="s">
        <v>64</v>
      </c>
      <c r="E99" s="94">
        <v>181.10170797482985</v>
      </c>
      <c r="F99" s="105">
        <v>99.92837109824256</v>
      </c>
      <c r="G99" s="76" t="s">
        <v>737</v>
      </c>
      <c r="H99" s="106"/>
      <c r="I99" s="77" t="s">
        <v>561</v>
      </c>
      <c r="J99" s="97"/>
      <c r="K99" s="107"/>
      <c r="L99" s="77" t="s">
        <v>1912</v>
      </c>
      <c r="M99" s="108">
        <v>24.871525325692918</v>
      </c>
      <c r="N99" s="102">
        <v>8221.63671875</v>
      </c>
      <c r="O99" s="102">
        <v>7413.62646484375</v>
      </c>
      <c r="P99" s="103"/>
      <c r="Q99" s="104"/>
      <c r="R99" s="104"/>
      <c r="S99" s="109"/>
      <c r="T99" s="48">
        <v>0</v>
      </c>
      <c r="U99" s="48">
        <v>1</v>
      </c>
      <c r="V99" s="49">
        <v>0</v>
      </c>
      <c r="W99" s="49">
        <v>0.001866</v>
      </c>
      <c r="X99" s="49">
        <v>0.000315</v>
      </c>
      <c r="Y99" s="49">
        <v>0.541279</v>
      </c>
      <c r="Z99" s="49">
        <v>0</v>
      </c>
      <c r="AA99" s="49">
        <v>0</v>
      </c>
      <c r="AB99" s="98">
        <v>99</v>
      </c>
      <c r="AC99" s="98"/>
      <c r="AD99" s="99"/>
      <c r="AE99" s="64" t="s">
        <v>1209</v>
      </c>
      <c r="AF99" s="64">
        <v>669</v>
      </c>
      <c r="AG99" s="64">
        <v>364</v>
      </c>
      <c r="AH99" s="64">
        <v>6199</v>
      </c>
      <c r="AI99" s="64">
        <v>20829</v>
      </c>
      <c r="AJ99" s="64"/>
      <c r="AK99" s="64" t="s">
        <v>1347</v>
      </c>
      <c r="AL99" s="64" t="s">
        <v>1105</v>
      </c>
      <c r="AM99" s="64"/>
      <c r="AN99" s="64"/>
      <c r="AO99" s="66">
        <v>42553.53365740741</v>
      </c>
      <c r="AP99" s="67" t="s">
        <v>1576</v>
      </c>
      <c r="AQ99" s="64" t="b">
        <v>1</v>
      </c>
      <c r="AR99" s="64" t="b">
        <v>0</v>
      </c>
      <c r="AS99" s="64" t="b">
        <v>1</v>
      </c>
      <c r="AT99" s="64" t="s">
        <v>287</v>
      </c>
      <c r="AU99" s="64">
        <v>9</v>
      </c>
      <c r="AV99" s="64"/>
      <c r="AW99" s="64" t="b">
        <v>0</v>
      </c>
      <c r="AX99" s="64" t="s">
        <v>218</v>
      </c>
      <c r="AY99" s="67" t="s">
        <v>1767</v>
      </c>
      <c r="AZ99" s="110" t="s">
        <v>66</v>
      </c>
      <c r="BA99" s="48"/>
      <c r="BB99" s="48"/>
      <c r="BC99" s="48"/>
      <c r="BD99" s="48"/>
      <c r="BE99" s="48"/>
      <c r="BF99" s="48"/>
      <c r="BG99" s="92" t="s">
        <v>2120</v>
      </c>
      <c r="BH99" s="92" t="s">
        <v>2120</v>
      </c>
      <c r="BI99" s="92" t="s">
        <v>2086</v>
      </c>
      <c r="BJ99" s="92" t="s">
        <v>2086</v>
      </c>
      <c r="BK99" s="48">
        <v>0</v>
      </c>
      <c r="BL99" s="49">
        <v>0</v>
      </c>
      <c r="BM99" s="48">
        <v>0</v>
      </c>
      <c r="BN99" s="49">
        <v>0</v>
      </c>
      <c r="BO99" s="48">
        <v>0</v>
      </c>
      <c r="BP99" s="49">
        <v>0</v>
      </c>
      <c r="BQ99" s="48">
        <v>43</v>
      </c>
      <c r="BR99" s="49">
        <v>100</v>
      </c>
      <c r="BS99" s="48">
        <v>43</v>
      </c>
      <c r="BT99" s="63" t="str">
        <f>REPLACE(INDEX(GroupVertices[Group],MATCH(Vertices[[#This Row],[Vertex]],GroupVertices[Vertex],0)),1,1,"")</f>
        <v>4</v>
      </c>
    </row>
    <row r="100" spans="1:72" ht="41.45" customHeight="1">
      <c r="A100" s="62" t="s">
        <v>562</v>
      </c>
      <c r="B100" s="64"/>
      <c r="C100" s="87"/>
      <c r="D100" s="87" t="s">
        <v>64</v>
      </c>
      <c r="E100" s="94">
        <v>171.52395017336588</v>
      </c>
      <c r="F100" s="105">
        <v>99.96428643489841</v>
      </c>
      <c r="G100" s="76" t="s">
        <v>738</v>
      </c>
      <c r="H100" s="106"/>
      <c r="I100" s="77" t="s">
        <v>562</v>
      </c>
      <c r="J100" s="97"/>
      <c r="K100" s="107"/>
      <c r="L100" s="77" t="s">
        <v>1913</v>
      </c>
      <c r="M100" s="108">
        <v>12.902140796190553</v>
      </c>
      <c r="N100" s="102">
        <v>6470.88037109375</v>
      </c>
      <c r="O100" s="102">
        <v>3926.081787109375</v>
      </c>
      <c r="P100" s="103"/>
      <c r="Q100" s="104"/>
      <c r="R100" s="104"/>
      <c r="S100" s="109"/>
      <c r="T100" s="48">
        <v>0</v>
      </c>
      <c r="U100" s="48">
        <v>2</v>
      </c>
      <c r="V100" s="49">
        <v>0</v>
      </c>
      <c r="W100" s="49">
        <v>0.083333</v>
      </c>
      <c r="X100" s="49">
        <v>0</v>
      </c>
      <c r="Y100" s="49">
        <v>0.71149</v>
      </c>
      <c r="Z100" s="49">
        <v>0.5</v>
      </c>
      <c r="AA100" s="49">
        <v>0</v>
      </c>
      <c r="AB100" s="98">
        <v>100</v>
      </c>
      <c r="AC100" s="98"/>
      <c r="AD100" s="99"/>
      <c r="AE100" s="64" t="s">
        <v>1210</v>
      </c>
      <c r="AF100" s="64">
        <v>1435</v>
      </c>
      <c r="AG100" s="64">
        <v>186</v>
      </c>
      <c r="AH100" s="64">
        <v>1950</v>
      </c>
      <c r="AI100" s="64">
        <v>3848</v>
      </c>
      <c r="AJ100" s="64"/>
      <c r="AK100" s="64"/>
      <c r="AL100" s="64"/>
      <c r="AM100" s="64"/>
      <c r="AN100" s="64"/>
      <c r="AO100" s="66">
        <v>41048.117893518516</v>
      </c>
      <c r="AP100" s="64"/>
      <c r="AQ100" s="64" t="b">
        <v>1</v>
      </c>
      <c r="AR100" s="64" t="b">
        <v>0</v>
      </c>
      <c r="AS100" s="64" t="b">
        <v>0</v>
      </c>
      <c r="AT100" s="64" t="s">
        <v>287</v>
      </c>
      <c r="AU100" s="64">
        <v>0</v>
      </c>
      <c r="AV100" s="67" t="s">
        <v>288</v>
      </c>
      <c r="AW100" s="64" t="b">
        <v>0</v>
      </c>
      <c r="AX100" s="64" t="s">
        <v>218</v>
      </c>
      <c r="AY100" s="67" t="s">
        <v>1768</v>
      </c>
      <c r="AZ100" s="110" t="s">
        <v>66</v>
      </c>
      <c r="BA100" s="48"/>
      <c r="BB100" s="48"/>
      <c r="BC100" s="48"/>
      <c r="BD100" s="48"/>
      <c r="BE100" s="48"/>
      <c r="BF100" s="48"/>
      <c r="BG100" s="92" t="s">
        <v>2133</v>
      </c>
      <c r="BH100" s="92" t="s">
        <v>2133</v>
      </c>
      <c r="BI100" s="92" t="s">
        <v>2088</v>
      </c>
      <c r="BJ100" s="92" t="s">
        <v>2088</v>
      </c>
      <c r="BK100" s="48">
        <v>0</v>
      </c>
      <c r="BL100" s="49">
        <v>0</v>
      </c>
      <c r="BM100" s="48">
        <v>0</v>
      </c>
      <c r="BN100" s="49">
        <v>0</v>
      </c>
      <c r="BO100" s="48">
        <v>0</v>
      </c>
      <c r="BP100" s="49">
        <v>0</v>
      </c>
      <c r="BQ100" s="48">
        <v>35</v>
      </c>
      <c r="BR100" s="49">
        <v>100</v>
      </c>
      <c r="BS100" s="48">
        <v>35</v>
      </c>
      <c r="BT100" s="63" t="str">
        <f>REPLACE(INDEX(GroupVertices[Group],MATCH(Vertices[[#This Row],[Vertex]],GroupVertices[Vertex],0)),1,1,"")</f>
        <v>6</v>
      </c>
    </row>
    <row r="101" spans="1:72" ht="41.45" customHeight="1">
      <c r="A101" s="62" t="s">
        <v>582</v>
      </c>
      <c r="B101" s="64"/>
      <c r="C101" s="87"/>
      <c r="D101" s="87" t="s">
        <v>64</v>
      </c>
      <c r="E101" s="94">
        <v>279.67728265057144</v>
      </c>
      <c r="F101" s="105">
        <v>99.55872561086338</v>
      </c>
      <c r="G101" s="76" t="s">
        <v>1653</v>
      </c>
      <c r="H101" s="106"/>
      <c r="I101" s="77" t="s">
        <v>582</v>
      </c>
      <c r="J101" s="97"/>
      <c r="K101" s="107"/>
      <c r="L101" s="77" t="s">
        <v>1914</v>
      </c>
      <c r="M101" s="108">
        <v>148.06204475293075</v>
      </c>
      <c r="N101" s="102">
        <v>6866.3369140625</v>
      </c>
      <c r="O101" s="102">
        <v>3553.844482421875</v>
      </c>
      <c r="P101" s="103"/>
      <c r="Q101" s="104"/>
      <c r="R101" s="104"/>
      <c r="S101" s="109"/>
      <c r="T101" s="48">
        <v>3</v>
      </c>
      <c r="U101" s="48">
        <v>1</v>
      </c>
      <c r="V101" s="49">
        <v>3</v>
      </c>
      <c r="W101" s="49">
        <v>0.1</v>
      </c>
      <c r="X101" s="49">
        <v>0</v>
      </c>
      <c r="Y101" s="49">
        <v>1.33496</v>
      </c>
      <c r="Z101" s="49">
        <v>0.25</v>
      </c>
      <c r="AA101" s="49">
        <v>0</v>
      </c>
      <c r="AB101" s="98">
        <v>101</v>
      </c>
      <c r="AC101" s="98"/>
      <c r="AD101" s="99"/>
      <c r="AE101" s="64" t="s">
        <v>1211</v>
      </c>
      <c r="AF101" s="64">
        <v>229</v>
      </c>
      <c r="AG101" s="64">
        <v>2196</v>
      </c>
      <c r="AH101" s="64">
        <v>7990</v>
      </c>
      <c r="AI101" s="64">
        <v>2087</v>
      </c>
      <c r="AJ101" s="64"/>
      <c r="AK101" s="64" t="s">
        <v>1348</v>
      </c>
      <c r="AL101" s="64" t="s">
        <v>1104</v>
      </c>
      <c r="AM101" s="67" t="s">
        <v>1478</v>
      </c>
      <c r="AN101" s="64"/>
      <c r="AO101" s="66">
        <v>40966.97047453704</v>
      </c>
      <c r="AP101" s="67" t="s">
        <v>1577</v>
      </c>
      <c r="AQ101" s="64" t="b">
        <v>0</v>
      </c>
      <c r="AR101" s="64" t="b">
        <v>0</v>
      </c>
      <c r="AS101" s="64" t="b">
        <v>1</v>
      </c>
      <c r="AT101" s="64" t="s">
        <v>287</v>
      </c>
      <c r="AU101" s="64">
        <v>47</v>
      </c>
      <c r="AV101" s="67" t="s">
        <v>351</v>
      </c>
      <c r="AW101" s="64" t="b">
        <v>0</v>
      </c>
      <c r="AX101" s="64" t="s">
        <v>218</v>
      </c>
      <c r="AY101" s="67" t="s">
        <v>1769</v>
      </c>
      <c r="AZ101" s="110" t="s">
        <v>66</v>
      </c>
      <c r="BA101" s="48"/>
      <c r="BB101" s="48"/>
      <c r="BC101" s="48"/>
      <c r="BD101" s="48"/>
      <c r="BE101" s="48"/>
      <c r="BF101" s="48"/>
      <c r="BG101" s="92" t="s">
        <v>2133</v>
      </c>
      <c r="BH101" s="92" t="s">
        <v>2133</v>
      </c>
      <c r="BI101" s="92" t="s">
        <v>2088</v>
      </c>
      <c r="BJ101" s="92" t="s">
        <v>2088</v>
      </c>
      <c r="BK101" s="48">
        <v>0</v>
      </c>
      <c r="BL101" s="49">
        <v>0</v>
      </c>
      <c r="BM101" s="48">
        <v>0</v>
      </c>
      <c r="BN101" s="49">
        <v>0</v>
      </c>
      <c r="BO101" s="48">
        <v>0</v>
      </c>
      <c r="BP101" s="49">
        <v>0</v>
      </c>
      <c r="BQ101" s="48">
        <v>35</v>
      </c>
      <c r="BR101" s="49">
        <v>100</v>
      </c>
      <c r="BS101" s="48">
        <v>35</v>
      </c>
      <c r="BT101" s="63" t="str">
        <f>REPLACE(INDEX(GroupVertices[Group],MATCH(Vertices[[#This Row],[Vertex]],GroupVertices[Vertex],0)),1,1,"")</f>
        <v>6</v>
      </c>
    </row>
    <row r="102" spans="1:72" ht="41.45" customHeight="1">
      <c r="A102" s="62" t="s">
        <v>600</v>
      </c>
      <c r="B102" s="64"/>
      <c r="C102" s="87"/>
      <c r="D102" s="87" t="s">
        <v>64</v>
      </c>
      <c r="E102" s="94">
        <v>1000</v>
      </c>
      <c r="F102" s="105">
        <v>70</v>
      </c>
      <c r="G102" s="76" t="s">
        <v>1654</v>
      </c>
      <c r="H102" s="106"/>
      <c r="I102" s="77" t="s">
        <v>600</v>
      </c>
      <c r="J102" s="97"/>
      <c r="K102" s="107"/>
      <c r="L102" s="77" t="s">
        <v>1915</v>
      </c>
      <c r="M102" s="108">
        <v>9999</v>
      </c>
      <c r="N102" s="102">
        <v>7360.07177734375</v>
      </c>
      <c r="O102" s="102">
        <v>4167.26025390625</v>
      </c>
      <c r="P102" s="103"/>
      <c r="Q102" s="104"/>
      <c r="R102" s="104"/>
      <c r="S102" s="109"/>
      <c r="T102" s="48">
        <v>7</v>
      </c>
      <c r="U102" s="48">
        <v>2</v>
      </c>
      <c r="V102" s="49">
        <v>31</v>
      </c>
      <c r="W102" s="49">
        <v>0.142857</v>
      </c>
      <c r="X102" s="49">
        <v>0</v>
      </c>
      <c r="Y102" s="49">
        <v>2.614693</v>
      </c>
      <c r="Z102" s="49">
        <v>0.09523809523809523</v>
      </c>
      <c r="AA102" s="49">
        <v>0</v>
      </c>
      <c r="AB102" s="98">
        <v>102</v>
      </c>
      <c r="AC102" s="98"/>
      <c r="AD102" s="99"/>
      <c r="AE102" s="64" t="s">
        <v>1212</v>
      </c>
      <c r="AF102" s="64">
        <v>3264</v>
      </c>
      <c r="AG102" s="64">
        <v>148692</v>
      </c>
      <c r="AH102" s="64">
        <v>234311</v>
      </c>
      <c r="AI102" s="64">
        <v>839</v>
      </c>
      <c r="AJ102" s="64"/>
      <c r="AK102" s="64" t="s">
        <v>1349</v>
      </c>
      <c r="AL102" s="64" t="s">
        <v>1407</v>
      </c>
      <c r="AM102" s="67" t="s">
        <v>1479</v>
      </c>
      <c r="AN102" s="64"/>
      <c r="AO102" s="66">
        <v>39830.12732638889</v>
      </c>
      <c r="AP102" s="67" t="s">
        <v>1578</v>
      </c>
      <c r="AQ102" s="64" t="b">
        <v>0</v>
      </c>
      <c r="AR102" s="64" t="b">
        <v>0</v>
      </c>
      <c r="AS102" s="64" t="b">
        <v>1</v>
      </c>
      <c r="AT102" s="64" t="s">
        <v>287</v>
      </c>
      <c r="AU102" s="64">
        <v>1003</v>
      </c>
      <c r="AV102" s="67" t="s">
        <v>426</v>
      </c>
      <c r="AW102" s="64" t="b">
        <v>1</v>
      </c>
      <c r="AX102" s="64" t="s">
        <v>218</v>
      </c>
      <c r="AY102" s="67" t="s">
        <v>1770</v>
      </c>
      <c r="AZ102" s="110" t="s">
        <v>66</v>
      </c>
      <c r="BA102" s="48" t="s">
        <v>2110</v>
      </c>
      <c r="BB102" s="48" t="s">
        <v>2110</v>
      </c>
      <c r="BC102" s="48" t="s">
        <v>663</v>
      </c>
      <c r="BD102" s="48" t="s">
        <v>663</v>
      </c>
      <c r="BE102" s="48"/>
      <c r="BF102" s="48"/>
      <c r="BG102" s="92" t="s">
        <v>2134</v>
      </c>
      <c r="BH102" s="92" t="s">
        <v>2154</v>
      </c>
      <c r="BI102" s="92" t="s">
        <v>2174</v>
      </c>
      <c r="BJ102" s="92" t="s">
        <v>2174</v>
      </c>
      <c r="BK102" s="48">
        <v>0</v>
      </c>
      <c r="BL102" s="49">
        <v>0</v>
      </c>
      <c r="BM102" s="48">
        <v>0</v>
      </c>
      <c r="BN102" s="49">
        <v>0</v>
      </c>
      <c r="BO102" s="48">
        <v>0</v>
      </c>
      <c r="BP102" s="49">
        <v>0</v>
      </c>
      <c r="BQ102" s="48">
        <v>35</v>
      </c>
      <c r="BR102" s="49">
        <v>100</v>
      </c>
      <c r="BS102" s="48">
        <v>35</v>
      </c>
      <c r="BT102" s="63" t="str">
        <f>REPLACE(INDEX(GroupVertices[Group],MATCH(Vertices[[#This Row],[Vertex]],GroupVertices[Vertex],0)),1,1,"")</f>
        <v>6</v>
      </c>
    </row>
    <row r="103" spans="1:72" ht="41.45" customHeight="1">
      <c r="A103" s="62" t="s">
        <v>563</v>
      </c>
      <c r="B103" s="64"/>
      <c r="C103" s="87"/>
      <c r="D103" s="87" t="s">
        <v>64</v>
      </c>
      <c r="E103" s="94">
        <v>208.75882881725954</v>
      </c>
      <c r="F103" s="105">
        <v>99.82466051935998</v>
      </c>
      <c r="G103" s="76" t="s">
        <v>739</v>
      </c>
      <c r="H103" s="106"/>
      <c r="I103" s="77" t="s">
        <v>563</v>
      </c>
      <c r="J103" s="97"/>
      <c r="K103" s="107"/>
      <c r="L103" s="77" t="s">
        <v>1916</v>
      </c>
      <c r="M103" s="108">
        <v>59.43480424796379</v>
      </c>
      <c r="N103" s="102">
        <v>7259.3359375</v>
      </c>
      <c r="O103" s="102">
        <v>1778.3668212890625</v>
      </c>
      <c r="P103" s="103"/>
      <c r="Q103" s="104"/>
      <c r="R103" s="104"/>
      <c r="S103" s="109"/>
      <c r="T103" s="48">
        <v>0</v>
      </c>
      <c r="U103" s="48">
        <v>4</v>
      </c>
      <c r="V103" s="49">
        <v>1540</v>
      </c>
      <c r="W103" s="49">
        <v>0.003484</v>
      </c>
      <c r="X103" s="49">
        <v>0.0196</v>
      </c>
      <c r="Y103" s="49">
        <v>1.433015</v>
      </c>
      <c r="Z103" s="49">
        <v>0.16666666666666666</v>
      </c>
      <c r="AA103" s="49">
        <v>0</v>
      </c>
      <c r="AB103" s="98">
        <v>103</v>
      </c>
      <c r="AC103" s="98"/>
      <c r="AD103" s="99"/>
      <c r="AE103" s="64" t="s">
        <v>1213</v>
      </c>
      <c r="AF103" s="64">
        <v>973</v>
      </c>
      <c r="AG103" s="64">
        <v>878</v>
      </c>
      <c r="AH103" s="64">
        <v>13620</v>
      </c>
      <c r="AI103" s="64">
        <v>5996</v>
      </c>
      <c r="AJ103" s="64"/>
      <c r="AK103" s="64" t="s">
        <v>1350</v>
      </c>
      <c r="AL103" s="64" t="s">
        <v>1104</v>
      </c>
      <c r="AM103" s="64"/>
      <c r="AN103" s="64"/>
      <c r="AO103" s="66">
        <v>40561.35490740741</v>
      </c>
      <c r="AP103" s="67" t="s">
        <v>1579</v>
      </c>
      <c r="AQ103" s="64" t="b">
        <v>0</v>
      </c>
      <c r="AR103" s="64" t="b">
        <v>0</v>
      </c>
      <c r="AS103" s="64" t="b">
        <v>1</v>
      </c>
      <c r="AT103" s="64" t="s">
        <v>287</v>
      </c>
      <c r="AU103" s="64">
        <v>17</v>
      </c>
      <c r="AV103" s="67" t="s">
        <v>288</v>
      </c>
      <c r="AW103" s="64" t="b">
        <v>0</v>
      </c>
      <c r="AX103" s="64" t="s">
        <v>218</v>
      </c>
      <c r="AY103" s="67" t="s">
        <v>1771</v>
      </c>
      <c r="AZ103" s="110" t="s">
        <v>66</v>
      </c>
      <c r="BA103" s="48"/>
      <c r="BB103" s="48"/>
      <c r="BC103" s="48"/>
      <c r="BD103" s="48"/>
      <c r="BE103" s="48"/>
      <c r="BF103" s="48"/>
      <c r="BG103" s="92" t="s">
        <v>2135</v>
      </c>
      <c r="BH103" s="92" t="s">
        <v>2155</v>
      </c>
      <c r="BI103" s="92" t="s">
        <v>2089</v>
      </c>
      <c r="BJ103" s="92" t="s">
        <v>2189</v>
      </c>
      <c r="BK103" s="48">
        <v>0</v>
      </c>
      <c r="BL103" s="49">
        <v>0</v>
      </c>
      <c r="BM103" s="48">
        <v>0</v>
      </c>
      <c r="BN103" s="49">
        <v>0</v>
      </c>
      <c r="BO103" s="48">
        <v>0</v>
      </c>
      <c r="BP103" s="49">
        <v>0</v>
      </c>
      <c r="BQ103" s="48">
        <v>106</v>
      </c>
      <c r="BR103" s="49">
        <v>100</v>
      </c>
      <c r="BS103" s="48">
        <v>106</v>
      </c>
      <c r="BT103" s="63" t="str">
        <f>REPLACE(INDEX(GroupVertices[Group],MATCH(Vertices[[#This Row],[Vertex]],GroupVertices[Vertex],0)),1,1,"")</f>
        <v>7</v>
      </c>
    </row>
    <row r="104" spans="1:72" ht="41.45" customHeight="1">
      <c r="A104" s="62" t="s">
        <v>564</v>
      </c>
      <c r="B104" s="64"/>
      <c r="C104" s="87"/>
      <c r="D104" s="87" t="s">
        <v>64</v>
      </c>
      <c r="E104" s="94">
        <v>215.26955181713112</v>
      </c>
      <c r="F104" s="105">
        <v>99.80024616129619</v>
      </c>
      <c r="G104" s="76" t="s">
        <v>740</v>
      </c>
      <c r="H104" s="106"/>
      <c r="I104" s="77" t="s">
        <v>564</v>
      </c>
      <c r="J104" s="97"/>
      <c r="K104" s="107"/>
      <c r="L104" s="77" t="s">
        <v>1917</v>
      </c>
      <c r="M104" s="108">
        <v>67.57129597869293</v>
      </c>
      <c r="N104" s="102">
        <v>6222.990234375</v>
      </c>
      <c r="O104" s="102">
        <v>5476.12939453125</v>
      </c>
      <c r="P104" s="103"/>
      <c r="Q104" s="104"/>
      <c r="R104" s="104"/>
      <c r="S104" s="109"/>
      <c r="T104" s="48">
        <v>0</v>
      </c>
      <c r="U104" s="48">
        <v>1</v>
      </c>
      <c r="V104" s="49">
        <v>0</v>
      </c>
      <c r="W104" s="49">
        <v>0.002179</v>
      </c>
      <c r="X104" s="49">
        <v>0.002373</v>
      </c>
      <c r="Y104" s="49">
        <v>0.515819</v>
      </c>
      <c r="Z104" s="49">
        <v>0</v>
      </c>
      <c r="AA104" s="49">
        <v>0</v>
      </c>
      <c r="AB104" s="98">
        <v>104</v>
      </c>
      <c r="AC104" s="98"/>
      <c r="AD104" s="99"/>
      <c r="AE104" s="64" t="s">
        <v>1214</v>
      </c>
      <c r="AF104" s="64">
        <v>722</v>
      </c>
      <c r="AG104" s="64">
        <v>999</v>
      </c>
      <c r="AH104" s="64">
        <v>5106</v>
      </c>
      <c r="AI104" s="64">
        <v>4593</v>
      </c>
      <c r="AJ104" s="64"/>
      <c r="AK104" s="64" t="s">
        <v>1351</v>
      </c>
      <c r="AL104" s="64" t="s">
        <v>1104</v>
      </c>
      <c r="AM104" s="64"/>
      <c r="AN104" s="64"/>
      <c r="AO104" s="66">
        <v>41842.16174768518</v>
      </c>
      <c r="AP104" s="67" t="s">
        <v>1580</v>
      </c>
      <c r="AQ104" s="64" t="b">
        <v>1</v>
      </c>
      <c r="AR104" s="64" t="b">
        <v>0</v>
      </c>
      <c r="AS104" s="64" t="b">
        <v>1</v>
      </c>
      <c r="AT104" s="64" t="s">
        <v>287</v>
      </c>
      <c r="AU104" s="64">
        <v>12</v>
      </c>
      <c r="AV104" s="67" t="s">
        <v>288</v>
      </c>
      <c r="AW104" s="64" t="b">
        <v>0</v>
      </c>
      <c r="AX104" s="64" t="s">
        <v>218</v>
      </c>
      <c r="AY104" s="67" t="s">
        <v>1772</v>
      </c>
      <c r="AZ104" s="110" t="s">
        <v>66</v>
      </c>
      <c r="BA104" s="48"/>
      <c r="BB104" s="48"/>
      <c r="BC104" s="48"/>
      <c r="BD104" s="48"/>
      <c r="BE104" s="48"/>
      <c r="BF104" s="48"/>
      <c r="BG104" s="92" t="s">
        <v>2125</v>
      </c>
      <c r="BH104" s="92" t="s">
        <v>2125</v>
      </c>
      <c r="BI104" s="92" t="s">
        <v>2084</v>
      </c>
      <c r="BJ104" s="92" t="s">
        <v>2084</v>
      </c>
      <c r="BK104" s="48">
        <v>0</v>
      </c>
      <c r="BL104" s="49">
        <v>0</v>
      </c>
      <c r="BM104" s="48">
        <v>0</v>
      </c>
      <c r="BN104" s="49">
        <v>0</v>
      </c>
      <c r="BO104" s="48">
        <v>0</v>
      </c>
      <c r="BP104" s="49">
        <v>0</v>
      </c>
      <c r="BQ104" s="48">
        <v>47</v>
      </c>
      <c r="BR104" s="49">
        <v>100</v>
      </c>
      <c r="BS104" s="48">
        <v>47</v>
      </c>
      <c r="BT104" s="63" t="str">
        <f>REPLACE(INDEX(GroupVertices[Group],MATCH(Vertices[[#This Row],[Vertex]],GroupVertices[Vertex],0)),1,1,"")</f>
        <v>2</v>
      </c>
    </row>
    <row r="105" spans="1:72" ht="41.45" customHeight="1">
      <c r="A105" s="62" t="s">
        <v>565</v>
      </c>
      <c r="B105" s="64"/>
      <c r="C105" s="87"/>
      <c r="D105" s="87" t="s">
        <v>64</v>
      </c>
      <c r="E105" s="94">
        <v>201.1181456273276</v>
      </c>
      <c r="F105" s="105">
        <v>99.85331208006295</v>
      </c>
      <c r="G105" s="76" t="s">
        <v>741</v>
      </c>
      <c r="H105" s="106"/>
      <c r="I105" s="77" t="s">
        <v>565</v>
      </c>
      <c r="J105" s="97"/>
      <c r="K105" s="107"/>
      <c r="L105" s="77" t="s">
        <v>1918</v>
      </c>
      <c r="M105" s="108">
        <v>49.88619411768662</v>
      </c>
      <c r="N105" s="102">
        <v>8043.6396484375</v>
      </c>
      <c r="O105" s="102">
        <v>6367.07080078125</v>
      </c>
      <c r="P105" s="103"/>
      <c r="Q105" s="104"/>
      <c r="R105" s="104"/>
      <c r="S105" s="109"/>
      <c r="T105" s="48">
        <v>0</v>
      </c>
      <c r="U105" s="48">
        <v>1</v>
      </c>
      <c r="V105" s="49">
        <v>0</v>
      </c>
      <c r="W105" s="49">
        <v>0.001866</v>
      </c>
      <c r="X105" s="49">
        <v>0.000315</v>
      </c>
      <c r="Y105" s="49">
        <v>0.541279</v>
      </c>
      <c r="Z105" s="49">
        <v>0</v>
      </c>
      <c r="AA105" s="49">
        <v>0</v>
      </c>
      <c r="AB105" s="98">
        <v>105</v>
      </c>
      <c r="AC105" s="98"/>
      <c r="AD105" s="99"/>
      <c r="AE105" s="64" t="s">
        <v>1215</v>
      </c>
      <c r="AF105" s="64">
        <v>1825</v>
      </c>
      <c r="AG105" s="64">
        <v>736</v>
      </c>
      <c r="AH105" s="64">
        <v>7027</v>
      </c>
      <c r="AI105" s="64">
        <v>32407</v>
      </c>
      <c r="AJ105" s="64"/>
      <c r="AK105" s="64" t="s">
        <v>1352</v>
      </c>
      <c r="AL105" s="64"/>
      <c r="AM105" s="64"/>
      <c r="AN105" s="64"/>
      <c r="AO105" s="66">
        <v>40195.0916087963</v>
      </c>
      <c r="AP105" s="67" t="s">
        <v>1581</v>
      </c>
      <c r="AQ105" s="64" t="b">
        <v>0</v>
      </c>
      <c r="AR105" s="64" t="b">
        <v>0</v>
      </c>
      <c r="AS105" s="64" t="b">
        <v>1</v>
      </c>
      <c r="AT105" s="64" t="s">
        <v>287</v>
      </c>
      <c r="AU105" s="64">
        <v>8</v>
      </c>
      <c r="AV105" s="67" t="s">
        <v>357</v>
      </c>
      <c r="AW105" s="64" t="b">
        <v>0</v>
      </c>
      <c r="AX105" s="64" t="s">
        <v>218</v>
      </c>
      <c r="AY105" s="67" t="s">
        <v>1773</v>
      </c>
      <c r="AZ105" s="110" t="s">
        <v>66</v>
      </c>
      <c r="BA105" s="48"/>
      <c r="BB105" s="48"/>
      <c r="BC105" s="48"/>
      <c r="BD105" s="48"/>
      <c r="BE105" s="48"/>
      <c r="BF105" s="48"/>
      <c r="BG105" s="92" t="s">
        <v>2120</v>
      </c>
      <c r="BH105" s="92" t="s">
        <v>2120</v>
      </c>
      <c r="BI105" s="92" t="s">
        <v>2086</v>
      </c>
      <c r="BJ105" s="92" t="s">
        <v>2086</v>
      </c>
      <c r="BK105" s="48">
        <v>0</v>
      </c>
      <c r="BL105" s="49">
        <v>0</v>
      </c>
      <c r="BM105" s="48">
        <v>0</v>
      </c>
      <c r="BN105" s="49">
        <v>0</v>
      </c>
      <c r="BO105" s="48">
        <v>0</v>
      </c>
      <c r="BP105" s="49">
        <v>0</v>
      </c>
      <c r="BQ105" s="48">
        <v>43</v>
      </c>
      <c r="BR105" s="49">
        <v>100</v>
      </c>
      <c r="BS105" s="48">
        <v>43</v>
      </c>
      <c r="BT105" s="63" t="str">
        <f>REPLACE(INDEX(GroupVertices[Group],MATCH(Vertices[[#This Row],[Vertex]],GroupVertices[Vertex],0)),1,1,"")</f>
        <v>4</v>
      </c>
    </row>
    <row r="106" spans="1:72" ht="41.45" customHeight="1">
      <c r="A106" s="62" t="s">
        <v>566</v>
      </c>
      <c r="B106" s="64"/>
      <c r="C106" s="87"/>
      <c r="D106" s="87" t="s">
        <v>64</v>
      </c>
      <c r="E106" s="94">
        <v>180.67124695004495</v>
      </c>
      <c r="F106" s="105">
        <v>99.92998527067654</v>
      </c>
      <c r="G106" s="76" t="s">
        <v>742</v>
      </c>
      <c r="H106" s="106"/>
      <c r="I106" s="77" t="s">
        <v>566</v>
      </c>
      <c r="J106" s="97"/>
      <c r="K106" s="107"/>
      <c r="L106" s="77" t="s">
        <v>1919</v>
      </c>
      <c r="M106" s="108">
        <v>24.33357545919843</v>
      </c>
      <c r="N106" s="102">
        <v>3654.537841796875</v>
      </c>
      <c r="O106" s="102">
        <v>1880.005126953125</v>
      </c>
      <c r="P106" s="103"/>
      <c r="Q106" s="104"/>
      <c r="R106" s="104"/>
      <c r="S106" s="109"/>
      <c r="T106" s="48">
        <v>0</v>
      </c>
      <c r="U106" s="48">
        <v>1</v>
      </c>
      <c r="V106" s="49">
        <v>0</v>
      </c>
      <c r="W106" s="49">
        <v>0.001901</v>
      </c>
      <c r="X106" s="49">
        <v>0.000676</v>
      </c>
      <c r="Y106" s="49">
        <v>0.52798</v>
      </c>
      <c r="Z106" s="49">
        <v>0</v>
      </c>
      <c r="AA106" s="49">
        <v>0</v>
      </c>
      <c r="AB106" s="98">
        <v>106</v>
      </c>
      <c r="AC106" s="98"/>
      <c r="AD106" s="99"/>
      <c r="AE106" s="64" t="s">
        <v>1216</v>
      </c>
      <c r="AF106" s="64">
        <v>396</v>
      </c>
      <c r="AG106" s="64">
        <v>356</v>
      </c>
      <c r="AH106" s="64">
        <v>12933</v>
      </c>
      <c r="AI106" s="64">
        <v>15639</v>
      </c>
      <c r="AJ106" s="64"/>
      <c r="AK106" s="64" t="s">
        <v>1353</v>
      </c>
      <c r="AL106" s="64" t="s">
        <v>1109</v>
      </c>
      <c r="AM106" s="64"/>
      <c r="AN106" s="64"/>
      <c r="AO106" s="66">
        <v>41108.040717592594</v>
      </c>
      <c r="AP106" s="67" t="s">
        <v>1582</v>
      </c>
      <c r="AQ106" s="64" t="b">
        <v>1</v>
      </c>
      <c r="AR106" s="64" t="b">
        <v>0</v>
      </c>
      <c r="AS106" s="64" t="b">
        <v>0</v>
      </c>
      <c r="AT106" s="64" t="s">
        <v>287</v>
      </c>
      <c r="AU106" s="64">
        <v>23</v>
      </c>
      <c r="AV106" s="67" t="s">
        <v>288</v>
      </c>
      <c r="AW106" s="64" t="b">
        <v>0</v>
      </c>
      <c r="AX106" s="64" t="s">
        <v>218</v>
      </c>
      <c r="AY106" s="67" t="s">
        <v>1774</v>
      </c>
      <c r="AZ106" s="110" t="s">
        <v>66</v>
      </c>
      <c r="BA106" s="48"/>
      <c r="BB106" s="48"/>
      <c r="BC106" s="48"/>
      <c r="BD106" s="48"/>
      <c r="BE106" s="48"/>
      <c r="BF106" s="48"/>
      <c r="BG106" s="92" t="s">
        <v>2122</v>
      </c>
      <c r="BH106" s="92" t="s">
        <v>2122</v>
      </c>
      <c r="BI106" s="92" t="s">
        <v>2085</v>
      </c>
      <c r="BJ106" s="92" t="s">
        <v>2085</v>
      </c>
      <c r="BK106" s="48">
        <v>0</v>
      </c>
      <c r="BL106" s="49">
        <v>0</v>
      </c>
      <c r="BM106" s="48">
        <v>0</v>
      </c>
      <c r="BN106" s="49">
        <v>0</v>
      </c>
      <c r="BO106" s="48">
        <v>0</v>
      </c>
      <c r="BP106" s="49">
        <v>0</v>
      </c>
      <c r="BQ106" s="48">
        <v>47</v>
      </c>
      <c r="BR106" s="49">
        <v>100</v>
      </c>
      <c r="BS106" s="48">
        <v>47</v>
      </c>
      <c r="BT106" s="63" t="str">
        <f>REPLACE(INDEX(GroupVertices[Group],MATCH(Vertices[[#This Row],[Vertex]],GroupVertices[Vertex],0)),1,1,"")</f>
        <v>3</v>
      </c>
    </row>
    <row r="107" spans="1:72" ht="41.45" customHeight="1">
      <c r="A107" s="62" t="s">
        <v>567</v>
      </c>
      <c r="B107" s="64"/>
      <c r="C107" s="87"/>
      <c r="D107" s="87" t="s">
        <v>64</v>
      </c>
      <c r="E107" s="94">
        <v>382.12700654937714</v>
      </c>
      <c r="F107" s="105">
        <v>99.17455257157846</v>
      </c>
      <c r="G107" s="76" t="s">
        <v>1655</v>
      </c>
      <c r="H107" s="106"/>
      <c r="I107" s="77" t="s">
        <v>567</v>
      </c>
      <c r="J107" s="97"/>
      <c r="K107" s="107"/>
      <c r="L107" s="77" t="s">
        <v>1920</v>
      </c>
      <c r="M107" s="108">
        <v>276.09411297861897</v>
      </c>
      <c r="N107" s="102">
        <v>2047.3111572265625</v>
      </c>
      <c r="O107" s="102">
        <v>7210.603515625</v>
      </c>
      <c r="P107" s="103"/>
      <c r="Q107" s="104"/>
      <c r="R107" s="104"/>
      <c r="S107" s="109"/>
      <c r="T107" s="48">
        <v>0</v>
      </c>
      <c r="U107" s="48">
        <v>1</v>
      </c>
      <c r="V107" s="49">
        <v>0</v>
      </c>
      <c r="W107" s="49">
        <v>0.002857</v>
      </c>
      <c r="X107" s="49">
        <v>0.013745</v>
      </c>
      <c r="Y107" s="49">
        <v>0.507625</v>
      </c>
      <c r="Z107" s="49">
        <v>0</v>
      </c>
      <c r="AA107" s="49">
        <v>0</v>
      </c>
      <c r="AB107" s="98">
        <v>107</v>
      </c>
      <c r="AC107" s="98"/>
      <c r="AD107" s="99"/>
      <c r="AE107" s="64" t="s">
        <v>1217</v>
      </c>
      <c r="AF107" s="64">
        <v>484</v>
      </c>
      <c r="AG107" s="64">
        <v>4100</v>
      </c>
      <c r="AH107" s="64">
        <v>1586</v>
      </c>
      <c r="AI107" s="64">
        <v>53</v>
      </c>
      <c r="AJ107" s="64"/>
      <c r="AK107" s="64" t="s">
        <v>1354</v>
      </c>
      <c r="AL107" s="64" t="s">
        <v>1425</v>
      </c>
      <c r="AM107" s="67" t="s">
        <v>1480</v>
      </c>
      <c r="AN107" s="64"/>
      <c r="AO107" s="66">
        <v>40704.690416666665</v>
      </c>
      <c r="AP107" s="67" t="s">
        <v>1583</v>
      </c>
      <c r="AQ107" s="64" t="b">
        <v>0</v>
      </c>
      <c r="AR107" s="64" t="b">
        <v>0</v>
      </c>
      <c r="AS107" s="64" t="b">
        <v>0</v>
      </c>
      <c r="AT107" s="64" t="s">
        <v>287</v>
      </c>
      <c r="AU107" s="64">
        <v>203</v>
      </c>
      <c r="AV107" s="67" t="s">
        <v>289</v>
      </c>
      <c r="AW107" s="64" t="b">
        <v>1</v>
      </c>
      <c r="AX107" s="64" t="s">
        <v>218</v>
      </c>
      <c r="AY107" s="67" t="s">
        <v>1775</v>
      </c>
      <c r="AZ107" s="110" t="s">
        <v>66</v>
      </c>
      <c r="BA107" s="48"/>
      <c r="BB107" s="48"/>
      <c r="BC107" s="48"/>
      <c r="BD107" s="48"/>
      <c r="BE107" s="48"/>
      <c r="BF107" s="48"/>
      <c r="BG107" s="92" t="s">
        <v>2118</v>
      </c>
      <c r="BH107" s="92" t="s">
        <v>2118</v>
      </c>
      <c r="BI107" s="92" t="s">
        <v>2166</v>
      </c>
      <c r="BJ107" s="92" t="s">
        <v>2166</v>
      </c>
      <c r="BK107" s="48">
        <v>0</v>
      </c>
      <c r="BL107" s="49">
        <v>0</v>
      </c>
      <c r="BM107" s="48">
        <v>0</v>
      </c>
      <c r="BN107" s="49">
        <v>0</v>
      </c>
      <c r="BO107" s="48">
        <v>0</v>
      </c>
      <c r="BP107" s="49">
        <v>0</v>
      </c>
      <c r="BQ107" s="48">
        <v>16</v>
      </c>
      <c r="BR107" s="49">
        <v>100</v>
      </c>
      <c r="BS107" s="48">
        <v>16</v>
      </c>
      <c r="BT107" s="63" t="str">
        <f>REPLACE(INDEX(GroupVertices[Group],MATCH(Vertices[[#This Row],[Vertex]],GroupVertices[Vertex],0)),1,1,"")</f>
        <v>1</v>
      </c>
    </row>
    <row r="108" spans="1:72" ht="41.45" customHeight="1">
      <c r="A108" s="62" t="s">
        <v>569</v>
      </c>
      <c r="B108" s="64"/>
      <c r="C108" s="87"/>
      <c r="D108" s="87" t="s">
        <v>64</v>
      </c>
      <c r="E108" s="94">
        <v>328.4269937074612</v>
      </c>
      <c r="F108" s="105">
        <v>99.37592058271625</v>
      </c>
      <c r="G108" s="76" t="s">
        <v>743</v>
      </c>
      <c r="H108" s="106"/>
      <c r="I108" s="77" t="s">
        <v>569</v>
      </c>
      <c r="J108" s="97"/>
      <c r="K108" s="107"/>
      <c r="L108" s="77" t="s">
        <v>1921</v>
      </c>
      <c r="M108" s="108">
        <v>208.98486713343152</v>
      </c>
      <c r="N108" s="102">
        <v>7716.71630859375</v>
      </c>
      <c r="O108" s="102">
        <v>313.7761535644531</v>
      </c>
      <c r="P108" s="103"/>
      <c r="Q108" s="104"/>
      <c r="R108" s="104"/>
      <c r="S108" s="109"/>
      <c r="T108" s="48">
        <v>0</v>
      </c>
      <c r="U108" s="48">
        <v>2</v>
      </c>
      <c r="V108" s="49">
        <v>0</v>
      </c>
      <c r="W108" s="49">
        <v>0.002347</v>
      </c>
      <c r="X108" s="49">
        <v>0.003482</v>
      </c>
      <c r="Y108" s="49">
        <v>0.709571</v>
      </c>
      <c r="Z108" s="49">
        <v>0.5</v>
      </c>
      <c r="AA108" s="49">
        <v>0</v>
      </c>
      <c r="AB108" s="98">
        <v>108</v>
      </c>
      <c r="AC108" s="98"/>
      <c r="AD108" s="99"/>
      <c r="AE108" s="64" t="s">
        <v>1218</v>
      </c>
      <c r="AF108" s="64">
        <v>3167</v>
      </c>
      <c r="AG108" s="64">
        <v>3102</v>
      </c>
      <c r="AH108" s="64">
        <v>141366</v>
      </c>
      <c r="AI108" s="64">
        <v>148118</v>
      </c>
      <c r="AJ108" s="64"/>
      <c r="AK108" s="64" t="s">
        <v>1355</v>
      </c>
      <c r="AL108" s="64" t="s">
        <v>1426</v>
      </c>
      <c r="AM108" s="64"/>
      <c r="AN108" s="64"/>
      <c r="AO108" s="66">
        <v>39667.671585648146</v>
      </c>
      <c r="AP108" s="67" t="s">
        <v>1584</v>
      </c>
      <c r="AQ108" s="64" t="b">
        <v>0</v>
      </c>
      <c r="AR108" s="64" t="b">
        <v>0</v>
      </c>
      <c r="AS108" s="64" t="b">
        <v>1</v>
      </c>
      <c r="AT108" s="64" t="s">
        <v>287</v>
      </c>
      <c r="AU108" s="64">
        <v>214</v>
      </c>
      <c r="AV108" s="67" t="s">
        <v>351</v>
      </c>
      <c r="AW108" s="64" t="b">
        <v>0</v>
      </c>
      <c r="AX108" s="64" t="s">
        <v>218</v>
      </c>
      <c r="AY108" s="67" t="s">
        <v>1776</v>
      </c>
      <c r="AZ108" s="110" t="s">
        <v>66</v>
      </c>
      <c r="BA108" s="48"/>
      <c r="BB108" s="48"/>
      <c r="BC108" s="48"/>
      <c r="BD108" s="48"/>
      <c r="BE108" s="48"/>
      <c r="BF108" s="48"/>
      <c r="BG108" s="92" t="s">
        <v>2128</v>
      </c>
      <c r="BH108" s="92" t="s">
        <v>2128</v>
      </c>
      <c r="BI108" s="92" t="s">
        <v>2170</v>
      </c>
      <c r="BJ108" s="92" t="s">
        <v>2170</v>
      </c>
      <c r="BK108" s="48">
        <v>0</v>
      </c>
      <c r="BL108" s="49">
        <v>0</v>
      </c>
      <c r="BM108" s="48">
        <v>0</v>
      </c>
      <c r="BN108" s="49">
        <v>0</v>
      </c>
      <c r="BO108" s="48">
        <v>0</v>
      </c>
      <c r="BP108" s="49">
        <v>0</v>
      </c>
      <c r="BQ108" s="48">
        <v>43</v>
      </c>
      <c r="BR108" s="49">
        <v>100</v>
      </c>
      <c r="BS108" s="48">
        <v>43</v>
      </c>
      <c r="BT108" s="63" t="str">
        <f>REPLACE(INDEX(GroupVertices[Group],MATCH(Vertices[[#This Row],[Vertex]],GroupVertices[Vertex],0)),1,1,"")</f>
        <v>7</v>
      </c>
    </row>
    <row r="109" spans="1:72" ht="41.45" customHeight="1">
      <c r="A109" s="62" t="s">
        <v>570</v>
      </c>
      <c r="B109" s="64"/>
      <c r="C109" s="87"/>
      <c r="D109" s="87" t="s">
        <v>64</v>
      </c>
      <c r="E109" s="94">
        <v>163.07615256196223</v>
      </c>
      <c r="F109" s="105">
        <v>99.99596456891507</v>
      </c>
      <c r="G109" s="76" t="s">
        <v>721</v>
      </c>
      <c r="H109" s="106"/>
      <c r="I109" s="77" t="s">
        <v>570</v>
      </c>
      <c r="J109" s="97"/>
      <c r="K109" s="107"/>
      <c r="L109" s="77" t="s">
        <v>1922</v>
      </c>
      <c r="M109" s="108">
        <v>2.3448746662362208</v>
      </c>
      <c r="N109" s="102">
        <v>4722.54541015625</v>
      </c>
      <c r="O109" s="102">
        <v>8387.9755859375</v>
      </c>
      <c r="P109" s="103"/>
      <c r="Q109" s="104"/>
      <c r="R109" s="104"/>
      <c r="S109" s="109"/>
      <c r="T109" s="48">
        <v>0</v>
      </c>
      <c r="U109" s="48">
        <v>2</v>
      </c>
      <c r="V109" s="49">
        <v>1120</v>
      </c>
      <c r="W109" s="49">
        <v>0.003401</v>
      </c>
      <c r="X109" s="49">
        <v>0.016118</v>
      </c>
      <c r="Y109" s="49">
        <v>0.873444</v>
      </c>
      <c r="Z109" s="49">
        <v>0</v>
      </c>
      <c r="AA109" s="49">
        <v>0</v>
      </c>
      <c r="AB109" s="98">
        <v>109</v>
      </c>
      <c r="AC109" s="98"/>
      <c r="AD109" s="99"/>
      <c r="AE109" s="64" t="s">
        <v>1219</v>
      </c>
      <c r="AF109" s="64">
        <v>40</v>
      </c>
      <c r="AG109" s="64">
        <v>29</v>
      </c>
      <c r="AH109" s="64">
        <v>358</v>
      </c>
      <c r="AI109" s="64">
        <v>1303</v>
      </c>
      <c r="AJ109" s="64"/>
      <c r="AK109" s="64"/>
      <c r="AL109" s="64"/>
      <c r="AM109" s="64"/>
      <c r="AN109" s="64"/>
      <c r="AO109" s="66">
        <v>42431.825104166666</v>
      </c>
      <c r="AP109" s="64"/>
      <c r="AQ109" s="64" t="b">
        <v>1</v>
      </c>
      <c r="AR109" s="64" t="b">
        <v>1</v>
      </c>
      <c r="AS109" s="64" t="b">
        <v>0</v>
      </c>
      <c r="AT109" s="64" t="s">
        <v>287</v>
      </c>
      <c r="AU109" s="64">
        <v>0</v>
      </c>
      <c r="AV109" s="64"/>
      <c r="AW109" s="64" t="b">
        <v>0</v>
      </c>
      <c r="AX109" s="64" t="s">
        <v>218</v>
      </c>
      <c r="AY109" s="67" t="s">
        <v>1777</v>
      </c>
      <c r="AZ109" s="110" t="s">
        <v>66</v>
      </c>
      <c r="BA109" s="48"/>
      <c r="BB109" s="48"/>
      <c r="BC109" s="48"/>
      <c r="BD109" s="48"/>
      <c r="BE109" s="48"/>
      <c r="BF109" s="48"/>
      <c r="BG109" s="92" t="s">
        <v>2136</v>
      </c>
      <c r="BH109" s="92" t="s">
        <v>2156</v>
      </c>
      <c r="BI109" s="92" t="s">
        <v>2175</v>
      </c>
      <c r="BJ109" s="92" t="s">
        <v>2190</v>
      </c>
      <c r="BK109" s="48">
        <v>0</v>
      </c>
      <c r="BL109" s="49">
        <v>0</v>
      </c>
      <c r="BM109" s="48">
        <v>0</v>
      </c>
      <c r="BN109" s="49">
        <v>0</v>
      </c>
      <c r="BO109" s="48">
        <v>0</v>
      </c>
      <c r="BP109" s="49">
        <v>0</v>
      </c>
      <c r="BQ109" s="48">
        <v>63</v>
      </c>
      <c r="BR109" s="49">
        <v>100</v>
      </c>
      <c r="BS109" s="48">
        <v>63</v>
      </c>
      <c r="BT109" s="63" t="str">
        <f>REPLACE(INDEX(GroupVertices[Group],MATCH(Vertices[[#This Row],[Vertex]],GroupVertices[Vertex],0)),1,1,"")</f>
        <v>2</v>
      </c>
    </row>
    <row r="110" spans="1:72" ht="41.45" customHeight="1">
      <c r="A110" s="62" t="s">
        <v>571</v>
      </c>
      <c r="B110" s="64"/>
      <c r="C110" s="87"/>
      <c r="D110" s="87" t="s">
        <v>64</v>
      </c>
      <c r="E110" s="94">
        <v>163.88326698343394</v>
      </c>
      <c r="F110" s="105">
        <v>99.99293799560138</v>
      </c>
      <c r="G110" s="76" t="s">
        <v>1656</v>
      </c>
      <c r="H110" s="106"/>
      <c r="I110" s="77" t="s">
        <v>571</v>
      </c>
      <c r="J110" s="97"/>
      <c r="K110" s="107"/>
      <c r="L110" s="77" t="s">
        <v>1923</v>
      </c>
      <c r="M110" s="108">
        <v>3.3535306659133863</v>
      </c>
      <c r="N110" s="102">
        <v>3102.64794921875</v>
      </c>
      <c r="O110" s="102">
        <v>4222.29296875</v>
      </c>
      <c r="P110" s="103"/>
      <c r="Q110" s="104"/>
      <c r="R110" s="104"/>
      <c r="S110" s="109"/>
      <c r="T110" s="48">
        <v>0</v>
      </c>
      <c r="U110" s="48">
        <v>1</v>
      </c>
      <c r="V110" s="49">
        <v>0</v>
      </c>
      <c r="W110" s="49">
        <v>0.002857</v>
      </c>
      <c r="X110" s="49">
        <v>0.013745</v>
      </c>
      <c r="Y110" s="49">
        <v>0.507625</v>
      </c>
      <c r="Z110" s="49">
        <v>0</v>
      </c>
      <c r="AA110" s="49">
        <v>0</v>
      </c>
      <c r="AB110" s="98">
        <v>110</v>
      </c>
      <c r="AC110" s="98"/>
      <c r="AD110" s="99"/>
      <c r="AE110" s="64" t="s">
        <v>1220</v>
      </c>
      <c r="AF110" s="64">
        <v>341</v>
      </c>
      <c r="AG110" s="64">
        <v>44</v>
      </c>
      <c r="AH110" s="64">
        <v>1044</v>
      </c>
      <c r="AI110" s="64">
        <v>1779</v>
      </c>
      <c r="AJ110" s="64"/>
      <c r="AK110" s="64"/>
      <c r="AL110" s="64" t="s">
        <v>1427</v>
      </c>
      <c r="AM110" s="64"/>
      <c r="AN110" s="64"/>
      <c r="AO110" s="66">
        <v>40345.75875</v>
      </c>
      <c r="AP110" s="64"/>
      <c r="AQ110" s="64" t="b">
        <v>1</v>
      </c>
      <c r="AR110" s="64" t="b">
        <v>0</v>
      </c>
      <c r="AS110" s="64" t="b">
        <v>0</v>
      </c>
      <c r="AT110" s="64" t="s">
        <v>287</v>
      </c>
      <c r="AU110" s="64">
        <v>4</v>
      </c>
      <c r="AV110" s="67" t="s">
        <v>288</v>
      </c>
      <c r="AW110" s="64" t="b">
        <v>0</v>
      </c>
      <c r="AX110" s="64" t="s">
        <v>218</v>
      </c>
      <c r="AY110" s="67" t="s">
        <v>1778</v>
      </c>
      <c r="AZ110" s="110" t="s">
        <v>66</v>
      </c>
      <c r="BA110" s="48"/>
      <c r="BB110" s="48"/>
      <c r="BC110" s="48"/>
      <c r="BD110" s="48"/>
      <c r="BE110" s="48"/>
      <c r="BF110" s="48"/>
      <c r="BG110" s="92" t="s">
        <v>2118</v>
      </c>
      <c r="BH110" s="92" t="s">
        <v>2118</v>
      </c>
      <c r="BI110" s="92" t="s">
        <v>2166</v>
      </c>
      <c r="BJ110" s="92" t="s">
        <v>2166</v>
      </c>
      <c r="BK110" s="48">
        <v>0</v>
      </c>
      <c r="BL110" s="49">
        <v>0</v>
      </c>
      <c r="BM110" s="48">
        <v>0</v>
      </c>
      <c r="BN110" s="49">
        <v>0</v>
      </c>
      <c r="BO110" s="48">
        <v>0</v>
      </c>
      <c r="BP110" s="49">
        <v>0</v>
      </c>
      <c r="BQ110" s="48">
        <v>16</v>
      </c>
      <c r="BR110" s="49">
        <v>100</v>
      </c>
      <c r="BS110" s="48">
        <v>16</v>
      </c>
      <c r="BT110" s="63" t="str">
        <f>REPLACE(INDEX(GroupVertices[Group],MATCH(Vertices[[#This Row],[Vertex]],GroupVertices[Vertex],0)),1,1,"")</f>
        <v>1</v>
      </c>
    </row>
    <row r="111" spans="1:72" ht="41.45" customHeight="1">
      <c r="A111" s="62" t="s">
        <v>572</v>
      </c>
      <c r="B111" s="64"/>
      <c r="C111" s="87"/>
      <c r="D111" s="87" t="s">
        <v>64</v>
      </c>
      <c r="E111" s="94">
        <v>162.10761525619623</v>
      </c>
      <c r="F111" s="105">
        <v>99.99959645689151</v>
      </c>
      <c r="G111" s="76" t="s">
        <v>744</v>
      </c>
      <c r="H111" s="106"/>
      <c r="I111" s="77" t="s">
        <v>572</v>
      </c>
      <c r="J111" s="97"/>
      <c r="K111" s="107"/>
      <c r="L111" s="77" t="s">
        <v>1924</v>
      </c>
      <c r="M111" s="108">
        <v>1.134487466623622</v>
      </c>
      <c r="N111" s="102">
        <v>3660.759765625</v>
      </c>
      <c r="O111" s="102">
        <v>6794.94677734375</v>
      </c>
      <c r="P111" s="103"/>
      <c r="Q111" s="104"/>
      <c r="R111" s="104"/>
      <c r="S111" s="109"/>
      <c r="T111" s="48">
        <v>0</v>
      </c>
      <c r="U111" s="48">
        <v>1</v>
      </c>
      <c r="V111" s="49">
        <v>0</v>
      </c>
      <c r="W111" s="49">
        <v>0.002179</v>
      </c>
      <c r="X111" s="49">
        <v>0.002373</v>
      </c>
      <c r="Y111" s="49">
        <v>0.515819</v>
      </c>
      <c r="Z111" s="49">
        <v>0</v>
      </c>
      <c r="AA111" s="49">
        <v>0</v>
      </c>
      <c r="AB111" s="98">
        <v>111</v>
      </c>
      <c r="AC111" s="98"/>
      <c r="AD111" s="99"/>
      <c r="AE111" s="64" t="s">
        <v>1221</v>
      </c>
      <c r="AF111" s="64">
        <v>79</v>
      </c>
      <c r="AG111" s="64">
        <v>11</v>
      </c>
      <c r="AH111" s="64">
        <v>1332</v>
      </c>
      <c r="AI111" s="64">
        <v>2322</v>
      </c>
      <c r="AJ111" s="64"/>
      <c r="AK111" s="64" t="s">
        <v>1356</v>
      </c>
      <c r="AL111" s="64" t="s">
        <v>356</v>
      </c>
      <c r="AM111" s="64"/>
      <c r="AN111" s="64"/>
      <c r="AO111" s="66">
        <v>42899.16787037037</v>
      </c>
      <c r="AP111" s="67" t="s">
        <v>1585</v>
      </c>
      <c r="AQ111" s="64" t="b">
        <v>1</v>
      </c>
      <c r="AR111" s="64" t="b">
        <v>0</v>
      </c>
      <c r="AS111" s="64" t="b">
        <v>0</v>
      </c>
      <c r="AT111" s="64" t="s">
        <v>287</v>
      </c>
      <c r="AU111" s="64">
        <v>1</v>
      </c>
      <c r="AV111" s="64"/>
      <c r="AW111" s="64" t="b">
        <v>0</v>
      </c>
      <c r="AX111" s="64" t="s">
        <v>218</v>
      </c>
      <c r="AY111" s="67" t="s">
        <v>1779</v>
      </c>
      <c r="AZ111" s="110" t="s">
        <v>66</v>
      </c>
      <c r="BA111" s="48"/>
      <c r="BB111" s="48"/>
      <c r="BC111" s="48"/>
      <c r="BD111" s="48"/>
      <c r="BE111" s="48"/>
      <c r="BF111" s="48"/>
      <c r="BG111" s="92" t="s">
        <v>2125</v>
      </c>
      <c r="BH111" s="92" t="s">
        <v>2125</v>
      </c>
      <c r="BI111" s="92" t="s">
        <v>2084</v>
      </c>
      <c r="BJ111" s="92" t="s">
        <v>2084</v>
      </c>
      <c r="BK111" s="48">
        <v>0</v>
      </c>
      <c r="BL111" s="49">
        <v>0</v>
      </c>
      <c r="BM111" s="48">
        <v>0</v>
      </c>
      <c r="BN111" s="49">
        <v>0</v>
      </c>
      <c r="BO111" s="48">
        <v>0</v>
      </c>
      <c r="BP111" s="49">
        <v>0</v>
      </c>
      <c r="BQ111" s="48">
        <v>47</v>
      </c>
      <c r="BR111" s="49">
        <v>100</v>
      </c>
      <c r="BS111" s="48">
        <v>47</v>
      </c>
      <c r="BT111" s="63" t="str">
        <f>REPLACE(INDEX(GroupVertices[Group],MATCH(Vertices[[#This Row],[Vertex]],GroupVertices[Vertex],0)),1,1,"")</f>
        <v>2</v>
      </c>
    </row>
    <row r="112" spans="1:72" ht="41.45" customHeight="1">
      <c r="A112" s="62" t="s">
        <v>573</v>
      </c>
      <c r="B112" s="64"/>
      <c r="C112" s="87"/>
      <c r="D112" s="87" t="s">
        <v>64</v>
      </c>
      <c r="E112" s="94">
        <v>163.3989983305509</v>
      </c>
      <c r="F112" s="105">
        <v>99.9947539395896</v>
      </c>
      <c r="G112" s="76" t="s">
        <v>745</v>
      </c>
      <c r="H112" s="106"/>
      <c r="I112" s="77" t="s">
        <v>573</v>
      </c>
      <c r="J112" s="97"/>
      <c r="K112" s="107"/>
      <c r="L112" s="77" t="s">
        <v>1925</v>
      </c>
      <c r="M112" s="108">
        <v>2.748337066107087</v>
      </c>
      <c r="N112" s="102">
        <v>4712.91357421875</v>
      </c>
      <c r="O112" s="102">
        <v>3608.42578125</v>
      </c>
      <c r="P112" s="103"/>
      <c r="Q112" s="104"/>
      <c r="R112" s="104"/>
      <c r="S112" s="109"/>
      <c r="T112" s="48">
        <v>0</v>
      </c>
      <c r="U112" s="48">
        <v>1</v>
      </c>
      <c r="V112" s="49">
        <v>0</v>
      </c>
      <c r="W112" s="49">
        <v>0.002179</v>
      </c>
      <c r="X112" s="49">
        <v>0.002373</v>
      </c>
      <c r="Y112" s="49">
        <v>0.515819</v>
      </c>
      <c r="Z112" s="49">
        <v>0</v>
      </c>
      <c r="AA112" s="49">
        <v>0</v>
      </c>
      <c r="AB112" s="98">
        <v>112</v>
      </c>
      <c r="AC112" s="98"/>
      <c r="AD112" s="99"/>
      <c r="AE112" s="64" t="s">
        <v>1222</v>
      </c>
      <c r="AF112" s="64">
        <v>205</v>
      </c>
      <c r="AG112" s="64">
        <v>35</v>
      </c>
      <c r="AH112" s="64">
        <v>47</v>
      </c>
      <c r="AI112" s="64">
        <v>240</v>
      </c>
      <c r="AJ112" s="64"/>
      <c r="AK112" s="64"/>
      <c r="AL112" s="64"/>
      <c r="AM112" s="64"/>
      <c r="AN112" s="64"/>
      <c r="AO112" s="66">
        <v>40927.08489583333</v>
      </c>
      <c r="AP112" s="64"/>
      <c r="AQ112" s="64" t="b">
        <v>1</v>
      </c>
      <c r="AR112" s="64" t="b">
        <v>0</v>
      </c>
      <c r="AS112" s="64" t="b">
        <v>0</v>
      </c>
      <c r="AT112" s="64" t="s">
        <v>287</v>
      </c>
      <c r="AU112" s="64">
        <v>0</v>
      </c>
      <c r="AV112" s="67" t="s">
        <v>288</v>
      </c>
      <c r="AW112" s="64" t="b">
        <v>0</v>
      </c>
      <c r="AX112" s="64" t="s">
        <v>218</v>
      </c>
      <c r="AY112" s="67" t="s">
        <v>1780</v>
      </c>
      <c r="AZ112" s="110" t="s">
        <v>66</v>
      </c>
      <c r="BA112" s="48"/>
      <c r="BB112" s="48"/>
      <c r="BC112" s="48"/>
      <c r="BD112" s="48"/>
      <c r="BE112" s="48"/>
      <c r="BF112" s="48"/>
      <c r="BG112" s="92" t="s">
        <v>2125</v>
      </c>
      <c r="BH112" s="92" t="s">
        <v>2125</v>
      </c>
      <c r="BI112" s="92" t="s">
        <v>2084</v>
      </c>
      <c r="BJ112" s="92" t="s">
        <v>2084</v>
      </c>
      <c r="BK112" s="48">
        <v>0</v>
      </c>
      <c r="BL112" s="49">
        <v>0</v>
      </c>
      <c r="BM112" s="48">
        <v>0</v>
      </c>
      <c r="BN112" s="49">
        <v>0</v>
      </c>
      <c r="BO112" s="48">
        <v>0</v>
      </c>
      <c r="BP112" s="49">
        <v>0</v>
      </c>
      <c r="BQ112" s="48">
        <v>47</v>
      </c>
      <c r="BR112" s="49">
        <v>100</v>
      </c>
      <c r="BS112" s="48">
        <v>47</v>
      </c>
      <c r="BT112" s="63" t="str">
        <f>REPLACE(INDEX(GroupVertices[Group],MATCH(Vertices[[#This Row],[Vertex]],GroupVertices[Vertex],0)),1,1,"")</f>
        <v>2</v>
      </c>
    </row>
    <row r="113" spans="1:72" ht="41.45" customHeight="1">
      <c r="A113" s="62" t="s">
        <v>574</v>
      </c>
      <c r="B113" s="64"/>
      <c r="C113" s="87"/>
      <c r="D113" s="87" t="s">
        <v>64</v>
      </c>
      <c r="E113" s="94">
        <v>171.73918068575833</v>
      </c>
      <c r="F113" s="105">
        <v>99.96347934868142</v>
      </c>
      <c r="G113" s="76" t="s">
        <v>746</v>
      </c>
      <c r="H113" s="106"/>
      <c r="I113" s="77" t="s">
        <v>574</v>
      </c>
      <c r="J113" s="97"/>
      <c r="K113" s="107"/>
      <c r="L113" s="77" t="s">
        <v>1926</v>
      </c>
      <c r="M113" s="108">
        <v>13.171115729437798</v>
      </c>
      <c r="N113" s="102">
        <v>3283.333251953125</v>
      </c>
      <c r="O113" s="102">
        <v>1365.5601806640625</v>
      </c>
      <c r="P113" s="103"/>
      <c r="Q113" s="104"/>
      <c r="R113" s="104"/>
      <c r="S113" s="109"/>
      <c r="T113" s="48">
        <v>0</v>
      </c>
      <c r="U113" s="48">
        <v>1</v>
      </c>
      <c r="V113" s="49">
        <v>0</v>
      </c>
      <c r="W113" s="49">
        <v>0.001901</v>
      </c>
      <c r="X113" s="49">
        <v>0.000676</v>
      </c>
      <c r="Y113" s="49">
        <v>0.52798</v>
      </c>
      <c r="Z113" s="49">
        <v>0</v>
      </c>
      <c r="AA113" s="49">
        <v>0</v>
      </c>
      <c r="AB113" s="98">
        <v>113</v>
      </c>
      <c r="AC113" s="98"/>
      <c r="AD113" s="99"/>
      <c r="AE113" s="64" t="s">
        <v>1223</v>
      </c>
      <c r="AF113" s="64">
        <v>202</v>
      </c>
      <c r="AG113" s="64">
        <v>190</v>
      </c>
      <c r="AH113" s="64">
        <v>3820</v>
      </c>
      <c r="AI113" s="64">
        <v>5283</v>
      </c>
      <c r="AJ113" s="64"/>
      <c r="AK113" s="64" t="s">
        <v>1357</v>
      </c>
      <c r="AL113" s="64"/>
      <c r="AM113" s="64"/>
      <c r="AN113" s="64"/>
      <c r="AO113" s="66">
        <v>41166.6872337963</v>
      </c>
      <c r="AP113" s="64"/>
      <c r="AQ113" s="64" t="b">
        <v>1</v>
      </c>
      <c r="AR113" s="64" t="b">
        <v>0</v>
      </c>
      <c r="AS113" s="64" t="b">
        <v>0</v>
      </c>
      <c r="AT113" s="64" t="s">
        <v>287</v>
      </c>
      <c r="AU113" s="64">
        <v>4</v>
      </c>
      <c r="AV113" s="67" t="s">
        <v>288</v>
      </c>
      <c r="AW113" s="64" t="b">
        <v>0</v>
      </c>
      <c r="AX113" s="64" t="s">
        <v>218</v>
      </c>
      <c r="AY113" s="67" t="s">
        <v>1781</v>
      </c>
      <c r="AZ113" s="110" t="s">
        <v>66</v>
      </c>
      <c r="BA113" s="48"/>
      <c r="BB113" s="48"/>
      <c r="BC113" s="48"/>
      <c r="BD113" s="48"/>
      <c r="BE113" s="48"/>
      <c r="BF113" s="48"/>
      <c r="BG113" s="92" t="s">
        <v>2122</v>
      </c>
      <c r="BH113" s="92" t="s">
        <v>2122</v>
      </c>
      <c r="BI113" s="92" t="s">
        <v>2085</v>
      </c>
      <c r="BJ113" s="92" t="s">
        <v>2085</v>
      </c>
      <c r="BK113" s="48">
        <v>0</v>
      </c>
      <c r="BL113" s="49">
        <v>0</v>
      </c>
      <c r="BM113" s="48">
        <v>0</v>
      </c>
      <c r="BN113" s="49">
        <v>0</v>
      </c>
      <c r="BO113" s="48">
        <v>0</v>
      </c>
      <c r="BP113" s="49">
        <v>0</v>
      </c>
      <c r="BQ113" s="48">
        <v>47</v>
      </c>
      <c r="BR113" s="49">
        <v>100</v>
      </c>
      <c r="BS113" s="48">
        <v>47</v>
      </c>
      <c r="BT113" s="63" t="str">
        <f>REPLACE(INDEX(GroupVertices[Group],MATCH(Vertices[[#This Row],[Vertex]],GroupVertices[Vertex],0)),1,1,"")</f>
        <v>3</v>
      </c>
    </row>
    <row r="114" spans="1:72" ht="41.45" customHeight="1">
      <c r="A114" s="62" t="s">
        <v>575</v>
      </c>
      <c r="B114" s="64"/>
      <c r="C114" s="87"/>
      <c r="D114" s="87" t="s">
        <v>64</v>
      </c>
      <c r="E114" s="94">
        <v>333.75394888917424</v>
      </c>
      <c r="F114" s="105">
        <v>99.35594519884587</v>
      </c>
      <c r="G114" s="76" t="s">
        <v>747</v>
      </c>
      <c r="H114" s="106"/>
      <c r="I114" s="77" t="s">
        <v>575</v>
      </c>
      <c r="J114" s="97"/>
      <c r="K114" s="107"/>
      <c r="L114" s="77" t="s">
        <v>1927</v>
      </c>
      <c r="M114" s="108">
        <v>215.64199673130082</v>
      </c>
      <c r="N114" s="102">
        <v>7325.7666015625</v>
      </c>
      <c r="O114" s="102">
        <v>2750.77099609375</v>
      </c>
      <c r="P114" s="103"/>
      <c r="Q114" s="104"/>
      <c r="R114" s="104"/>
      <c r="S114" s="109"/>
      <c r="T114" s="48">
        <v>0</v>
      </c>
      <c r="U114" s="48">
        <v>2</v>
      </c>
      <c r="V114" s="49">
        <v>0</v>
      </c>
      <c r="W114" s="49">
        <v>0.083333</v>
      </c>
      <c r="X114" s="49">
        <v>0</v>
      </c>
      <c r="Y114" s="49">
        <v>0.71149</v>
      </c>
      <c r="Z114" s="49">
        <v>0.5</v>
      </c>
      <c r="AA114" s="49">
        <v>0</v>
      </c>
      <c r="AB114" s="98">
        <v>114</v>
      </c>
      <c r="AC114" s="98"/>
      <c r="AD114" s="99"/>
      <c r="AE114" s="64" t="s">
        <v>1224</v>
      </c>
      <c r="AF114" s="64">
        <v>739</v>
      </c>
      <c r="AG114" s="64">
        <v>3201</v>
      </c>
      <c r="AH114" s="64">
        <v>6175</v>
      </c>
      <c r="AI114" s="64">
        <v>1824</v>
      </c>
      <c r="AJ114" s="64"/>
      <c r="AK114" s="64" t="s">
        <v>1358</v>
      </c>
      <c r="AL114" s="64" t="s">
        <v>1104</v>
      </c>
      <c r="AM114" s="67" t="s">
        <v>1458</v>
      </c>
      <c r="AN114" s="64"/>
      <c r="AO114" s="66">
        <v>40723.856620370374</v>
      </c>
      <c r="AP114" s="67" t="s">
        <v>1586</v>
      </c>
      <c r="AQ114" s="64" t="b">
        <v>0</v>
      </c>
      <c r="AR114" s="64" t="b">
        <v>0</v>
      </c>
      <c r="AS114" s="64" t="b">
        <v>1</v>
      </c>
      <c r="AT114" s="64" t="s">
        <v>287</v>
      </c>
      <c r="AU114" s="64">
        <v>79</v>
      </c>
      <c r="AV114" s="67" t="s">
        <v>288</v>
      </c>
      <c r="AW114" s="64" t="b">
        <v>1</v>
      </c>
      <c r="AX114" s="64" t="s">
        <v>218</v>
      </c>
      <c r="AY114" s="67" t="s">
        <v>1782</v>
      </c>
      <c r="AZ114" s="110" t="s">
        <v>66</v>
      </c>
      <c r="BA114" s="48"/>
      <c r="BB114" s="48"/>
      <c r="BC114" s="48"/>
      <c r="BD114" s="48"/>
      <c r="BE114" s="48"/>
      <c r="BF114" s="48"/>
      <c r="BG114" s="92" t="s">
        <v>2133</v>
      </c>
      <c r="BH114" s="92" t="s">
        <v>2133</v>
      </c>
      <c r="BI114" s="92" t="s">
        <v>2088</v>
      </c>
      <c r="BJ114" s="92" t="s">
        <v>2088</v>
      </c>
      <c r="BK114" s="48">
        <v>0</v>
      </c>
      <c r="BL114" s="49">
        <v>0</v>
      </c>
      <c r="BM114" s="48">
        <v>0</v>
      </c>
      <c r="BN114" s="49">
        <v>0</v>
      </c>
      <c r="BO114" s="48">
        <v>0</v>
      </c>
      <c r="BP114" s="49">
        <v>0</v>
      </c>
      <c r="BQ114" s="48">
        <v>35</v>
      </c>
      <c r="BR114" s="49">
        <v>100</v>
      </c>
      <c r="BS114" s="48">
        <v>35</v>
      </c>
      <c r="BT114" s="63" t="str">
        <f>REPLACE(INDEX(GroupVertices[Group],MATCH(Vertices[[#This Row],[Vertex]],GroupVertices[Vertex],0)),1,1,"")</f>
        <v>6</v>
      </c>
    </row>
    <row r="115" spans="1:72" ht="41.45" customHeight="1">
      <c r="A115" s="62" t="s">
        <v>576</v>
      </c>
      <c r="B115" s="64"/>
      <c r="C115" s="87"/>
      <c r="D115" s="87" t="s">
        <v>64</v>
      </c>
      <c r="E115" s="94">
        <v>204.2389880570181</v>
      </c>
      <c r="F115" s="105">
        <v>99.84160932991666</v>
      </c>
      <c r="G115" s="76" t="s">
        <v>1657</v>
      </c>
      <c r="H115" s="106"/>
      <c r="I115" s="77" t="s">
        <v>576</v>
      </c>
      <c r="J115" s="97"/>
      <c r="K115" s="107"/>
      <c r="L115" s="77" t="s">
        <v>1928</v>
      </c>
      <c r="M115" s="108">
        <v>53.786330649771664</v>
      </c>
      <c r="N115" s="102">
        <v>2886.46533203125</v>
      </c>
      <c r="O115" s="102">
        <v>2361.552978515625</v>
      </c>
      <c r="P115" s="103"/>
      <c r="Q115" s="104"/>
      <c r="R115" s="104"/>
      <c r="S115" s="109"/>
      <c r="T115" s="48">
        <v>0</v>
      </c>
      <c r="U115" s="48">
        <v>1</v>
      </c>
      <c r="V115" s="49">
        <v>0</v>
      </c>
      <c r="W115" s="49">
        <v>0.002857</v>
      </c>
      <c r="X115" s="49">
        <v>0.013745</v>
      </c>
      <c r="Y115" s="49">
        <v>0.507625</v>
      </c>
      <c r="Z115" s="49">
        <v>0</v>
      </c>
      <c r="AA115" s="49">
        <v>0</v>
      </c>
      <c r="AB115" s="98">
        <v>115</v>
      </c>
      <c r="AC115" s="98"/>
      <c r="AD115" s="99"/>
      <c r="AE115" s="64" t="s">
        <v>1225</v>
      </c>
      <c r="AF115" s="64">
        <v>1551</v>
      </c>
      <c r="AG115" s="64">
        <v>794</v>
      </c>
      <c r="AH115" s="64">
        <v>16952</v>
      </c>
      <c r="AI115" s="64">
        <v>42796</v>
      </c>
      <c r="AJ115" s="64"/>
      <c r="AK115" s="64" t="s">
        <v>1359</v>
      </c>
      <c r="AL115" s="64" t="s">
        <v>1105</v>
      </c>
      <c r="AM115" s="64"/>
      <c r="AN115" s="64"/>
      <c r="AO115" s="66">
        <v>41754.64400462963</v>
      </c>
      <c r="AP115" s="67" t="s">
        <v>1587</v>
      </c>
      <c r="AQ115" s="64" t="b">
        <v>1</v>
      </c>
      <c r="AR115" s="64" t="b">
        <v>0</v>
      </c>
      <c r="AS115" s="64" t="b">
        <v>0</v>
      </c>
      <c r="AT115" s="64" t="s">
        <v>287</v>
      </c>
      <c r="AU115" s="64">
        <v>1</v>
      </c>
      <c r="AV115" s="67" t="s">
        <v>288</v>
      </c>
      <c r="AW115" s="64" t="b">
        <v>0</v>
      </c>
      <c r="AX115" s="64" t="s">
        <v>218</v>
      </c>
      <c r="AY115" s="67" t="s">
        <v>1783</v>
      </c>
      <c r="AZ115" s="110" t="s">
        <v>66</v>
      </c>
      <c r="BA115" s="48"/>
      <c r="BB115" s="48"/>
      <c r="BC115" s="48"/>
      <c r="BD115" s="48"/>
      <c r="BE115" s="48"/>
      <c r="BF115" s="48"/>
      <c r="BG115" s="92" t="s">
        <v>2118</v>
      </c>
      <c r="BH115" s="92" t="s">
        <v>2118</v>
      </c>
      <c r="BI115" s="92" t="s">
        <v>2166</v>
      </c>
      <c r="BJ115" s="92" t="s">
        <v>2166</v>
      </c>
      <c r="BK115" s="48">
        <v>0</v>
      </c>
      <c r="BL115" s="49">
        <v>0</v>
      </c>
      <c r="BM115" s="48">
        <v>0</v>
      </c>
      <c r="BN115" s="49">
        <v>0</v>
      </c>
      <c r="BO115" s="48">
        <v>0</v>
      </c>
      <c r="BP115" s="49">
        <v>0</v>
      </c>
      <c r="BQ115" s="48">
        <v>16</v>
      </c>
      <c r="BR115" s="49">
        <v>100</v>
      </c>
      <c r="BS115" s="48">
        <v>16</v>
      </c>
      <c r="BT115" s="63" t="str">
        <f>REPLACE(INDEX(GroupVertices[Group],MATCH(Vertices[[#This Row],[Vertex]],GroupVertices[Vertex],0)),1,1,"")</f>
        <v>1</v>
      </c>
    </row>
    <row r="116" spans="1:72" ht="41.45" customHeight="1">
      <c r="A116" s="62" t="s">
        <v>577</v>
      </c>
      <c r="B116" s="64"/>
      <c r="C116" s="87"/>
      <c r="D116" s="87" t="s">
        <v>64</v>
      </c>
      <c r="E116" s="94">
        <v>175.1828688840375</v>
      </c>
      <c r="F116" s="105">
        <v>99.95056596920966</v>
      </c>
      <c r="G116" s="76" t="s">
        <v>748</v>
      </c>
      <c r="H116" s="106"/>
      <c r="I116" s="77" t="s">
        <v>577</v>
      </c>
      <c r="J116" s="97"/>
      <c r="K116" s="107"/>
      <c r="L116" s="77" t="s">
        <v>1929</v>
      </c>
      <c r="M116" s="108">
        <v>17.474714661393705</v>
      </c>
      <c r="N116" s="102">
        <v>8200.3505859375</v>
      </c>
      <c r="O116" s="102">
        <v>4760.17529296875</v>
      </c>
      <c r="P116" s="103"/>
      <c r="Q116" s="104"/>
      <c r="R116" s="104"/>
      <c r="S116" s="109"/>
      <c r="T116" s="48">
        <v>0</v>
      </c>
      <c r="U116" s="48">
        <v>1</v>
      </c>
      <c r="V116" s="49">
        <v>0</v>
      </c>
      <c r="W116" s="49">
        <v>0.076923</v>
      </c>
      <c r="X116" s="49">
        <v>0</v>
      </c>
      <c r="Y116" s="49">
        <v>0.427811</v>
      </c>
      <c r="Z116" s="49">
        <v>0</v>
      </c>
      <c r="AA116" s="49">
        <v>0</v>
      </c>
      <c r="AB116" s="98">
        <v>116</v>
      </c>
      <c r="AC116" s="98"/>
      <c r="AD116" s="99"/>
      <c r="AE116" s="64" t="s">
        <v>1226</v>
      </c>
      <c r="AF116" s="64">
        <v>343</v>
      </c>
      <c r="AG116" s="64">
        <v>254</v>
      </c>
      <c r="AH116" s="64">
        <v>5451</v>
      </c>
      <c r="AI116" s="64">
        <v>7450</v>
      </c>
      <c r="AJ116" s="64"/>
      <c r="AK116" s="64" t="s">
        <v>1360</v>
      </c>
      <c r="AL116" s="64" t="s">
        <v>1428</v>
      </c>
      <c r="AM116" s="67" t="s">
        <v>1481</v>
      </c>
      <c r="AN116" s="64"/>
      <c r="AO116" s="66">
        <v>40121.72662037037</v>
      </c>
      <c r="AP116" s="67" t="s">
        <v>1588</v>
      </c>
      <c r="AQ116" s="64" t="b">
        <v>0</v>
      </c>
      <c r="AR116" s="64" t="b">
        <v>0</v>
      </c>
      <c r="AS116" s="64" t="b">
        <v>1</v>
      </c>
      <c r="AT116" s="64" t="s">
        <v>287</v>
      </c>
      <c r="AU116" s="64">
        <v>15</v>
      </c>
      <c r="AV116" s="67" t="s">
        <v>359</v>
      </c>
      <c r="AW116" s="64" t="b">
        <v>0</v>
      </c>
      <c r="AX116" s="64" t="s">
        <v>218</v>
      </c>
      <c r="AY116" s="67" t="s">
        <v>1784</v>
      </c>
      <c r="AZ116" s="110" t="s">
        <v>66</v>
      </c>
      <c r="BA116" s="48" t="s">
        <v>654</v>
      </c>
      <c r="BB116" s="48" t="s">
        <v>654</v>
      </c>
      <c r="BC116" s="48" t="s">
        <v>663</v>
      </c>
      <c r="BD116" s="48" t="s">
        <v>663</v>
      </c>
      <c r="BE116" s="48"/>
      <c r="BF116" s="48"/>
      <c r="BG116" s="92" t="s">
        <v>2137</v>
      </c>
      <c r="BH116" s="92" t="s">
        <v>2137</v>
      </c>
      <c r="BI116" s="92" t="s">
        <v>2176</v>
      </c>
      <c r="BJ116" s="92" t="s">
        <v>2176</v>
      </c>
      <c r="BK116" s="48">
        <v>0</v>
      </c>
      <c r="BL116" s="49">
        <v>0</v>
      </c>
      <c r="BM116" s="48">
        <v>0</v>
      </c>
      <c r="BN116" s="49">
        <v>0</v>
      </c>
      <c r="BO116" s="48">
        <v>0</v>
      </c>
      <c r="BP116" s="49">
        <v>0</v>
      </c>
      <c r="BQ116" s="48">
        <v>14</v>
      </c>
      <c r="BR116" s="49">
        <v>100</v>
      </c>
      <c r="BS116" s="48">
        <v>14</v>
      </c>
      <c r="BT116" s="63" t="str">
        <f>REPLACE(INDEX(GroupVertices[Group],MATCH(Vertices[[#This Row],[Vertex]],GroupVertices[Vertex],0)),1,1,"")</f>
        <v>6</v>
      </c>
    </row>
    <row r="117" spans="1:72" ht="41.45" customHeight="1">
      <c r="A117" s="62" t="s">
        <v>578</v>
      </c>
      <c r="B117" s="64"/>
      <c r="C117" s="87"/>
      <c r="D117" s="87" t="s">
        <v>64</v>
      </c>
      <c r="E117" s="94">
        <v>165.60511108257353</v>
      </c>
      <c r="F117" s="105">
        <v>99.9864813058655</v>
      </c>
      <c r="G117" s="76" t="s">
        <v>1658</v>
      </c>
      <c r="H117" s="106"/>
      <c r="I117" s="77" t="s">
        <v>578</v>
      </c>
      <c r="J117" s="97"/>
      <c r="K117" s="107"/>
      <c r="L117" s="77" t="s">
        <v>1930</v>
      </c>
      <c r="M117" s="108">
        <v>5.5053301318913395</v>
      </c>
      <c r="N117" s="102">
        <v>2543.44091796875</v>
      </c>
      <c r="O117" s="102">
        <v>7284.6748046875</v>
      </c>
      <c r="P117" s="103"/>
      <c r="Q117" s="104"/>
      <c r="R117" s="104"/>
      <c r="S117" s="109"/>
      <c r="T117" s="48">
        <v>0</v>
      </c>
      <c r="U117" s="48">
        <v>1</v>
      </c>
      <c r="V117" s="49">
        <v>0</v>
      </c>
      <c r="W117" s="49">
        <v>0.002857</v>
      </c>
      <c r="X117" s="49">
        <v>0.013745</v>
      </c>
      <c r="Y117" s="49">
        <v>0.507625</v>
      </c>
      <c r="Z117" s="49">
        <v>0</v>
      </c>
      <c r="AA117" s="49">
        <v>0</v>
      </c>
      <c r="AB117" s="98">
        <v>117</v>
      </c>
      <c r="AC117" s="98"/>
      <c r="AD117" s="99"/>
      <c r="AE117" s="64" t="s">
        <v>1227</v>
      </c>
      <c r="AF117" s="64">
        <v>189</v>
      </c>
      <c r="AG117" s="64">
        <v>76</v>
      </c>
      <c r="AH117" s="64">
        <v>4074</v>
      </c>
      <c r="AI117" s="64">
        <v>14190</v>
      </c>
      <c r="AJ117" s="64"/>
      <c r="AK117" s="64"/>
      <c r="AL117" s="64" t="s">
        <v>1403</v>
      </c>
      <c r="AM117" s="64"/>
      <c r="AN117" s="64"/>
      <c r="AO117" s="66">
        <v>42491.00787037037</v>
      </c>
      <c r="AP117" s="67" t="s">
        <v>1589</v>
      </c>
      <c r="AQ117" s="64" t="b">
        <v>1</v>
      </c>
      <c r="AR117" s="64" t="b">
        <v>0</v>
      </c>
      <c r="AS117" s="64" t="b">
        <v>1</v>
      </c>
      <c r="AT117" s="64" t="s">
        <v>287</v>
      </c>
      <c r="AU117" s="64">
        <v>1</v>
      </c>
      <c r="AV117" s="64"/>
      <c r="AW117" s="64" t="b">
        <v>0</v>
      </c>
      <c r="AX117" s="64" t="s">
        <v>218</v>
      </c>
      <c r="AY117" s="67" t="s">
        <v>1785</v>
      </c>
      <c r="AZ117" s="110" t="s">
        <v>66</v>
      </c>
      <c r="BA117" s="48"/>
      <c r="BB117" s="48"/>
      <c r="BC117" s="48"/>
      <c r="BD117" s="48"/>
      <c r="BE117" s="48"/>
      <c r="BF117" s="48"/>
      <c r="BG117" s="92" t="s">
        <v>2118</v>
      </c>
      <c r="BH117" s="92" t="s">
        <v>2118</v>
      </c>
      <c r="BI117" s="92" t="s">
        <v>2166</v>
      </c>
      <c r="BJ117" s="92" t="s">
        <v>2166</v>
      </c>
      <c r="BK117" s="48">
        <v>0</v>
      </c>
      <c r="BL117" s="49">
        <v>0</v>
      </c>
      <c r="BM117" s="48">
        <v>0</v>
      </c>
      <c r="BN117" s="49">
        <v>0</v>
      </c>
      <c r="BO117" s="48">
        <v>0</v>
      </c>
      <c r="BP117" s="49">
        <v>0</v>
      </c>
      <c r="BQ117" s="48">
        <v>16</v>
      </c>
      <c r="BR117" s="49">
        <v>100</v>
      </c>
      <c r="BS117" s="48">
        <v>16</v>
      </c>
      <c r="BT117" s="63" t="str">
        <f>REPLACE(INDEX(GroupVertices[Group],MATCH(Vertices[[#This Row],[Vertex]],GroupVertices[Vertex],0)),1,1,"")</f>
        <v>1</v>
      </c>
    </row>
    <row r="118" spans="1:72" ht="41.45" customHeight="1">
      <c r="A118" s="62" t="s">
        <v>579</v>
      </c>
      <c r="B118" s="64"/>
      <c r="C118" s="87"/>
      <c r="D118" s="87" t="s">
        <v>64</v>
      </c>
      <c r="E118" s="94">
        <v>162.96853730576603</v>
      </c>
      <c r="F118" s="105">
        <v>99.99636811202356</v>
      </c>
      <c r="G118" s="76" t="s">
        <v>749</v>
      </c>
      <c r="H118" s="106"/>
      <c r="I118" s="77" t="s">
        <v>579</v>
      </c>
      <c r="J118" s="97"/>
      <c r="K118" s="107"/>
      <c r="L118" s="77" t="s">
        <v>1931</v>
      </c>
      <c r="M118" s="108">
        <v>2.2103871996125983</v>
      </c>
      <c r="N118" s="102">
        <v>5592.37890625</v>
      </c>
      <c r="O118" s="102">
        <v>1748.6661376953125</v>
      </c>
      <c r="P118" s="103"/>
      <c r="Q118" s="104"/>
      <c r="R118" s="104"/>
      <c r="S118" s="109"/>
      <c r="T118" s="48">
        <v>0</v>
      </c>
      <c r="U118" s="48">
        <v>1</v>
      </c>
      <c r="V118" s="49">
        <v>0</v>
      </c>
      <c r="W118" s="49">
        <v>0.001901</v>
      </c>
      <c r="X118" s="49">
        <v>0.000676</v>
      </c>
      <c r="Y118" s="49">
        <v>0.52798</v>
      </c>
      <c r="Z118" s="49">
        <v>0</v>
      </c>
      <c r="AA118" s="49">
        <v>0</v>
      </c>
      <c r="AB118" s="98">
        <v>118</v>
      </c>
      <c r="AC118" s="98"/>
      <c r="AD118" s="99"/>
      <c r="AE118" s="64" t="s">
        <v>1228</v>
      </c>
      <c r="AF118" s="64">
        <v>183</v>
      </c>
      <c r="AG118" s="64">
        <v>27</v>
      </c>
      <c r="AH118" s="64">
        <v>1126</v>
      </c>
      <c r="AI118" s="64">
        <v>1155</v>
      </c>
      <c r="AJ118" s="64"/>
      <c r="AK118" s="64" t="s">
        <v>1361</v>
      </c>
      <c r="AL118" s="64"/>
      <c r="AM118" s="64"/>
      <c r="AN118" s="64"/>
      <c r="AO118" s="66">
        <v>42599.15820601852</v>
      </c>
      <c r="AP118" s="64"/>
      <c r="AQ118" s="64" t="b">
        <v>1</v>
      </c>
      <c r="AR118" s="64" t="b">
        <v>0</v>
      </c>
      <c r="AS118" s="64" t="b">
        <v>0</v>
      </c>
      <c r="AT118" s="64" t="s">
        <v>287</v>
      </c>
      <c r="AU118" s="64">
        <v>1</v>
      </c>
      <c r="AV118" s="64"/>
      <c r="AW118" s="64" t="b">
        <v>0</v>
      </c>
      <c r="AX118" s="64" t="s">
        <v>218</v>
      </c>
      <c r="AY118" s="67" t="s">
        <v>1786</v>
      </c>
      <c r="AZ118" s="110" t="s">
        <v>66</v>
      </c>
      <c r="BA118" s="48"/>
      <c r="BB118" s="48"/>
      <c r="BC118" s="48"/>
      <c r="BD118" s="48"/>
      <c r="BE118" s="48"/>
      <c r="BF118" s="48"/>
      <c r="BG118" s="92" t="s">
        <v>2122</v>
      </c>
      <c r="BH118" s="92" t="s">
        <v>2122</v>
      </c>
      <c r="BI118" s="92" t="s">
        <v>2085</v>
      </c>
      <c r="BJ118" s="92" t="s">
        <v>2085</v>
      </c>
      <c r="BK118" s="48">
        <v>0</v>
      </c>
      <c r="BL118" s="49">
        <v>0</v>
      </c>
      <c r="BM118" s="48">
        <v>0</v>
      </c>
      <c r="BN118" s="49">
        <v>0</v>
      </c>
      <c r="BO118" s="48">
        <v>0</v>
      </c>
      <c r="BP118" s="49">
        <v>0</v>
      </c>
      <c r="BQ118" s="48">
        <v>47</v>
      </c>
      <c r="BR118" s="49">
        <v>100</v>
      </c>
      <c r="BS118" s="48">
        <v>47</v>
      </c>
      <c r="BT118" s="63" t="str">
        <f>REPLACE(INDEX(GroupVertices[Group],MATCH(Vertices[[#This Row],[Vertex]],GroupVertices[Vertex],0)),1,1,"")</f>
        <v>3</v>
      </c>
    </row>
    <row r="119" spans="1:72" ht="41.45" customHeight="1">
      <c r="A119" s="62" t="s">
        <v>580</v>
      </c>
      <c r="B119" s="64"/>
      <c r="C119" s="87"/>
      <c r="D119" s="87" t="s">
        <v>64</v>
      </c>
      <c r="E119" s="94">
        <v>174.10671632207524</v>
      </c>
      <c r="F119" s="105">
        <v>99.95460140029459</v>
      </c>
      <c r="G119" s="76" t="s">
        <v>1659</v>
      </c>
      <c r="H119" s="106"/>
      <c r="I119" s="77" t="s">
        <v>580</v>
      </c>
      <c r="J119" s="97"/>
      <c r="K119" s="107"/>
      <c r="L119" s="77" t="s">
        <v>1932</v>
      </c>
      <c r="M119" s="108">
        <v>16.129839995157482</v>
      </c>
      <c r="N119" s="102">
        <v>244.13255310058594</v>
      </c>
      <c r="O119" s="102">
        <v>3915.666748046875</v>
      </c>
      <c r="P119" s="103"/>
      <c r="Q119" s="104"/>
      <c r="R119" s="104"/>
      <c r="S119" s="109"/>
      <c r="T119" s="48">
        <v>0</v>
      </c>
      <c r="U119" s="48">
        <v>1</v>
      </c>
      <c r="V119" s="49">
        <v>0</v>
      </c>
      <c r="W119" s="49">
        <v>0.002857</v>
      </c>
      <c r="X119" s="49">
        <v>0.013745</v>
      </c>
      <c r="Y119" s="49">
        <v>0.507625</v>
      </c>
      <c r="Z119" s="49">
        <v>0</v>
      </c>
      <c r="AA119" s="49">
        <v>0</v>
      </c>
      <c r="AB119" s="98">
        <v>119</v>
      </c>
      <c r="AC119" s="98"/>
      <c r="AD119" s="99"/>
      <c r="AE119" s="64" t="s">
        <v>1229</v>
      </c>
      <c r="AF119" s="64">
        <v>449</v>
      </c>
      <c r="AG119" s="64">
        <v>234</v>
      </c>
      <c r="AH119" s="64">
        <v>6083</v>
      </c>
      <c r="AI119" s="64">
        <v>25457</v>
      </c>
      <c r="AJ119" s="64"/>
      <c r="AK119" s="64" t="s">
        <v>1362</v>
      </c>
      <c r="AL119" s="64" t="s">
        <v>1105</v>
      </c>
      <c r="AM119" s="64"/>
      <c r="AN119" s="64"/>
      <c r="AO119" s="66">
        <v>42356.88606481482</v>
      </c>
      <c r="AP119" s="67" t="s">
        <v>1590</v>
      </c>
      <c r="AQ119" s="64" t="b">
        <v>0</v>
      </c>
      <c r="AR119" s="64" t="b">
        <v>0</v>
      </c>
      <c r="AS119" s="64" t="b">
        <v>0</v>
      </c>
      <c r="AT119" s="64" t="s">
        <v>287</v>
      </c>
      <c r="AU119" s="64">
        <v>3</v>
      </c>
      <c r="AV119" s="67" t="s">
        <v>288</v>
      </c>
      <c r="AW119" s="64" t="b">
        <v>0</v>
      </c>
      <c r="AX119" s="64" t="s">
        <v>218</v>
      </c>
      <c r="AY119" s="67" t="s">
        <v>1787</v>
      </c>
      <c r="AZ119" s="110" t="s">
        <v>66</v>
      </c>
      <c r="BA119" s="48"/>
      <c r="BB119" s="48"/>
      <c r="BC119" s="48"/>
      <c r="BD119" s="48"/>
      <c r="BE119" s="48"/>
      <c r="BF119" s="48"/>
      <c r="BG119" s="92" t="s">
        <v>2118</v>
      </c>
      <c r="BH119" s="92" t="s">
        <v>2118</v>
      </c>
      <c r="BI119" s="92" t="s">
        <v>2166</v>
      </c>
      <c r="BJ119" s="92" t="s">
        <v>2166</v>
      </c>
      <c r="BK119" s="48">
        <v>0</v>
      </c>
      <c r="BL119" s="49">
        <v>0</v>
      </c>
      <c r="BM119" s="48">
        <v>0</v>
      </c>
      <c r="BN119" s="49">
        <v>0</v>
      </c>
      <c r="BO119" s="48">
        <v>0</v>
      </c>
      <c r="BP119" s="49">
        <v>0</v>
      </c>
      <c r="BQ119" s="48">
        <v>16</v>
      </c>
      <c r="BR119" s="49">
        <v>100</v>
      </c>
      <c r="BS119" s="48">
        <v>16</v>
      </c>
      <c r="BT119" s="63" t="str">
        <f>REPLACE(INDEX(GroupVertices[Group],MATCH(Vertices[[#This Row],[Vertex]],GroupVertices[Vertex],0)),1,1,"")</f>
        <v>1</v>
      </c>
    </row>
    <row r="120" spans="1:72" ht="41.45" customHeight="1">
      <c r="A120" s="62" t="s">
        <v>581</v>
      </c>
      <c r="B120" s="64"/>
      <c r="C120" s="87"/>
      <c r="D120" s="87" t="s">
        <v>64</v>
      </c>
      <c r="E120" s="94">
        <v>170.0173365866187</v>
      </c>
      <c r="F120" s="105">
        <v>99.9699360384173</v>
      </c>
      <c r="G120" s="76" t="s">
        <v>721</v>
      </c>
      <c r="H120" s="106"/>
      <c r="I120" s="77" t="s">
        <v>581</v>
      </c>
      <c r="J120" s="97"/>
      <c r="K120" s="107"/>
      <c r="L120" s="77" t="s">
        <v>1933</v>
      </c>
      <c r="M120" s="108">
        <v>11.019316263459844</v>
      </c>
      <c r="N120" s="102">
        <v>6933.11474609375</v>
      </c>
      <c r="O120" s="102">
        <v>5642.1474609375</v>
      </c>
      <c r="P120" s="103"/>
      <c r="Q120" s="104"/>
      <c r="R120" s="104"/>
      <c r="S120" s="109"/>
      <c r="T120" s="48">
        <v>0</v>
      </c>
      <c r="U120" s="48">
        <v>2</v>
      </c>
      <c r="V120" s="49">
        <v>2520</v>
      </c>
      <c r="W120" s="49">
        <v>0.003067</v>
      </c>
      <c r="X120" s="49">
        <v>0.01406</v>
      </c>
      <c r="Y120" s="49">
        <v>0.898904</v>
      </c>
      <c r="Z120" s="49">
        <v>0</v>
      </c>
      <c r="AA120" s="49">
        <v>0</v>
      </c>
      <c r="AB120" s="98">
        <v>120</v>
      </c>
      <c r="AC120" s="98"/>
      <c r="AD120" s="99"/>
      <c r="AE120" s="64" t="s">
        <v>1230</v>
      </c>
      <c r="AF120" s="64">
        <v>278</v>
      </c>
      <c r="AG120" s="64">
        <v>158</v>
      </c>
      <c r="AH120" s="64">
        <v>60215</v>
      </c>
      <c r="AI120" s="64">
        <v>91191</v>
      </c>
      <c r="AJ120" s="64"/>
      <c r="AK120" s="64"/>
      <c r="AL120" s="64"/>
      <c r="AM120" s="64"/>
      <c r="AN120" s="64"/>
      <c r="AO120" s="66">
        <v>40780.54891203704</v>
      </c>
      <c r="AP120" s="64"/>
      <c r="AQ120" s="64" t="b">
        <v>1</v>
      </c>
      <c r="AR120" s="64" t="b">
        <v>1</v>
      </c>
      <c r="AS120" s="64" t="b">
        <v>0</v>
      </c>
      <c r="AT120" s="64" t="s">
        <v>287</v>
      </c>
      <c r="AU120" s="64">
        <v>1</v>
      </c>
      <c r="AV120" s="67" t="s">
        <v>288</v>
      </c>
      <c r="AW120" s="64" t="b">
        <v>0</v>
      </c>
      <c r="AX120" s="64" t="s">
        <v>218</v>
      </c>
      <c r="AY120" s="67" t="s">
        <v>1788</v>
      </c>
      <c r="AZ120" s="110" t="s">
        <v>66</v>
      </c>
      <c r="BA120" s="48"/>
      <c r="BB120" s="48"/>
      <c r="BC120" s="48"/>
      <c r="BD120" s="48"/>
      <c r="BE120" s="48"/>
      <c r="BF120" s="48"/>
      <c r="BG120" s="92" t="s">
        <v>2138</v>
      </c>
      <c r="BH120" s="92" t="s">
        <v>2157</v>
      </c>
      <c r="BI120" s="92" t="s">
        <v>2166</v>
      </c>
      <c r="BJ120" s="92" t="s">
        <v>2191</v>
      </c>
      <c r="BK120" s="48">
        <v>0</v>
      </c>
      <c r="BL120" s="49">
        <v>0</v>
      </c>
      <c r="BM120" s="48">
        <v>0</v>
      </c>
      <c r="BN120" s="49">
        <v>0</v>
      </c>
      <c r="BO120" s="48">
        <v>0</v>
      </c>
      <c r="BP120" s="49">
        <v>0</v>
      </c>
      <c r="BQ120" s="48">
        <v>59</v>
      </c>
      <c r="BR120" s="49">
        <v>100</v>
      </c>
      <c r="BS120" s="48">
        <v>59</v>
      </c>
      <c r="BT120" s="63" t="str">
        <f>REPLACE(INDEX(GroupVertices[Group],MATCH(Vertices[[#This Row],[Vertex]],GroupVertices[Vertex],0)),1,1,"")</f>
        <v>4</v>
      </c>
    </row>
    <row r="121" spans="1:72" ht="41.45" customHeight="1">
      <c r="A121" s="62" t="s">
        <v>583</v>
      </c>
      <c r="B121" s="64"/>
      <c r="C121" s="87"/>
      <c r="D121" s="87" t="s">
        <v>64</v>
      </c>
      <c r="E121" s="94">
        <v>233.13368434570438</v>
      </c>
      <c r="F121" s="105">
        <v>99.73325800528642</v>
      </c>
      <c r="G121" s="76" t="s">
        <v>750</v>
      </c>
      <c r="H121" s="106"/>
      <c r="I121" s="77" t="s">
        <v>583</v>
      </c>
      <c r="J121" s="97"/>
      <c r="K121" s="107"/>
      <c r="L121" s="77" t="s">
        <v>1934</v>
      </c>
      <c r="M121" s="108">
        <v>89.89621543821418</v>
      </c>
      <c r="N121" s="102">
        <v>6782.5625</v>
      </c>
      <c r="O121" s="102">
        <v>5020.31787109375</v>
      </c>
      <c r="P121" s="103"/>
      <c r="Q121" s="104"/>
      <c r="R121" s="104"/>
      <c r="S121" s="109"/>
      <c r="T121" s="48">
        <v>0</v>
      </c>
      <c r="U121" s="48">
        <v>2</v>
      </c>
      <c r="V121" s="49">
        <v>0</v>
      </c>
      <c r="W121" s="49">
        <v>0.083333</v>
      </c>
      <c r="X121" s="49">
        <v>0</v>
      </c>
      <c r="Y121" s="49">
        <v>0.71149</v>
      </c>
      <c r="Z121" s="49">
        <v>0.5</v>
      </c>
      <c r="AA121" s="49">
        <v>0</v>
      </c>
      <c r="AB121" s="98">
        <v>121</v>
      </c>
      <c r="AC121" s="98"/>
      <c r="AD121" s="99"/>
      <c r="AE121" s="64" t="s">
        <v>1231</v>
      </c>
      <c r="AF121" s="64">
        <v>3783</v>
      </c>
      <c r="AG121" s="64">
        <v>1331</v>
      </c>
      <c r="AH121" s="64">
        <v>1109</v>
      </c>
      <c r="AI121" s="64">
        <v>15632</v>
      </c>
      <c r="AJ121" s="64"/>
      <c r="AK121" s="64" t="s">
        <v>1363</v>
      </c>
      <c r="AL121" s="64" t="s">
        <v>1104</v>
      </c>
      <c r="AM121" s="64"/>
      <c r="AN121" s="64"/>
      <c r="AO121" s="66">
        <v>40559.92527777778</v>
      </c>
      <c r="AP121" s="67" t="s">
        <v>1591</v>
      </c>
      <c r="AQ121" s="64" t="b">
        <v>1</v>
      </c>
      <c r="AR121" s="64" t="b">
        <v>0</v>
      </c>
      <c r="AS121" s="64" t="b">
        <v>0</v>
      </c>
      <c r="AT121" s="64" t="s">
        <v>287</v>
      </c>
      <c r="AU121" s="64">
        <v>3</v>
      </c>
      <c r="AV121" s="67" t="s">
        <v>288</v>
      </c>
      <c r="AW121" s="64" t="b">
        <v>0</v>
      </c>
      <c r="AX121" s="64" t="s">
        <v>218</v>
      </c>
      <c r="AY121" s="67" t="s">
        <v>1789</v>
      </c>
      <c r="AZ121" s="110" t="s">
        <v>66</v>
      </c>
      <c r="BA121" s="48"/>
      <c r="BB121" s="48"/>
      <c r="BC121" s="48"/>
      <c r="BD121" s="48"/>
      <c r="BE121" s="48"/>
      <c r="BF121" s="48"/>
      <c r="BG121" s="92" t="s">
        <v>2133</v>
      </c>
      <c r="BH121" s="92" t="s">
        <v>2133</v>
      </c>
      <c r="BI121" s="92" t="s">
        <v>2088</v>
      </c>
      <c r="BJ121" s="92" t="s">
        <v>2088</v>
      </c>
      <c r="BK121" s="48">
        <v>0</v>
      </c>
      <c r="BL121" s="49">
        <v>0</v>
      </c>
      <c r="BM121" s="48">
        <v>0</v>
      </c>
      <c r="BN121" s="49">
        <v>0</v>
      </c>
      <c r="BO121" s="48">
        <v>0</v>
      </c>
      <c r="BP121" s="49">
        <v>0</v>
      </c>
      <c r="BQ121" s="48">
        <v>35</v>
      </c>
      <c r="BR121" s="49">
        <v>100</v>
      </c>
      <c r="BS121" s="48">
        <v>35</v>
      </c>
      <c r="BT121" s="63" t="str">
        <f>REPLACE(INDEX(GroupVertices[Group],MATCH(Vertices[[#This Row],[Vertex]],GroupVertices[Vertex],0)),1,1,"")</f>
        <v>6</v>
      </c>
    </row>
    <row r="122" spans="1:72" ht="41.45" customHeight="1">
      <c r="A122" s="62" t="s">
        <v>584</v>
      </c>
      <c r="B122" s="64"/>
      <c r="C122" s="87"/>
      <c r="D122" s="87" t="s">
        <v>64</v>
      </c>
      <c r="E122" s="94">
        <v>164.95941954539617</v>
      </c>
      <c r="F122" s="105">
        <v>99.98890256451645</v>
      </c>
      <c r="G122" s="76" t="s">
        <v>751</v>
      </c>
      <c r="H122" s="106"/>
      <c r="I122" s="77" t="s">
        <v>584</v>
      </c>
      <c r="J122" s="97"/>
      <c r="K122" s="107"/>
      <c r="L122" s="77" t="s">
        <v>1935</v>
      </c>
      <c r="M122" s="108">
        <v>4.698405332149607</v>
      </c>
      <c r="N122" s="102">
        <v>5175.18701171875</v>
      </c>
      <c r="O122" s="102">
        <v>3725.01171875</v>
      </c>
      <c r="P122" s="103"/>
      <c r="Q122" s="104"/>
      <c r="R122" s="104"/>
      <c r="S122" s="109"/>
      <c r="T122" s="48">
        <v>0</v>
      </c>
      <c r="U122" s="48">
        <v>1</v>
      </c>
      <c r="V122" s="49">
        <v>0</v>
      </c>
      <c r="W122" s="49">
        <v>0.002179</v>
      </c>
      <c r="X122" s="49">
        <v>0.002373</v>
      </c>
      <c r="Y122" s="49">
        <v>0.515819</v>
      </c>
      <c r="Z122" s="49">
        <v>0</v>
      </c>
      <c r="AA122" s="49">
        <v>0</v>
      </c>
      <c r="AB122" s="98">
        <v>122</v>
      </c>
      <c r="AC122" s="98"/>
      <c r="AD122" s="99"/>
      <c r="AE122" s="64" t="s">
        <v>1232</v>
      </c>
      <c r="AF122" s="64">
        <v>437</v>
      </c>
      <c r="AG122" s="64">
        <v>64</v>
      </c>
      <c r="AH122" s="64">
        <v>2042</v>
      </c>
      <c r="AI122" s="64">
        <v>14528</v>
      </c>
      <c r="AJ122" s="64"/>
      <c r="AK122" s="64" t="s">
        <v>1364</v>
      </c>
      <c r="AL122" s="64" t="s">
        <v>1104</v>
      </c>
      <c r="AM122" s="64"/>
      <c r="AN122" s="64"/>
      <c r="AO122" s="66">
        <v>40857.159212962964</v>
      </c>
      <c r="AP122" s="67" t="s">
        <v>1592</v>
      </c>
      <c r="AQ122" s="64" t="b">
        <v>1</v>
      </c>
      <c r="AR122" s="64" t="b">
        <v>0</v>
      </c>
      <c r="AS122" s="64" t="b">
        <v>0</v>
      </c>
      <c r="AT122" s="64" t="s">
        <v>287</v>
      </c>
      <c r="AU122" s="64">
        <v>2</v>
      </c>
      <c r="AV122" s="67" t="s">
        <v>288</v>
      </c>
      <c r="AW122" s="64" t="b">
        <v>0</v>
      </c>
      <c r="AX122" s="64" t="s">
        <v>218</v>
      </c>
      <c r="AY122" s="67" t="s">
        <v>1790</v>
      </c>
      <c r="AZ122" s="110" t="s">
        <v>66</v>
      </c>
      <c r="BA122" s="48"/>
      <c r="BB122" s="48"/>
      <c r="BC122" s="48"/>
      <c r="BD122" s="48"/>
      <c r="BE122" s="48"/>
      <c r="BF122" s="48"/>
      <c r="BG122" s="92" t="s">
        <v>2125</v>
      </c>
      <c r="BH122" s="92" t="s">
        <v>2125</v>
      </c>
      <c r="BI122" s="92" t="s">
        <v>2084</v>
      </c>
      <c r="BJ122" s="92" t="s">
        <v>2084</v>
      </c>
      <c r="BK122" s="48">
        <v>0</v>
      </c>
      <c r="BL122" s="49">
        <v>0</v>
      </c>
      <c r="BM122" s="48">
        <v>0</v>
      </c>
      <c r="BN122" s="49">
        <v>0</v>
      </c>
      <c r="BO122" s="48">
        <v>0</v>
      </c>
      <c r="BP122" s="49">
        <v>0</v>
      </c>
      <c r="BQ122" s="48">
        <v>47</v>
      </c>
      <c r="BR122" s="49">
        <v>100</v>
      </c>
      <c r="BS122" s="48">
        <v>47</v>
      </c>
      <c r="BT122" s="63" t="str">
        <f>REPLACE(INDEX(GroupVertices[Group],MATCH(Vertices[[#This Row],[Vertex]],GroupVertices[Vertex],0)),1,1,"")</f>
        <v>2</v>
      </c>
    </row>
    <row r="123" spans="1:72" ht="41.45" customHeight="1">
      <c r="A123" s="62" t="s">
        <v>585</v>
      </c>
      <c r="B123" s="64"/>
      <c r="C123" s="87"/>
      <c r="D123" s="87" t="s">
        <v>64</v>
      </c>
      <c r="E123" s="94">
        <v>163.99088223963014</v>
      </c>
      <c r="F123" s="105">
        <v>99.99253445249289</v>
      </c>
      <c r="G123" s="76" t="s">
        <v>752</v>
      </c>
      <c r="H123" s="106"/>
      <c r="I123" s="77" t="s">
        <v>585</v>
      </c>
      <c r="J123" s="97"/>
      <c r="K123" s="107"/>
      <c r="L123" s="77" t="s">
        <v>1936</v>
      </c>
      <c r="M123" s="108">
        <v>3.4880181325370083</v>
      </c>
      <c r="N123" s="102">
        <v>7294.41552734375</v>
      </c>
      <c r="O123" s="102">
        <v>6509.0458984375</v>
      </c>
      <c r="P123" s="103"/>
      <c r="Q123" s="104"/>
      <c r="R123" s="104"/>
      <c r="S123" s="109"/>
      <c r="T123" s="48">
        <v>0</v>
      </c>
      <c r="U123" s="48">
        <v>1</v>
      </c>
      <c r="V123" s="49">
        <v>0</v>
      </c>
      <c r="W123" s="49">
        <v>0.001866</v>
      </c>
      <c r="X123" s="49">
        <v>0.000315</v>
      </c>
      <c r="Y123" s="49">
        <v>0.541279</v>
      </c>
      <c r="Z123" s="49">
        <v>0</v>
      </c>
      <c r="AA123" s="49">
        <v>0</v>
      </c>
      <c r="AB123" s="98">
        <v>123</v>
      </c>
      <c r="AC123" s="98"/>
      <c r="AD123" s="99"/>
      <c r="AE123" s="64" t="s">
        <v>1233</v>
      </c>
      <c r="AF123" s="64">
        <v>56</v>
      </c>
      <c r="AG123" s="64">
        <v>46</v>
      </c>
      <c r="AH123" s="64">
        <v>177</v>
      </c>
      <c r="AI123" s="64">
        <v>12315</v>
      </c>
      <c r="AJ123" s="64"/>
      <c r="AK123" s="64" t="s">
        <v>1365</v>
      </c>
      <c r="AL123" s="64" t="s">
        <v>1104</v>
      </c>
      <c r="AM123" s="64"/>
      <c r="AN123" s="64"/>
      <c r="AO123" s="66">
        <v>42526.7928125</v>
      </c>
      <c r="AP123" s="67" t="s">
        <v>1593</v>
      </c>
      <c r="AQ123" s="64" t="b">
        <v>1</v>
      </c>
      <c r="AR123" s="64" t="b">
        <v>0</v>
      </c>
      <c r="AS123" s="64" t="b">
        <v>0</v>
      </c>
      <c r="AT123" s="64" t="s">
        <v>287</v>
      </c>
      <c r="AU123" s="64">
        <v>0</v>
      </c>
      <c r="AV123" s="64"/>
      <c r="AW123" s="64" t="b">
        <v>0</v>
      </c>
      <c r="AX123" s="64" t="s">
        <v>218</v>
      </c>
      <c r="AY123" s="67" t="s">
        <v>1791</v>
      </c>
      <c r="AZ123" s="110" t="s">
        <v>66</v>
      </c>
      <c r="BA123" s="48"/>
      <c r="BB123" s="48"/>
      <c r="BC123" s="48"/>
      <c r="BD123" s="48"/>
      <c r="BE123" s="48"/>
      <c r="BF123" s="48"/>
      <c r="BG123" s="92" t="s">
        <v>2120</v>
      </c>
      <c r="BH123" s="92" t="s">
        <v>2120</v>
      </c>
      <c r="BI123" s="92" t="s">
        <v>2086</v>
      </c>
      <c r="BJ123" s="92" t="s">
        <v>2086</v>
      </c>
      <c r="BK123" s="48">
        <v>0</v>
      </c>
      <c r="BL123" s="49">
        <v>0</v>
      </c>
      <c r="BM123" s="48">
        <v>0</v>
      </c>
      <c r="BN123" s="49">
        <v>0</v>
      </c>
      <c r="BO123" s="48">
        <v>0</v>
      </c>
      <c r="BP123" s="49">
        <v>0</v>
      </c>
      <c r="BQ123" s="48">
        <v>43</v>
      </c>
      <c r="BR123" s="49">
        <v>100</v>
      </c>
      <c r="BS123" s="48">
        <v>43</v>
      </c>
      <c r="BT123" s="63" t="str">
        <f>REPLACE(INDEX(GroupVertices[Group],MATCH(Vertices[[#This Row],[Vertex]],GroupVertices[Vertex],0)),1,1,"")</f>
        <v>4</v>
      </c>
    </row>
    <row r="124" spans="1:72" ht="41.45" customHeight="1">
      <c r="A124" s="62" t="s">
        <v>586</v>
      </c>
      <c r="B124" s="64"/>
      <c r="C124" s="87"/>
      <c r="D124" s="87" t="s">
        <v>64</v>
      </c>
      <c r="E124" s="94">
        <v>185.08347245409016</v>
      </c>
      <c r="F124" s="105">
        <v>99.91344000322835</v>
      </c>
      <c r="G124" s="76" t="s">
        <v>753</v>
      </c>
      <c r="H124" s="106"/>
      <c r="I124" s="77" t="s">
        <v>586</v>
      </c>
      <c r="J124" s="97"/>
      <c r="K124" s="107"/>
      <c r="L124" s="77" t="s">
        <v>1937</v>
      </c>
      <c r="M124" s="108">
        <v>29.847561590766933</v>
      </c>
      <c r="N124" s="102">
        <v>6272.20458984375</v>
      </c>
      <c r="O124" s="102">
        <v>7310.13916015625</v>
      </c>
      <c r="P124" s="103"/>
      <c r="Q124" s="104"/>
      <c r="R124" s="104"/>
      <c r="S124" s="109"/>
      <c r="T124" s="48">
        <v>0</v>
      </c>
      <c r="U124" s="48">
        <v>1</v>
      </c>
      <c r="V124" s="49">
        <v>0</v>
      </c>
      <c r="W124" s="49">
        <v>0.002179</v>
      </c>
      <c r="X124" s="49">
        <v>0.002373</v>
      </c>
      <c r="Y124" s="49">
        <v>0.515819</v>
      </c>
      <c r="Z124" s="49">
        <v>0</v>
      </c>
      <c r="AA124" s="49">
        <v>0</v>
      </c>
      <c r="AB124" s="98">
        <v>124</v>
      </c>
      <c r="AC124" s="98"/>
      <c r="AD124" s="99"/>
      <c r="AE124" s="64" t="s">
        <v>1234</v>
      </c>
      <c r="AF124" s="64">
        <v>1150</v>
      </c>
      <c r="AG124" s="64">
        <v>438</v>
      </c>
      <c r="AH124" s="64">
        <v>3516</v>
      </c>
      <c r="AI124" s="64">
        <v>10037</v>
      </c>
      <c r="AJ124" s="64"/>
      <c r="AK124" s="64" t="s">
        <v>1366</v>
      </c>
      <c r="AL124" s="64" t="s">
        <v>1429</v>
      </c>
      <c r="AM124" s="64"/>
      <c r="AN124" s="64"/>
      <c r="AO124" s="66">
        <v>41034.8672337963</v>
      </c>
      <c r="AP124" s="67" t="s">
        <v>1594</v>
      </c>
      <c r="AQ124" s="64" t="b">
        <v>1</v>
      </c>
      <c r="AR124" s="64" t="b">
        <v>0</v>
      </c>
      <c r="AS124" s="64" t="b">
        <v>0</v>
      </c>
      <c r="AT124" s="64" t="s">
        <v>287</v>
      </c>
      <c r="AU124" s="64">
        <v>3</v>
      </c>
      <c r="AV124" s="67" t="s">
        <v>288</v>
      </c>
      <c r="AW124" s="64" t="b">
        <v>0</v>
      </c>
      <c r="AX124" s="64" t="s">
        <v>218</v>
      </c>
      <c r="AY124" s="67" t="s">
        <v>1792</v>
      </c>
      <c r="AZ124" s="110" t="s">
        <v>66</v>
      </c>
      <c r="BA124" s="48"/>
      <c r="BB124" s="48"/>
      <c r="BC124" s="48"/>
      <c r="BD124" s="48"/>
      <c r="BE124" s="48"/>
      <c r="BF124" s="48"/>
      <c r="BG124" s="92" t="s">
        <v>2125</v>
      </c>
      <c r="BH124" s="92" t="s">
        <v>2125</v>
      </c>
      <c r="BI124" s="92" t="s">
        <v>2084</v>
      </c>
      <c r="BJ124" s="92" t="s">
        <v>2084</v>
      </c>
      <c r="BK124" s="48">
        <v>0</v>
      </c>
      <c r="BL124" s="49">
        <v>0</v>
      </c>
      <c r="BM124" s="48">
        <v>0</v>
      </c>
      <c r="BN124" s="49">
        <v>0</v>
      </c>
      <c r="BO124" s="48">
        <v>0</v>
      </c>
      <c r="BP124" s="49">
        <v>0</v>
      </c>
      <c r="BQ124" s="48">
        <v>47</v>
      </c>
      <c r="BR124" s="49">
        <v>100</v>
      </c>
      <c r="BS124" s="48">
        <v>47</v>
      </c>
      <c r="BT124" s="63" t="str">
        <f>REPLACE(INDEX(GroupVertices[Group],MATCH(Vertices[[#This Row],[Vertex]],GroupVertices[Vertex],0)),1,1,"")</f>
        <v>2</v>
      </c>
    </row>
    <row r="125" spans="1:72" ht="41.45" customHeight="1">
      <c r="A125" s="62" t="s">
        <v>587</v>
      </c>
      <c r="B125" s="64"/>
      <c r="C125" s="87"/>
      <c r="D125" s="87" t="s">
        <v>64</v>
      </c>
      <c r="E125" s="94">
        <v>198.75060999101066</v>
      </c>
      <c r="F125" s="105">
        <v>99.86219002844979</v>
      </c>
      <c r="G125" s="76" t="s">
        <v>754</v>
      </c>
      <c r="H125" s="106"/>
      <c r="I125" s="77" t="s">
        <v>587</v>
      </c>
      <c r="J125" s="97"/>
      <c r="K125" s="107"/>
      <c r="L125" s="77" t="s">
        <v>1938</v>
      </c>
      <c r="M125" s="108">
        <v>46.92746985196693</v>
      </c>
      <c r="N125" s="102">
        <v>6618.64990234375</v>
      </c>
      <c r="O125" s="102">
        <v>8786.1259765625</v>
      </c>
      <c r="P125" s="103"/>
      <c r="Q125" s="104"/>
      <c r="R125" s="104"/>
      <c r="S125" s="109"/>
      <c r="T125" s="48">
        <v>0</v>
      </c>
      <c r="U125" s="48">
        <v>1</v>
      </c>
      <c r="V125" s="49">
        <v>0</v>
      </c>
      <c r="W125" s="49">
        <v>0.001866</v>
      </c>
      <c r="X125" s="49">
        <v>0.000315</v>
      </c>
      <c r="Y125" s="49">
        <v>0.541279</v>
      </c>
      <c r="Z125" s="49">
        <v>0</v>
      </c>
      <c r="AA125" s="49">
        <v>0</v>
      </c>
      <c r="AB125" s="98">
        <v>125</v>
      </c>
      <c r="AC125" s="98"/>
      <c r="AD125" s="99"/>
      <c r="AE125" s="64" t="s">
        <v>1235</v>
      </c>
      <c r="AF125" s="64">
        <v>788</v>
      </c>
      <c r="AG125" s="64">
        <v>692</v>
      </c>
      <c r="AH125" s="64">
        <v>28567</v>
      </c>
      <c r="AI125" s="64">
        <v>39249</v>
      </c>
      <c r="AJ125" s="64"/>
      <c r="AK125" s="64" t="s">
        <v>1367</v>
      </c>
      <c r="AL125" s="64" t="s">
        <v>1109</v>
      </c>
      <c r="AM125" s="64"/>
      <c r="AN125" s="64"/>
      <c r="AO125" s="66">
        <v>39886.10815972222</v>
      </c>
      <c r="AP125" s="67" t="s">
        <v>1595</v>
      </c>
      <c r="AQ125" s="64" t="b">
        <v>0</v>
      </c>
      <c r="AR125" s="64" t="b">
        <v>0</v>
      </c>
      <c r="AS125" s="64" t="b">
        <v>0</v>
      </c>
      <c r="AT125" s="64" t="s">
        <v>287</v>
      </c>
      <c r="AU125" s="64">
        <v>36</v>
      </c>
      <c r="AV125" s="67" t="s">
        <v>288</v>
      </c>
      <c r="AW125" s="64" t="b">
        <v>0</v>
      </c>
      <c r="AX125" s="64" t="s">
        <v>218</v>
      </c>
      <c r="AY125" s="67" t="s">
        <v>1793</v>
      </c>
      <c r="AZ125" s="110" t="s">
        <v>66</v>
      </c>
      <c r="BA125" s="48"/>
      <c r="BB125" s="48"/>
      <c r="BC125" s="48"/>
      <c r="BD125" s="48"/>
      <c r="BE125" s="48"/>
      <c r="BF125" s="48"/>
      <c r="BG125" s="92" t="s">
        <v>2120</v>
      </c>
      <c r="BH125" s="92" t="s">
        <v>2120</v>
      </c>
      <c r="BI125" s="92" t="s">
        <v>2086</v>
      </c>
      <c r="BJ125" s="92" t="s">
        <v>2086</v>
      </c>
      <c r="BK125" s="48">
        <v>0</v>
      </c>
      <c r="BL125" s="49">
        <v>0</v>
      </c>
      <c r="BM125" s="48">
        <v>0</v>
      </c>
      <c r="BN125" s="49">
        <v>0</v>
      </c>
      <c r="BO125" s="48">
        <v>0</v>
      </c>
      <c r="BP125" s="49">
        <v>0</v>
      </c>
      <c r="BQ125" s="48">
        <v>43</v>
      </c>
      <c r="BR125" s="49">
        <v>100</v>
      </c>
      <c r="BS125" s="48">
        <v>43</v>
      </c>
      <c r="BT125" s="63" t="str">
        <f>REPLACE(INDEX(GroupVertices[Group],MATCH(Vertices[[#This Row],[Vertex]],GroupVertices[Vertex],0)),1,1,"")</f>
        <v>4</v>
      </c>
    </row>
    <row r="126" spans="1:72" ht="41.45" customHeight="1">
      <c r="A126" s="62" t="s">
        <v>588</v>
      </c>
      <c r="B126" s="64"/>
      <c r="C126" s="87"/>
      <c r="D126" s="87" t="s">
        <v>64</v>
      </c>
      <c r="E126" s="94">
        <v>174.8062154873507</v>
      </c>
      <c r="F126" s="105">
        <v>99.95197837008938</v>
      </c>
      <c r="G126" s="76" t="s">
        <v>755</v>
      </c>
      <c r="H126" s="106"/>
      <c r="I126" s="77" t="s">
        <v>588</v>
      </c>
      <c r="J126" s="97"/>
      <c r="K126" s="107"/>
      <c r="L126" s="77" t="s">
        <v>1939</v>
      </c>
      <c r="M126" s="108">
        <v>17.004008528211028</v>
      </c>
      <c r="N126" s="102">
        <v>6962.24462890625</v>
      </c>
      <c r="O126" s="102">
        <v>9516.4580078125</v>
      </c>
      <c r="P126" s="103"/>
      <c r="Q126" s="104"/>
      <c r="R126" s="104"/>
      <c r="S126" s="109"/>
      <c r="T126" s="48">
        <v>0</v>
      </c>
      <c r="U126" s="48">
        <v>1</v>
      </c>
      <c r="V126" s="49">
        <v>0</v>
      </c>
      <c r="W126" s="49">
        <v>0.001866</v>
      </c>
      <c r="X126" s="49">
        <v>0.000315</v>
      </c>
      <c r="Y126" s="49">
        <v>0.541279</v>
      </c>
      <c r="Z126" s="49">
        <v>0</v>
      </c>
      <c r="AA126" s="49">
        <v>0</v>
      </c>
      <c r="AB126" s="98">
        <v>126</v>
      </c>
      <c r="AC126" s="98"/>
      <c r="AD126" s="99"/>
      <c r="AE126" s="64" t="s">
        <v>1236</v>
      </c>
      <c r="AF126" s="64">
        <v>842</v>
      </c>
      <c r="AG126" s="64">
        <v>247</v>
      </c>
      <c r="AH126" s="64">
        <v>11500</v>
      </c>
      <c r="AI126" s="64">
        <v>5980</v>
      </c>
      <c r="AJ126" s="64"/>
      <c r="AK126" s="64" t="s">
        <v>1368</v>
      </c>
      <c r="AL126" s="64"/>
      <c r="AM126" s="64"/>
      <c r="AN126" s="64"/>
      <c r="AO126" s="66">
        <v>40787.770844907405</v>
      </c>
      <c r="AP126" s="67" t="s">
        <v>1596</v>
      </c>
      <c r="AQ126" s="64" t="b">
        <v>0</v>
      </c>
      <c r="AR126" s="64" t="b">
        <v>0</v>
      </c>
      <c r="AS126" s="64" t="b">
        <v>0</v>
      </c>
      <c r="AT126" s="64" t="s">
        <v>287</v>
      </c>
      <c r="AU126" s="64">
        <v>1</v>
      </c>
      <c r="AV126" s="67" t="s">
        <v>289</v>
      </c>
      <c r="AW126" s="64" t="b">
        <v>0</v>
      </c>
      <c r="AX126" s="64" t="s">
        <v>218</v>
      </c>
      <c r="AY126" s="67" t="s">
        <v>1794</v>
      </c>
      <c r="AZ126" s="110" t="s">
        <v>66</v>
      </c>
      <c r="BA126" s="48"/>
      <c r="BB126" s="48"/>
      <c r="BC126" s="48"/>
      <c r="BD126" s="48"/>
      <c r="BE126" s="48"/>
      <c r="BF126" s="48"/>
      <c r="BG126" s="92" t="s">
        <v>2120</v>
      </c>
      <c r="BH126" s="92" t="s">
        <v>2120</v>
      </c>
      <c r="BI126" s="92" t="s">
        <v>2086</v>
      </c>
      <c r="BJ126" s="92" t="s">
        <v>2086</v>
      </c>
      <c r="BK126" s="48">
        <v>0</v>
      </c>
      <c r="BL126" s="49">
        <v>0</v>
      </c>
      <c r="BM126" s="48">
        <v>0</v>
      </c>
      <c r="BN126" s="49">
        <v>0</v>
      </c>
      <c r="BO126" s="48">
        <v>0</v>
      </c>
      <c r="BP126" s="49">
        <v>0</v>
      </c>
      <c r="BQ126" s="48">
        <v>43</v>
      </c>
      <c r="BR126" s="49">
        <v>100</v>
      </c>
      <c r="BS126" s="48">
        <v>43</v>
      </c>
      <c r="BT126" s="63" t="str">
        <f>REPLACE(INDEX(GroupVertices[Group],MATCH(Vertices[[#This Row],[Vertex]],GroupVertices[Vertex],0)),1,1,"")</f>
        <v>4</v>
      </c>
    </row>
    <row r="127" spans="1:72" ht="41.45" customHeight="1">
      <c r="A127" s="62" t="s">
        <v>589</v>
      </c>
      <c r="B127" s="64"/>
      <c r="C127" s="87"/>
      <c r="D127" s="87" t="s">
        <v>64</v>
      </c>
      <c r="E127" s="94">
        <v>316.2664697572878</v>
      </c>
      <c r="F127" s="105">
        <v>99.42152095397591</v>
      </c>
      <c r="G127" s="76" t="s">
        <v>1660</v>
      </c>
      <c r="H127" s="106"/>
      <c r="I127" s="77" t="s">
        <v>589</v>
      </c>
      <c r="J127" s="97"/>
      <c r="K127" s="107"/>
      <c r="L127" s="77" t="s">
        <v>1940</v>
      </c>
      <c r="M127" s="108">
        <v>193.78778340496223</v>
      </c>
      <c r="N127" s="102">
        <v>936.355712890625</v>
      </c>
      <c r="O127" s="102">
        <v>2094.991455078125</v>
      </c>
      <c r="P127" s="103"/>
      <c r="Q127" s="104"/>
      <c r="R127" s="104"/>
      <c r="S127" s="109"/>
      <c r="T127" s="48">
        <v>0</v>
      </c>
      <c r="U127" s="48">
        <v>1</v>
      </c>
      <c r="V127" s="49">
        <v>0</v>
      </c>
      <c r="W127" s="49">
        <v>0.002857</v>
      </c>
      <c r="X127" s="49">
        <v>0.013745</v>
      </c>
      <c r="Y127" s="49">
        <v>0.507625</v>
      </c>
      <c r="Z127" s="49">
        <v>0</v>
      </c>
      <c r="AA127" s="49">
        <v>0</v>
      </c>
      <c r="AB127" s="98">
        <v>127</v>
      </c>
      <c r="AC127" s="98"/>
      <c r="AD127" s="99"/>
      <c r="AE127" s="64" t="s">
        <v>1237</v>
      </c>
      <c r="AF127" s="64">
        <v>1634</v>
      </c>
      <c r="AG127" s="64">
        <v>2876</v>
      </c>
      <c r="AH127" s="64">
        <v>7403</v>
      </c>
      <c r="AI127" s="64">
        <v>3380</v>
      </c>
      <c r="AJ127" s="64"/>
      <c r="AK127" s="64" t="s">
        <v>1369</v>
      </c>
      <c r="AL127" s="64" t="s">
        <v>1430</v>
      </c>
      <c r="AM127" s="67" t="s">
        <v>1482</v>
      </c>
      <c r="AN127" s="64"/>
      <c r="AO127" s="66">
        <v>41153.65646990741</v>
      </c>
      <c r="AP127" s="67" t="s">
        <v>1597</v>
      </c>
      <c r="AQ127" s="64" t="b">
        <v>0</v>
      </c>
      <c r="AR127" s="64" t="b">
        <v>0</v>
      </c>
      <c r="AS127" s="64" t="b">
        <v>1</v>
      </c>
      <c r="AT127" s="64" t="s">
        <v>287</v>
      </c>
      <c r="AU127" s="64">
        <v>55</v>
      </c>
      <c r="AV127" s="67" t="s">
        <v>289</v>
      </c>
      <c r="AW127" s="64" t="b">
        <v>0</v>
      </c>
      <c r="AX127" s="64" t="s">
        <v>218</v>
      </c>
      <c r="AY127" s="67" t="s">
        <v>1795</v>
      </c>
      <c r="AZ127" s="110" t="s">
        <v>66</v>
      </c>
      <c r="BA127" s="48"/>
      <c r="BB127" s="48"/>
      <c r="BC127" s="48"/>
      <c r="BD127" s="48"/>
      <c r="BE127" s="48"/>
      <c r="BF127" s="48"/>
      <c r="BG127" s="92" t="s">
        <v>2118</v>
      </c>
      <c r="BH127" s="92" t="s">
        <v>2118</v>
      </c>
      <c r="BI127" s="92" t="s">
        <v>2166</v>
      </c>
      <c r="BJ127" s="92" t="s">
        <v>2166</v>
      </c>
      <c r="BK127" s="48">
        <v>0</v>
      </c>
      <c r="BL127" s="49">
        <v>0</v>
      </c>
      <c r="BM127" s="48">
        <v>0</v>
      </c>
      <c r="BN127" s="49">
        <v>0</v>
      </c>
      <c r="BO127" s="48">
        <v>0</v>
      </c>
      <c r="BP127" s="49">
        <v>0</v>
      </c>
      <c r="BQ127" s="48">
        <v>16</v>
      </c>
      <c r="BR127" s="49">
        <v>100</v>
      </c>
      <c r="BS127" s="48">
        <v>16</v>
      </c>
      <c r="BT127" s="63" t="str">
        <f>REPLACE(INDEX(GroupVertices[Group],MATCH(Vertices[[#This Row],[Vertex]],GroupVertices[Vertex],0)),1,1,"")</f>
        <v>1</v>
      </c>
    </row>
    <row r="128" spans="1:72" ht="41.45" customHeight="1">
      <c r="A128" s="62" t="s">
        <v>590</v>
      </c>
      <c r="B128" s="64"/>
      <c r="C128" s="87"/>
      <c r="D128" s="87" t="s">
        <v>64</v>
      </c>
      <c r="E128" s="94">
        <v>193.58507769359187</v>
      </c>
      <c r="F128" s="105">
        <v>99.88156009765743</v>
      </c>
      <c r="G128" s="76" t="s">
        <v>756</v>
      </c>
      <c r="H128" s="106"/>
      <c r="I128" s="77" t="s">
        <v>590</v>
      </c>
      <c r="J128" s="97"/>
      <c r="K128" s="107"/>
      <c r="L128" s="77" t="s">
        <v>1941</v>
      </c>
      <c r="M128" s="108">
        <v>40.47207145403308</v>
      </c>
      <c r="N128" s="102">
        <v>5482.37841796875</v>
      </c>
      <c r="O128" s="102">
        <v>9421.259765625</v>
      </c>
      <c r="P128" s="103"/>
      <c r="Q128" s="104"/>
      <c r="R128" s="104"/>
      <c r="S128" s="109"/>
      <c r="T128" s="48">
        <v>0</v>
      </c>
      <c r="U128" s="48">
        <v>1</v>
      </c>
      <c r="V128" s="49">
        <v>0</v>
      </c>
      <c r="W128" s="49">
        <v>0.002179</v>
      </c>
      <c r="X128" s="49">
        <v>0.002373</v>
      </c>
      <c r="Y128" s="49">
        <v>0.515819</v>
      </c>
      <c r="Z128" s="49">
        <v>0</v>
      </c>
      <c r="AA128" s="49">
        <v>0</v>
      </c>
      <c r="AB128" s="98">
        <v>128</v>
      </c>
      <c r="AC128" s="98"/>
      <c r="AD128" s="99"/>
      <c r="AE128" s="64" t="s">
        <v>1238</v>
      </c>
      <c r="AF128" s="64">
        <v>266</v>
      </c>
      <c r="AG128" s="64">
        <v>596</v>
      </c>
      <c r="AH128" s="64">
        <v>13271</v>
      </c>
      <c r="AI128" s="64">
        <v>35746</v>
      </c>
      <c r="AJ128" s="64"/>
      <c r="AK128" s="64" t="s">
        <v>1370</v>
      </c>
      <c r="AL128" s="64" t="s">
        <v>1407</v>
      </c>
      <c r="AM128" s="67" t="s">
        <v>1483</v>
      </c>
      <c r="AN128" s="64"/>
      <c r="AO128" s="66">
        <v>39989.81657407407</v>
      </c>
      <c r="AP128" s="67" t="s">
        <v>1598</v>
      </c>
      <c r="AQ128" s="64" t="b">
        <v>0</v>
      </c>
      <c r="AR128" s="64" t="b">
        <v>0</v>
      </c>
      <c r="AS128" s="64" t="b">
        <v>1</v>
      </c>
      <c r="AT128" s="64" t="s">
        <v>287</v>
      </c>
      <c r="AU128" s="64">
        <v>44</v>
      </c>
      <c r="AV128" s="67" t="s">
        <v>1614</v>
      </c>
      <c r="AW128" s="64" t="b">
        <v>0</v>
      </c>
      <c r="AX128" s="64" t="s">
        <v>218</v>
      </c>
      <c r="AY128" s="67" t="s">
        <v>1796</v>
      </c>
      <c r="AZ128" s="110" t="s">
        <v>66</v>
      </c>
      <c r="BA128" s="48"/>
      <c r="BB128" s="48"/>
      <c r="BC128" s="48"/>
      <c r="BD128" s="48"/>
      <c r="BE128" s="48"/>
      <c r="BF128" s="48"/>
      <c r="BG128" s="92" t="s">
        <v>2125</v>
      </c>
      <c r="BH128" s="92" t="s">
        <v>2125</v>
      </c>
      <c r="BI128" s="92" t="s">
        <v>2084</v>
      </c>
      <c r="BJ128" s="92" t="s">
        <v>2084</v>
      </c>
      <c r="BK128" s="48">
        <v>0</v>
      </c>
      <c r="BL128" s="49">
        <v>0</v>
      </c>
      <c r="BM128" s="48">
        <v>0</v>
      </c>
      <c r="BN128" s="49">
        <v>0</v>
      </c>
      <c r="BO128" s="48">
        <v>0</v>
      </c>
      <c r="BP128" s="49">
        <v>0</v>
      </c>
      <c r="BQ128" s="48">
        <v>47</v>
      </c>
      <c r="BR128" s="49">
        <v>100</v>
      </c>
      <c r="BS128" s="48">
        <v>47</v>
      </c>
      <c r="BT128" s="63" t="str">
        <f>REPLACE(INDEX(GroupVertices[Group],MATCH(Vertices[[#This Row],[Vertex]],GroupVertices[Vertex],0)),1,1,"")</f>
        <v>2</v>
      </c>
    </row>
    <row r="129" spans="1:72" ht="41.45" customHeight="1">
      <c r="A129" s="62" t="s">
        <v>591</v>
      </c>
      <c r="B129" s="64"/>
      <c r="C129" s="87"/>
      <c r="D129" s="87" t="s">
        <v>64</v>
      </c>
      <c r="E129" s="94">
        <v>511.74958263772953</v>
      </c>
      <c r="F129" s="105">
        <v>98.68848489739916</v>
      </c>
      <c r="G129" s="76" t="s">
        <v>1661</v>
      </c>
      <c r="H129" s="106"/>
      <c r="I129" s="77" t="s">
        <v>591</v>
      </c>
      <c r="J129" s="97"/>
      <c r="K129" s="107"/>
      <c r="L129" s="77" t="s">
        <v>1942</v>
      </c>
      <c r="M129" s="108">
        <v>438.0842665267717</v>
      </c>
      <c r="N129" s="102">
        <v>509.9193420410156</v>
      </c>
      <c r="O129" s="102">
        <v>1970.8642578125</v>
      </c>
      <c r="P129" s="103"/>
      <c r="Q129" s="104"/>
      <c r="R129" s="104"/>
      <c r="S129" s="109"/>
      <c r="T129" s="48">
        <v>0</v>
      </c>
      <c r="U129" s="48">
        <v>1</v>
      </c>
      <c r="V129" s="49">
        <v>0</v>
      </c>
      <c r="W129" s="49">
        <v>0.002857</v>
      </c>
      <c r="X129" s="49">
        <v>0.013745</v>
      </c>
      <c r="Y129" s="49">
        <v>0.507625</v>
      </c>
      <c r="Z129" s="49">
        <v>0</v>
      </c>
      <c r="AA129" s="49">
        <v>0</v>
      </c>
      <c r="AB129" s="98">
        <v>129</v>
      </c>
      <c r="AC129" s="98"/>
      <c r="AD129" s="99"/>
      <c r="AE129" s="64" t="s">
        <v>1239</v>
      </c>
      <c r="AF129" s="64">
        <v>6251</v>
      </c>
      <c r="AG129" s="64">
        <v>6509</v>
      </c>
      <c r="AH129" s="64">
        <v>125911</v>
      </c>
      <c r="AI129" s="64">
        <v>150860</v>
      </c>
      <c r="AJ129" s="64"/>
      <c r="AK129" s="64" t="s">
        <v>1371</v>
      </c>
      <c r="AL129" s="64" t="s">
        <v>1105</v>
      </c>
      <c r="AM129" s="67" t="s">
        <v>1484</v>
      </c>
      <c r="AN129" s="64"/>
      <c r="AO129" s="66">
        <v>39750.165671296294</v>
      </c>
      <c r="AP129" s="67" t="s">
        <v>1599</v>
      </c>
      <c r="AQ129" s="64" t="b">
        <v>0</v>
      </c>
      <c r="AR129" s="64" t="b">
        <v>0</v>
      </c>
      <c r="AS129" s="64" t="b">
        <v>1</v>
      </c>
      <c r="AT129" s="64" t="s">
        <v>287</v>
      </c>
      <c r="AU129" s="64">
        <v>672</v>
      </c>
      <c r="AV129" s="67" t="s">
        <v>426</v>
      </c>
      <c r="AW129" s="64" t="b">
        <v>0</v>
      </c>
      <c r="AX129" s="64" t="s">
        <v>218</v>
      </c>
      <c r="AY129" s="67" t="s">
        <v>1797</v>
      </c>
      <c r="AZ129" s="110" t="s">
        <v>66</v>
      </c>
      <c r="BA129" s="48"/>
      <c r="BB129" s="48"/>
      <c r="BC129" s="48"/>
      <c r="BD129" s="48"/>
      <c r="BE129" s="48"/>
      <c r="BF129" s="48"/>
      <c r="BG129" s="92" t="s">
        <v>2118</v>
      </c>
      <c r="BH129" s="92" t="s">
        <v>2118</v>
      </c>
      <c r="BI129" s="92" t="s">
        <v>2166</v>
      </c>
      <c r="BJ129" s="92" t="s">
        <v>2166</v>
      </c>
      <c r="BK129" s="48">
        <v>0</v>
      </c>
      <c r="BL129" s="49">
        <v>0</v>
      </c>
      <c r="BM129" s="48">
        <v>0</v>
      </c>
      <c r="BN129" s="49">
        <v>0</v>
      </c>
      <c r="BO129" s="48">
        <v>0</v>
      </c>
      <c r="BP129" s="49">
        <v>0</v>
      </c>
      <c r="BQ129" s="48">
        <v>16</v>
      </c>
      <c r="BR129" s="49">
        <v>100</v>
      </c>
      <c r="BS129" s="48">
        <v>16</v>
      </c>
      <c r="BT129" s="63" t="str">
        <f>REPLACE(INDEX(GroupVertices[Group],MATCH(Vertices[[#This Row],[Vertex]],GroupVertices[Vertex],0)),1,1,"")</f>
        <v>1</v>
      </c>
    </row>
    <row r="130" spans="1:72" ht="41.45" customHeight="1">
      <c r="A130" s="62" t="s">
        <v>593</v>
      </c>
      <c r="B130" s="64"/>
      <c r="C130" s="87"/>
      <c r="D130" s="87" t="s">
        <v>64</v>
      </c>
      <c r="E130" s="94">
        <v>171.30871966097342</v>
      </c>
      <c r="F130" s="105">
        <v>99.96509352111539</v>
      </c>
      <c r="G130" s="76" t="s">
        <v>757</v>
      </c>
      <c r="H130" s="106"/>
      <c r="I130" s="77" t="s">
        <v>593</v>
      </c>
      <c r="J130" s="97"/>
      <c r="K130" s="107"/>
      <c r="L130" s="77" t="s">
        <v>1943</v>
      </c>
      <c r="M130" s="108">
        <v>12.63316586294331</v>
      </c>
      <c r="N130" s="102">
        <v>6563.79736328125</v>
      </c>
      <c r="O130" s="102">
        <v>6636.66943359375</v>
      </c>
      <c r="P130" s="103"/>
      <c r="Q130" s="104"/>
      <c r="R130" s="104"/>
      <c r="S130" s="109"/>
      <c r="T130" s="48">
        <v>0</v>
      </c>
      <c r="U130" s="48">
        <v>1</v>
      </c>
      <c r="V130" s="49">
        <v>0</v>
      </c>
      <c r="W130" s="49">
        <v>0.001866</v>
      </c>
      <c r="X130" s="49">
        <v>0.000315</v>
      </c>
      <c r="Y130" s="49">
        <v>0.541279</v>
      </c>
      <c r="Z130" s="49">
        <v>0</v>
      </c>
      <c r="AA130" s="49">
        <v>0</v>
      </c>
      <c r="AB130" s="98">
        <v>130</v>
      </c>
      <c r="AC130" s="98"/>
      <c r="AD130" s="99"/>
      <c r="AE130" s="64" t="s">
        <v>1240</v>
      </c>
      <c r="AF130" s="64">
        <v>462</v>
      </c>
      <c r="AG130" s="64">
        <v>182</v>
      </c>
      <c r="AH130" s="64">
        <v>1926</v>
      </c>
      <c r="AI130" s="64">
        <v>4535</v>
      </c>
      <c r="AJ130" s="64"/>
      <c r="AK130" s="64" t="s">
        <v>1372</v>
      </c>
      <c r="AL130" s="64" t="s">
        <v>1104</v>
      </c>
      <c r="AM130" s="64"/>
      <c r="AN130" s="64"/>
      <c r="AO130" s="66">
        <v>39959.6190625</v>
      </c>
      <c r="AP130" s="67" t="s">
        <v>1600</v>
      </c>
      <c r="AQ130" s="64" t="b">
        <v>0</v>
      </c>
      <c r="AR130" s="64" t="b">
        <v>0</v>
      </c>
      <c r="AS130" s="64" t="b">
        <v>1</v>
      </c>
      <c r="AT130" s="64" t="s">
        <v>287</v>
      </c>
      <c r="AU130" s="64">
        <v>12</v>
      </c>
      <c r="AV130" s="67" t="s">
        <v>357</v>
      </c>
      <c r="AW130" s="64" t="b">
        <v>0</v>
      </c>
      <c r="AX130" s="64" t="s">
        <v>218</v>
      </c>
      <c r="AY130" s="67" t="s">
        <v>1798</v>
      </c>
      <c r="AZ130" s="110" t="s">
        <v>66</v>
      </c>
      <c r="BA130" s="48"/>
      <c r="BB130" s="48"/>
      <c r="BC130" s="48"/>
      <c r="BD130" s="48"/>
      <c r="BE130" s="48"/>
      <c r="BF130" s="48"/>
      <c r="BG130" s="92" t="s">
        <v>2120</v>
      </c>
      <c r="BH130" s="92" t="s">
        <v>2120</v>
      </c>
      <c r="BI130" s="92" t="s">
        <v>2086</v>
      </c>
      <c r="BJ130" s="92" t="s">
        <v>2086</v>
      </c>
      <c r="BK130" s="48">
        <v>0</v>
      </c>
      <c r="BL130" s="49">
        <v>0</v>
      </c>
      <c r="BM130" s="48">
        <v>0</v>
      </c>
      <c r="BN130" s="49">
        <v>0</v>
      </c>
      <c r="BO130" s="48">
        <v>0</v>
      </c>
      <c r="BP130" s="49">
        <v>0</v>
      </c>
      <c r="BQ130" s="48">
        <v>43</v>
      </c>
      <c r="BR130" s="49">
        <v>100</v>
      </c>
      <c r="BS130" s="48">
        <v>43</v>
      </c>
      <c r="BT130" s="63" t="str">
        <f>REPLACE(INDEX(GroupVertices[Group],MATCH(Vertices[[#This Row],[Vertex]],GroupVertices[Vertex],0)),1,1,"")</f>
        <v>4</v>
      </c>
    </row>
    <row r="131" spans="1:72" ht="41.45" customHeight="1">
      <c r="A131" s="62" t="s">
        <v>594</v>
      </c>
      <c r="B131" s="64"/>
      <c r="C131" s="87"/>
      <c r="D131" s="87" t="s">
        <v>64</v>
      </c>
      <c r="E131" s="94">
        <v>257.1856941055605</v>
      </c>
      <c r="F131" s="105">
        <v>99.64306612053832</v>
      </c>
      <c r="G131" s="76" t="s">
        <v>1662</v>
      </c>
      <c r="H131" s="106"/>
      <c r="I131" s="77" t="s">
        <v>594</v>
      </c>
      <c r="J131" s="97"/>
      <c r="K131" s="107"/>
      <c r="L131" s="77" t="s">
        <v>1944</v>
      </c>
      <c r="M131" s="108">
        <v>119.95416422859373</v>
      </c>
      <c r="N131" s="102">
        <v>1932.1214599609375</v>
      </c>
      <c r="O131" s="102">
        <v>9634.7880859375</v>
      </c>
      <c r="P131" s="103"/>
      <c r="Q131" s="104"/>
      <c r="R131" s="104"/>
      <c r="S131" s="109"/>
      <c r="T131" s="48">
        <v>0</v>
      </c>
      <c r="U131" s="48">
        <v>1</v>
      </c>
      <c r="V131" s="49">
        <v>0</v>
      </c>
      <c r="W131" s="49">
        <v>0.002857</v>
      </c>
      <c r="X131" s="49">
        <v>0.013745</v>
      </c>
      <c r="Y131" s="49">
        <v>0.507625</v>
      </c>
      <c r="Z131" s="49">
        <v>0</v>
      </c>
      <c r="AA131" s="49">
        <v>0</v>
      </c>
      <c r="AB131" s="98">
        <v>131</v>
      </c>
      <c r="AC131" s="98"/>
      <c r="AD131" s="99"/>
      <c r="AE131" s="64" t="s">
        <v>1241</v>
      </c>
      <c r="AF131" s="64">
        <v>98</v>
      </c>
      <c r="AG131" s="64">
        <v>1778</v>
      </c>
      <c r="AH131" s="64">
        <v>2111</v>
      </c>
      <c r="AI131" s="64">
        <v>200</v>
      </c>
      <c r="AJ131" s="64"/>
      <c r="AK131" s="64"/>
      <c r="AL131" s="64" t="s">
        <v>1431</v>
      </c>
      <c r="AM131" s="64"/>
      <c r="AN131" s="64"/>
      <c r="AO131" s="66">
        <v>40522.75806712963</v>
      </c>
      <c r="AP131" s="67" t="s">
        <v>1601</v>
      </c>
      <c r="AQ131" s="64" t="b">
        <v>1</v>
      </c>
      <c r="AR131" s="64" t="b">
        <v>0</v>
      </c>
      <c r="AS131" s="64" t="b">
        <v>0</v>
      </c>
      <c r="AT131" s="64" t="s">
        <v>287</v>
      </c>
      <c r="AU131" s="64">
        <v>36</v>
      </c>
      <c r="AV131" s="67" t="s">
        <v>288</v>
      </c>
      <c r="AW131" s="64" t="b">
        <v>0</v>
      </c>
      <c r="AX131" s="64" t="s">
        <v>218</v>
      </c>
      <c r="AY131" s="67" t="s">
        <v>1799</v>
      </c>
      <c r="AZ131" s="110" t="s">
        <v>66</v>
      </c>
      <c r="BA131" s="48"/>
      <c r="BB131" s="48"/>
      <c r="BC131" s="48"/>
      <c r="BD131" s="48"/>
      <c r="BE131" s="48"/>
      <c r="BF131" s="48"/>
      <c r="BG131" s="92" t="s">
        <v>2118</v>
      </c>
      <c r="BH131" s="92" t="s">
        <v>2118</v>
      </c>
      <c r="BI131" s="92" t="s">
        <v>2166</v>
      </c>
      <c r="BJ131" s="92" t="s">
        <v>2166</v>
      </c>
      <c r="BK131" s="48">
        <v>0</v>
      </c>
      <c r="BL131" s="49">
        <v>0</v>
      </c>
      <c r="BM131" s="48">
        <v>0</v>
      </c>
      <c r="BN131" s="49">
        <v>0</v>
      </c>
      <c r="BO131" s="48">
        <v>0</v>
      </c>
      <c r="BP131" s="49">
        <v>0</v>
      </c>
      <c r="BQ131" s="48">
        <v>16</v>
      </c>
      <c r="BR131" s="49">
        <v>100</v>
      </c>
      <c r="BS131" s="48">
        <v>16</v>
      </c>
      <c r="BT131" s="63" t="str">
        <f>REPLACE(INDEX(GroupVertices[Group],MATCH(Vertices[[#This Row],[Vertex]],GroupVertices[Vertex],0)),1,1,"")</f>
        <v>1</v>
      </c>
    </row>
    <row r="132" spans="1:72" ht="41.45" customHeight="1">
      <c r="A132" s="62" t="s">
        <v>595</v>
      </c>
      <c r="B132" s="64"/>
      <c r="C132" s="87"/>
      <c r="D132" s="87" t="s">
        <v>64</v>
      </c>
      <c r="E132" s="94">
        <v>164.5827661487094</v>
      </c>
      <c r="F132" s="105">
        <v>99.99031496539618</v>
      </c>
      <c r="G132" s="76" t="s">
        <v>758</v>
      </c>
      <c r="H132" s="106"/>
      <c r="I132" s="77" t="s">
        <v>595</v>
      </c>
      <c r="J132" s="97"/>
      <c r="K132" s="107"/>
      <c r="L132" s="77" t="s">
        <v>1945</v>
      </c>
      <c r="M132" s="108">
        <v>4.2276991989669295</v>
      </c>
      <c r="N132" s="102">
        <v>6073.35107421875</v>
      </c>
      <c r="O132" s="102">
        <v>2495.81640625</v>
      </c>
      <c r="P132" s="103"/>
      <c r="Q132" s="104"/>
      <c r="R132" s="104"/>
      <c r="S132" s="109"/>
      <c r="T132" s="48">
        <v>0</v>
      </c>
      <c r="U132" s="48">
        <v>1</v>
      </c>
      <c r="V132" s="49">
        <v>0</v>
      </c>
      <c r="W132" s="49">
        <v>0.001901</v>
      </c>
      <c r="X132" s="49">
        <v>0.000676</v>
      </c>
      <c r="Y132" s="49">
        <v>0.52798</v>
      </c>
      <c r="Z132" s="49">
        <v>0</v>
      </c>
      <c r="AA132" s="49">
        <v>0</v>
      </c>
      <c r="AB132" s="98">
        <v>132</v>
      </c>
      <c r="AC132" s="98"/>
      <c r="AD132" s="99"/>
      <c r="AE132" s="64" t="s">
        <v>595</v>
      </c>
      <c r="AF132" s="64">
        <v>132</v>
      </c>
      <c r="AG132" s="64">
        <v>57</v>
      </c>
      <c r="AH132" s="64">
        <v>382</v>
      </c>
      <c r="AI132" s="64">
        <v>2805</v>
      </c>
      <c r="AJ132" s="64"/>
      <c r="AK132" s="64" t="s">
        <v>1373</v>
      </c>
      <c r="AL132" s="64" t="s">
        <v>1109</v>
      </c>
      <c r="AM132" s="64"/>
      <c r="AN132" s="64"/>
      <c r="AO132" s="66">
        <v>39818.61201388889</v>
      </c>
      <c r="AP132" s="64"/>
      <c r="AQ132" s="64" t="b">
        <v>1</v>
      </c>
      <c r="AR132" s="64" t="b">
        <v>0</v>
      </c>
      <c r="AS132" s="64" t="b">
        <v>0</v>
      </c>
      <c r="AT132" s="64" t="s">
        <v>287</v>
      </c>
      <c r="AU132" s="64">
        <v>3</v>
      </c>
      <c r="AV132" s="67" t="s">
        <v>288</v>
      </c>
      <c r="AW132" s="64" t="b">
        <v>0</v>
      </c>
      <c r="AX132" s="64" t="s">
        <v>218</v>
      </c>
      <c r="AY132" s="67" t="s">
        <v>1800</v>
      </c>
      <c r="AZ132" s="110" t="s">
        <v>66</v>
      </c>
      <c r="BA132" s="48"/>
      <c r="BB132" s="48"/>
      <c r="BC132" s="48"/>
      <c r="BD132" s="48"/>
      <c r="BE132" s="48"/>
      <c r="BF132" s="48"/>
      <c r="BG132" s="92" t="s">
        <v>2122</v>
      </c>
      <c r="BH132" s="92" t="s">
        <v>2122</v>
      </c>
      <c r="BI132" s="92" t="s">
        <v>2085</v>
      </c>
      <c r="BJ132" s="92" t="s">
        <v>2085</v>
      </c>
      <c r="BK132" s="48">
        <v>0</v>
      </c>
      <c r="BL132" s="49">
        <v>0</v>
      </c>
      <c r="BM132" s="48">
        <v>0</v>
      </c>
      <c r="BN132" s="49">
        <v>0</v>
      </c>
      <c r="BO132" s="48">
        <v>0</v>
      </c>
      <c r="BP132" s="49">
        <v>0</v>
      </c>
      <c r="BQ132" s="48">
        <v>47</v>
      </c>
      <c r="BR132" s="49">
        <v>100</v>
      </c>
      <c r="BS132" s="48">
        <v>47</v>
      </c>
      <c r="BT132" s="63" t="str">
        <f>REPLACE(INDEX(GroupVertices[Group],MATCH(Vertices[[#This Row],[Vertex]],GroupVertices[Vertex],0)),1,1,"")</f>
        <v>3</v>
      </c>
    </row>
    <row r="133" spans="1:72" ht="41.45" customHeight="1">
      <c r="A133" s="62" t="s">
        <v>596</v>
      </c>
      <c r="B133" s="64"/>
      <c r="C133" s="87"/>
      <c r="D133" s="87" t="s">
        <v>64</v>
      </c>
      <c r="E133" s="94">
        <v>165.71272633876976</v>
      </c>
      <c r="F133" s="105">
        <v>99.986077762757</v>
      </c>
      <c r="G133" s="76" t="s">
        <v>1663</v>
      </c>
      <c r="H133" s="106"/>
      <c r="I133" s="77" t="s">
        <v>596</v>
      </c>
      <c r="J133" s="97"/>
      <c r="K133" s="107"/>
      <c r="L133" s="77" t="s">
        <v>1946</v>
      </c>
      <c r="M133" s="108">
        <v>5.639817598514961</v>
      </c>
      <c r="N133" s="102">
        <v>1060.265380859375</v>
      </c>
      <c r="O133" s="102">
        <v>7774.2724609375</v>
      </c>
      <c r="P133" s="103"/>
      <c r="Q133" s="104"/>
      <c r="R133" s="104"/>
      <c r="S133" s="109"/>
      <c r="T133" s="48">
        <v>0</v>
      </c>
      <c r="U133" s="48">
        <v>1</v>
      </c>
      <c r="V133" s="49">
        <v>0</v>
      </c>
      <c r="W133" s="49">
        <v>0.002857</v>
      </c>
      <c r="X133" s="49">
        <v>0.013745</v>
      </c>
      <c r="Y133" s="49">
        <v>0.507625</v>
      </c>
      <c r="Z133" s="49">
        <v>0</v>
      </c>
      <c r="AA133" s="49">
        <v>0</v>
      </c>
      <c r="AB133" s="98">
        <v>133</v>
      </c>
      <c r="AC133" s="98"/>
      <c r="AD133" s="99"/>
      <c r="AE133" s="64" t="s">
        <v>1242</v>
      </c>
      <c r="AF133" s="64">
        <v>427</v>
      </c>
      <c r="AG133" s="64">
        <v>78</v>
      </c>
      <c r="AH133" s="64">
        <v>757</v>
      </c>
      <c r="AI133" s="64">
        <v>1856</v>
      </c>
      <c r="AJ133" s="64"/>
      <c r="AK133" s="64" t="s">
        <v>1374</v>
      </c>
      <c r="AL133" s="64" t="s">
        <v>1432</v>
      </c>
      <c r="AM133" s="64"/>
      <c r="AN133" s="64"/>
      <c r="AO133" s="66">
        <v>40289.754837962966</v>
      </c>
      <c r="AP133" s="67" t="s">
        <v>1602</v>
      </c>
      <c r="AQ133" s="64" t="b">
        <v>0</v>
      </c>
      <c r="AR133" s="64" t="b">
        <v>0</v>
      </c>
      <c r="AS133" s="64" t="b">
        <v>1</v>
      </c>
      <c r="AT133" s="64" t="s">
        <v>287</v>
      </c>
      <c r="AU133" s="64">
        <v>6</v>
      </c>
      <c r="AV133" s="67" t="s">
        <v>424</v>
      </c>
      <c r="AW133" s="64" t="b">
        <v>0</v>
      </c>
      <c r="AX133" s="64" t="s">
        <v>218</v>
      </c>
      <c r="AY133" s="67" t="s">
        <v>1801</v>
      </c>
      <c r="AZ133" s="110" t="s">
        <v>66</v>
      </c>
      <c r="BA133" s="48"/>
      <c r="BB133" s="48"/>
      <c r="BC133" s="48"/>
      <c r="BD133" s="48"/>
      <c r="BE133" s="48"/>
      <c r="BF133" s="48"/>
      <c r="BG133" s="92" t="s">
        <v>2118</v>
      </c>
      <c r="BH133" s="92" t="s">
        <v>2118</v>
      </c>
      <c r="BI133" s="92" t="s">
        <v>2166</v>
      </c>
      <c r="BJ133" s="92" t="s">
        <v>2166</v>
      </c>
      <c r="BK133" s="48">
        <v>0</v>
      </c>
      <c r="BL133" s="49">
        <v>0</v>
      </c>
      <c r="BM133" s="48">
        <v>0</v>
      </c>
      <c r="BN133" s="49">
        <v>0</v>
      </c>
      <c r="BO133" s="48">
        <v>0</v>
      </c>
      <c r="BP133" s="49">
        <v>0</v>
      </c>
      <c r="BQ133" s="48">
        <v>16</v>
      </c>
      <c r="BR133" s="49">
        <v>100</v>
      </c>
      <c r="BS133" s="48">
        <v>16</v>
      </c>
      <c r="BT133" s="63" t="str">
        <f>REPLACE(INDEX(GroupVertices[Group],MATCH(Vertices[[#This Row],[Vertex]],GroupVertices[Vertex],0)),1,1,"")</f>
        <v>1</v>
      </c>
    </row>
    <row r="134" spans="1:72" ht="41.45" customHeight="1">
      <c r="A134" s="62" t="s">
        <v>597</v>
      </c>
      <c r="B134" s="64"/>
      <c r="C134" s="87"/>
      <c r="D134" s="87" t="s">
        <v>64</v>
      </c>
      <c r="E134" s="94">
        <v>301.7922177988956</v>
      </c>
      <c r="F134" s="105">
        <v>99.47579750206816</v>
      </c>
      <c r="G134" s="76" t="s">
        <v>759</v>
      </c>
      <c r="H134" s="106"/>
      <c r="I134" s="77" t="s">
        <v>597</v>
      </c>
      <c r="J134" s="97"/>
      <c r="K134" s="107"/>
      <c r="L134" s="77" t="s">
        <v>1947</v>
      </c>
      <c r="M134" s="108">
        <v>175.69921914408508</v>
      </c>
      <c r="N134" s="102">
        <v>9509.4267578125</v>
      </c>
      <c r="O134" s="102">
        <v>2238.269775390625</v>
      </c>
      <c r="P134" s="103"/>
      <c r="Q134" s="104"/>
      <c r="R134" s="104"/>
      <c r="S134" s="109"/>
      <c r="T134" s="48">
        <v>2</v>
      </c>
      <c r="U134" s="48">
        <v>1</v>
      </c>
      <c r="V134" s="49">
        <v>0</v>
      </c>
      <c r="W134" s="49">
        <v>1</v>
      </c>
      <c r="X134" s="49">
        <v>0</v>
      </c>
      <c r="Y134" s="49">
        <v>1.298241</v>
      </c>
      <c r="Z134" s="49">
        <v>0</v>
      </c>
      <c r="AA134" s="49">
        <v>0</v>
      </c>
      <c r="AB134" s="98">
        <v>134</v>
      </c>
      <c r="AC134" s="98"/>
      <c r="AD134" s="99"/>
      <c r="AE134" s="64" t="s">
        <v>1243</v>
      </c>
      <c r="AF134" s="64">
        <v>467</v>
      </c>
      <c r="AG134" s="64">
        <v>2607</v>
      </c>
      <c r="AH134" s="64">
        <v>17949</v>
      </c>
      <c r="AI134" s="64">
        <v>793</v>
      </c>
      <c r="AJ134" s="64"/>
      <c r="AK134" s="64" t="s">
        <v>1375</v>
      </c>
      <c r="AL134" s="64" t="s">
        <v>1400</v>
      </c>
      <c r="AM134" s="67" t="s">
        <v>1485</v>
      </c>
      <c r="AN134" s="64"/>
      <c r="AO134" s="66">
        <v>39975.50439814815</v>
      </c>
      <c r="AP134" s="67" t="s">
        <v>1603</v>
      </c>
      <c r="AQ134" s="64" t="b">
        <v>0</v>
      </c>
      <c r="AR134" s="64" t="b">
        <v>0</v>
      </c>
      <c r="AS134" s="64" t="b">
        <v>1</v>
      </c>
      <c r="AT134" s="64" t="s">
        <v>287</v>
      </c>
      <c r="AU134" s="64">
        <v>82</v>
      </c>
      <c r="AV134" s="67" t="s">
        <v>288</v>
      </c>
      <c r="AW134" s="64" t="b">
        <v>0</v>
      </c>
      <c r="AX134" s="64" t="s">
        <v>218</v>
      </c>
      <c r="AY134" s="67" t="s">
        <v>1802</v>
      </c>
      <c r="AZ134" s="110" t="s">
        <v>66</v>
      </c>
      <c r="BA134" s="48" t="s">
        <v>655</v>
      </c>
      <c r="BB134" s="48" t="s">
        <v>655</v>
      </c>
      <c r="BC134" s="48" t="s">
        <v>664</v>
      </c>
      <c r="BD134" s="48" t="s">
        <v>664</v>
      </c>
      <c r="BE134" s="48"/>
      <c r="BF134" s="48"/>
      <c r="BG134" s="92" t="s">
        <v>2139</v>
      </c>
      <c r="BH134" s="92" t="s">
        <v>2139</v>
      </c>
      <c r="BI134" s="92" t="s">
        <v>2091</v>
      </c>
      <c r="BJ134" s="92" t="s">
        <v>2091</v>
      </c>
      <c r="BK134" s="48">
        <v>0</v>
      </c>
      <c r="BL134" s="49">
        <v>0</v>
      </c>
      <c r="BM134" s="48">
        <v>0</v>
      </c>
      <c r="BN134" s="49">
        <v>0</v>
      </c>
      <c r="BO134" s="48">
        <v>0</v>
      </c>
      <c r="BP134" s="49">
        <v>0</v>
      </c>
      <c r="BQ134" s="48">
        <v>17</v>
      </c>
      <c r="BR134" s="49">
        <v>100</v>
      </c>
      <c r="BS134" s="48">
        <v>17</v>
      </c>
      <c r="BT134" s="63" t="str">
        <f>REPLACE(INDEX(GroupVertices[Group],MATCH(Vertices[[#This Row],[Vertex]],GroupVertices[Vertex],0)),1,1,"")</f>
        <v>9</v>
      </c>
    </row>
    <row r="135" spans="1:72" ht="41.45" customHeight="1">
      <c r="A135" s="62" t="s">
        <v>598</v>
      </c>
      <c r="B135" s="64"/>
      <c r="C135" s="87"/>
      <c r="D135" s="87" t="s">
        <v>64</v>
      </c>
      <c r="E135" s="94">
        <v>166.0355721073584</v>
      </c>
      <c r="F135" s="105">
        <v>99.98486713343154</v>
      </c>
      <c r="G135" s="76" t="s">
        <v>760</v>
      </c>
      <c r="H135" s="106"/>
      <c r="I135" s="77" t="s">
        <v>598</v>
      </c>
      <c r="J135" s="97"/>
      <c r="K135" s="107"/>
      <c r="L135" s="77" t="s">
        <v>1948</v>
      </c>
      <c r="M135" s="108">
        <v>6.043279998385827</v>
      </c>
      <c r="N135" s="102">
        <v>9509.4267578125</v>
      </c>
      <c r="O135" s="102">
        <v>2886.740478515625</v>
      </c>
      <c r="P135" s="103"/>
      <c r="Q135" s="104"/>
      <c r="R135" s="104"/>
      <c r="S135" s="109"/>
      <c r="T135" s="48">
        <v>0</v>
      </c>
      <c r="U135" s="48">
        <v>1</v>
      </c>
      <c r="V135" s="49">
        <v>0</v>
      </c>
      <c r="W135" s="49">
        <v>1</v>
      </c>
      <c r="X135" s="49">
        <v>0</v>
      </c>
      <c r="Y135" s="49">
        <v>0.701752</v>
      </c>
      <c r="Z135" s="49">
        <v>0</v>
      </c>
      <c r="AA135" s="49">
        <v>0</v>
      </c>
      <c r="AB135" s="98">
        <v>135</v>
      </c>
      <c r="AC135" s="98"/>
      <c r="AD135" s="99"/>
      <c r="AE135" s="64" t="s">
        <v>1244</v>
      </c>
      <c r="AF135" s="64">
        <v>355</v>
      </c>
      <c r="AG135" s="64">
        <v>84</v>
      </c>
      <c r="AH135" s="64">
        <v>2026</v>
      </c>
      <c r="AI135" s="64">
        <v>8967</v>
      </c>
      <c r="AJ135" s="64"/>
      <c r="AK135" s="64" t="s">
        <v>1376</v>
      </c>
      <c r="AL135" s="64" t="s">
        <v>1433</v>
      </c>
      <c r="AM135" s="67" t="s">
        <v>1486</v>
      </c>
      <c r="AN135" s="64"/>
      <c r="AO135" s="66">
        <v>39902.41710648148</v>
      </c>
      <c r="AP135" s="64"/>
      <c r="AQ135" s="64" t="b">
        <v>0</v>
      </c>
      <c r="AR135" s="64" t="b">
        <v>0</v>
      </c>
      <c r="AS135" s="64" t="b">
        <v>1</v>
      </c>
      <c r="AT135" s="64" t="s">
        <v>287</v>
      </c>
      <c r="AU135" s="64">
        <v>0</v>
      </c>
      <c r="AV135" s="67" t="s">
        <v>288</v>
      </c>
      <c r="AW135" s="64" t="b">
        <v>0</v>
      </c>
      <c r="AX135" s="64" t="s">
        <v>218</v>
      </c>
      <c r="AY135" s="67" t="s">
        <v>1803</v>
      </c>
      <c r="AZ135" s="110" t="s">
        <v>66</v>
      </c>
      <c r="BA135" s="48"/>
      <c r="BB135" s="48"/>
      <c r="BC135" s="48"/>
      <c r="BD135" s="48"/>
      <c r="BE135" s="48"/>
      <c r="BF135" s="48"/>
      <c r="BG135" s="92" t="s">
        <v>2139</v>
      </c>
      <c r="BH135" s="92" t="s">
        <v>2139</v>
      </c>
      <c r="BI135" s="92" t="s">
        <v>2091</v>
      </c>
      <c r="BJ135" s="92" t="s">
        <v>2091</v>
      </c>
      <c r="BK135" s="48">
        <v>0</v>
      </c>
      <c r="BL135" s="49">
        <v>0</v>
      </c>
      <c r="BM135" s="48">
        <v>0</v>
      </c>
      <c r="BN135" s="49">
        <v>0</v>
      </c>
      <c r="BO135" s="48">
        <v>0</v>
      </c>
      <c r="BP135" s="49">
        <v>0</v>
      </c>
      <c r="BQ135" s="48">
        <v>17</v>
      </c>
      <c r="BR135" s="49">
        <v>100</v>
      </c>
      <c r="BS135" s="48">
        <v>17</v>
      </c>
      <c r="BT135" s="63" t="str">
        <f>REPLACE(INDEX(GroupVertices[Group],MATCH(Vertices[[#This Row],[Vertex]],GroupVertices[Vertex],0)),1,1,"")</f>
        <v>9</v>
      </c>
    </row>
    <row r="136" spans="1:72" ht="41.45" customHeight="1">
      <c r="A136" s="62" t="s">
        <v>599</v>
      </c>
      <c r="B136" s="64"/>
      <c r="C136" s="87"/>
      <c r="D136" s="87" t="s">
        <v>64</v>
      </c>
      <c r="E136" s="94">
        <v>163.8294593553358</v>
      </c>
      <c r="F136" s="105">
        <v>99.99313976715563</v>
      </c>
      <c r="G136" s="76" t="s">
        <v>761</v>
      </c>
      <c r="H136" s="106"/>
      <c r="I136" s="77" t="s">
        <v>599</v>
      </c>
      <c r="J136" s="97"/>
      <c r="K136" s="107"/>
      <c r="L136" s="77" t="s">
        <v>1949</v>
      </c>
      <c r="M136" s="108">
        <v>3.286286932601575</v>
      </c>
      <c r="N136" s="102">
        <v>3796.647705078125</v>
      </c>
      <c r="O136" s="102">
        <v>4307.03369140625</v>
      </c>
      <c r="P136" s="103"/>
      <c r="Q136" s="104"/>
      <c r="R136" s="104"/>
      <c r="S136" s="109"/>
      <c r="T136" s="48">
        <v>0</v>
      </c>
      <c r="U136" s="48">
        <v>1</v>
      </c>
      <c r="V136" s="49">
        <v>0</v>
      </c>
      <c r="W136" s="49">
        <v>0.002179</v>
      </c>
      <c r="X136" s="49">
        <v>0.002373</v>
      </c>
      <c r="Y136" s="49">
        <v>0.515819</v>
      </c>
      <c r="Z136" s="49">
        <v>0</v>
      </c>
      <c r="AA136" s="49">
        <v>0</v>
      </c>
      <c r="AB136" s="98">
        <v>136</v>
      </c>
      <c r="AC136" s="98"/>
      <c r="AD136" s="99"/>
      <c r="AE136" s="64" t="s">
        <v>1245</v>
      </c>
      <c r="AF136" s="64">
        <v>79</v>
      </c>
      <c r="AG136" s="64">
        <v>43</v>
      </c>
      <c r="AH136" s="64">
        <v>220</v>
      </c>
      <c r="AI136" s="64">
        <v>3323</v>
      </c>
      <c r="AJ136" s="64"/>
      <c r="AK136" s="64"/>
      <c r="AL136" s="64" t="s">
        <v>1105</v>
      </c>
      <c r="AM136" s="64"/>
      <c r="AN136" s="64"/>
      <c r="AO136" s="66">
        <v>41692.93865740741</v>
      </c>
      <c r="AP136" s="64"/>
      <c r="AQ136" s="64" t="b">
        <v>1</v>
      </c>
      <c r="AR136" s="64" t="b">
        <v>0</v>
      </c>
      <c r="AS136" s="64" t="b">
        <v>0</v>
      </c>
      <c r="AT136" s="64" t="s">
        <v>287</v>
      </c>
      <c r="AU136" s="64">
        <v>0</v>
      </c>
      <c r="AV136" s="67" t="s">
        <v>288</v>
      </c>
      <c r="AW136" s="64" t="b">
        <v>0</v>
      </c>
      <c r="AX136" s="64" t="s">
        <v>218</v>
      </c>
      <c r="AY136" s="67" t="s">
        <v>1804</v>
      </c>
      <c r="AZ136" s="110" t="s">
        <v>66</v>
      </c>
      <c r="BA136" s="48"/>
      <c r="BB136" s="48"/>
      <c r="BC136" s="48"/>
      <c r="BD136" s="48"/>
      <c r="BE136" s="48"/>
      <c r="BF136" s="48"/>
      <c r="BG136" s="92" t="s">
        <v>2125</v>
      </c>
      <c r="BH136" s="92" t="s">
        <v>2125</v>
      </c>
      <c r="BI136" s="92" t="s">
        <v>2084</v>
      </c>
      <c r="BJ136" s="92" t="s">
        <v>2084</v>
      </c>
      <c r="BK136" s="48">
        <v>0</v>
      </c>
      <c r="BL136" s="49">
        <v>0</v>
      </c>
      <c r="BM136" s="48">
        <v>0</v>
      </c>
      <c r="BN136" s="49">
        <v>0</v>
      </c>
      <c r="BO136" s="48">
        <v>0</v>
      </c>
      <c r="BP136" s="49">
        <v>0</v>
      </c>
      <c r="BQ136" s="48">
        <v>47</v>
      </c>
      <c r="BR136" s="49">
        <v>100</v>
      </c>
      <c r="BS136" s="48">
        <v>47</v>
      </c>
      <c r="BT136" s="63" t="str">
        <f>REPLACE(INDEX(GroupVertices[Group],MATCH(Vertices[[#This Row],[Vertex]],GroupVertices[Vertex],0)),1,1,"")</f>
        <v>2</v>
      </c>
    </row>
    <row r="137" spans="1:72" ht="41.45" customHeight="1">
      <c r="A137" s="62" t="s">
        <v>615</v>
      </c>
      <c r="B137" s="64"/>
      <c r="C137" s="87"/>
      <c r="D137" s="87" t="s">
        <v>64</v>
      </c>
      <c r="E137" s="94">
        <v>217.3680493129575</v>
      </c>
      <c r="F137" s="105">
        <v>99.79237707068057</v>
      </c>
      <c r="G137" s="76" t="s">
        <v>1664</v>
      </c>
      <c r="H137" s="106"/>
      <c r="I137" s="77" t="s">
        <v>615</v>
      </c>
      <c r="J137" s="97"/>
      <c r="K137" s="107"/>
      <c r="L137" s="77" t="s">
        <v>1950</v>
      </c>
      <c r="M137" s="108">
        <v>70.19380157785355</v>
      </c>
      <c r="N137" s="102">
        <v>7663.4697265625</v>
      </c>
      <c r="O137" s="102">
        <v>5219.14306640625</v>
      </c>
      <c r="P137" s="103"/>
      <c r="Q137" s="104"/>
      <c r="R137" s="104"/>
      <c r="S137" s="109"/>
      <c r="T137" s="48">
        <v>2</v>
      </c>
      <c r="U137" s="48">
        <v>0</v>
      </c>
      <c r="V137" s="49">
        <v>0</v>
      </c>
      <c r="W137" s="49">
        <v>0.083333</v>
      </c>
      <c r="X137" s="49">
        <v>0</v>
      </c>
      <c r="Y137" s="49">
        <v>0.744019</v>
      </c>
      <c r="Z137" s="49">
        <v>0.5</v>
      </c>
      <c r="AA137" s="49">
        <v>0</v>
      </c>
      <c r="AB137" s="98">
        <v>137</v>
      </c>
      <c r="AC137" s="98"/>
      <c r="AD137" s="99"/>
      <c r="AE137" s="64" t="s">
        <v>1246</v>
      </c>
      <c r="AF137" s="64">
        <v>51</v>
      </c>
      <c r="AG137" s="64">
        <v>1038</v>
      </c>
      <c r="AH137" s="64">
        <v>2264</v>
      </c>
      <c r="AI137" s="64">
        <v>217</v>
      </c>
      <c r="AJ137" s="64"/>
      <c r="AK137" s="64"/>
      <c r="AL137" s="64"/>
      <c r="AM137" s="64"/>
      <c r="AN137" s="64"/>
      <c r="AO137" s="66">
        <v>40896.79246527778</v>
      </c>
      <c r="AP137" s="67" t="s">
        <v>1604</v>
      </c>
      <c r="AQ137" s="64" t="b">
        <v>1</v>
      </c>
      <c r="AR137" s="64" t="b">
        <v>0</v>
      </c>
      <c r="AS137" s="64" t="b">
        <v>1</v>
      </c>
      <c r="AT137" s="64" t="s">
        <v>287</v>
      </c>
      <c r="AU137" s="64">
        <v>28</v>
      </c>
      <c r="AV137" s="67" t="s">
        <v>288</v>
      </c>
      <c r="AW137" s="64" t="b">
        <v>0</v>
      </c>
      <c r="AX137" s="64" t="s">
        <v>218</v>
      </c>
      <c r="AY137" s="67" t="s">
        <v>1805</v>
      </c>
      <c r="AZ137" s="110" t="s">
        <v>65</v>
      </c>
      <c r="BA137" s="48"/>
      <c r="BB137" s="48"/>
      <c r="BC137" s="48"/>
      <c r="BD137" s="48"/>
      <c r="BE137" s="48"/>
      <c r="BF137" s="48"/>
      <c r="BG137" s="48"/>
      <c r="BH137" s="48"/>
      <c r="BI137" s="48"/>
      <c r="BJ137" s="48"/>
      <c r="BK137" s="48"/>
      <c r="BL137" s="49"/>
      <c r="BM137" s="48"/>
      <c r="BN137" s="49"/>
      <c r="BO137" s="48"/>
      <c r="BP137" s="49"/>
      <c r="BQ137" s="48"/>
      <c r="BR137" s="49"/>
      <c r="BS137" s="48"/>
      <c r="BT137" s="63" t="str">
        <f>REPLACE(INDEX(GroupVertices[Group],MATCH(Vertices[[#This Row],[Vertex]],GroupVertices[Vertex],0)),1,1,"")</f>
        <v>6</v>
      </c>
    </row>
    <row r="138" spans="1:72" ht="41.45" customHeight="1">
      <c r="A138" s="62" t="s">
        <v>601</v>
      </c>
      <c r="B138" s="64"/>
      <c r="C138" s="87"/>
      <c r="D138" s="87" t="s">
        <v>64</v>
      </c>
      <c r="E138" s="94">
        <v>170.82445100809042</v>
      </c>
      <c r="F138" s="105">
        <v>99.96690946510361</v>
      </c>
      <c r="G138" s="76" t="s">
        <v>762</v>
      </c>
      <c r="H138" s="106"/>
      <c r="I138" s="77" t="s">
        <v>601</v>
      </c>
      <c r="J138" s="97"/>
      <c r="K138" s="107"/>
      <c r="L138" s="77" t="s">
        <v>1951</v>
      </c>
      <c r="M138" s="108">
        <v>12.02797226313701</v>
      </c>
      <c r="N138" s="102">
        <v>8019.96875</v>
      </c>
      <c r="O138" s="102">
        <v>3807.904541015625</v>
      </c>
      <c r="P138" s="103"/>
      <c r="Q138" s="104"/>
      <c r="R138" s="104"/>
      <c r="S138" s="109"/>
      <c r="T138" s="48">
        <v>0</v>
      </c>
      <c r="U138" s="48">
        <v>2</v>
      </c>
      <c r="V138" s="49">
        <v>0</v>
      </c>
      <c r="W138" s="49">
        <v>0.083333</v>
      </c>
      <c r="X138" s="49">
        <v>0</v>
      </c>
      <c r="Y138" s="49">
        <v>0.744019</v>
      </c>
      <c r="Z138" s="49">
        <v>0.5</v>
      </c>
      <c r="AA138" s="49">
        <v>0</v>
      </c>
      <c r="AB138" s="98">
        <v>138</v>
      </c>
      <c r="AC138" s="98"/>
      <c r="AD138" s="99"/>
      <c r="AE138" s="64" t="s">
        <v>1247</v>
      </c>
      <c r="AF138" s="64">
        <v>301</v>
      </c>
      <c r="AG138" s="64">
        <v>173</v>
      </c>
      <c r="AH138" s="64">
        <v>573</v>
      </c>
      <c r="AI138" s="64">
        <v>1633</v>
      </c>
      <c r="AJ138" s="64"/>
      <c r="AK138" s="64" t="s">
        <v>1377</v>
      </c>
      <c r="AL138" s="64" t="s">
        <v>1104</v>
      </c>
      <c r="AM138" s="67" t="s">
        <v>1487</v>
      </c>
      <c r="AN138" s="64"/>
      <c r="AO138" s="66">
        <v>42920.826145833336</v>
      </c>
      <c r="AP138" s="67" t="s">
        <v>1605</v>
      </c>
      <c r="AQ138" s="64" t="b">
        <v>1</v>
      </c>
      <c r="AR138" s="64" t="b">
        <v>0</v>
      </c>
      <c r="AS138" s="64" t="b">
        <v>1</v>
      </c>
      <c r="AT138" s="64" t="s">
        <v>287</v>
      </c>
      <c r="AU138" s="64">
        <v>0</v>
      </c>
      <c r="AV138" s="64"/>
      <c r="AW138" s="64" t="b">
        <v>0</v>
      </c>
      <c r="AX138" s="64" t="s">
        <v>218</v>
      </c>
      <c r="AY138" s="67" t="s">
        <v>1806</v>
      </c>
      <c r="AZ138" s="110" t="s">
        <v>66</v>
      </c>
      <c r="BA138" s="48"/>
      <c r="BB138" s="48"/>
      <c r="BC138" s="48"/>
      <c r="BD138" s="48"/>
      <c r="BE138" s="48"/>
      <c r="BF138" s="48"/>
      <c r="BG138" s="92" t="s">
        <v>2140</v>
      </c>
      <c r="BH138" s="92" t="s">
        <v>2140</v>
      </c>
      <c r="BI138" s="92" t="s">
        <v>2174</v>
      </c>
      <c r="BJ138" s="92" t="s">
        <v>2174</v>
      </c>
      <c r="BK138" s="48">
        <v>0</v>
      </c>
      <c r="BL138" s="49">
        <v>0</v>
      </c>
      <c r="BM138" s="48">
        <v>0</v>
      </c>
      <c r="BN138" s="49">
        <v>0</v>
      </c>
      <c r="BO138" s="48">
        <v>0</v>
      </c>
      <c r="BP138" s="49">
        <v>0</v>
      </c>
      <c r="BQ138" s="48">
        <v>21</v>
      </c>
      <c r="BR138" s="49">
        <v>100</v>
      </c>
      <c r="BS138" s="48">
        <v>21</v>
      </c>
      <c r="BT138" s="63" t="str">
        <f>REPLACE(INDEX(GroupVertices[Group],MATCH(Vertices[[#This Row],[Vertex]],GroupVertices[Vertex],0)),1,1,"")</f>
        <v>6</v>
      </c>
    </row>
    <row r="139" spans="1:72" ht="41.45" customHeight="1">
      <c r="A139" s="62" t="s">
        <v>602</v>
      </c>
      <c r="B139" s="64"/>
      <c r="C139" s="87"/>
      <c r="D139" s="87" t="s">
        <v>64</v>
      </c>
      <c r="E139" s="94">
        <v>166.35841787594708</v>
      </c>
      <c r="F139" s="105">
        <v>99.98365650410605</v>
      </c>
      <c r="G139" s="76" t="s">
        <v>1665</v>
      </c>
      <c r="H139" s="106"/>
      <c r="I139" s="77" t="s">
        <v>602</v>
      </c>
      <c r="J139" s="97"/>
      <c r="K139" s="107"/>
      <c r="L139" s="77" t="s">
        <v>1952</v>
      </c>
      <c r="M139" s="108">
        <v>6.446742398256694</v>
      </c>
      <c r="N139" s="102">
        <v>2399.64697265625</v>
      </c>
      <c r="O139" s="102">
        <v>980.826904296875</v>
      </c>
      <c r="P139" s="103"/>
      <c r="Q139" s="104"/>
      <c r="R139" s="104"/>
      <c r="S139" s="109"/>
      <c r="T139" s="48">
        <v>0</v>
      </c>
      <c r="U139" s="48">
        <v>1</v>
      </c>
      <c r="V139" s="49">
        <v>0</v>
      </c>
      <c r="W139" s="49">
        <v>0.002857</v>
      </c>
      <c r="X139" s="49">
        <v>0.013745</v>
      </c>
      <c r="Y139" s="49">
        <v>0.507625</v>
      </c>
      <c r="Z139" s="49">
        <v>0</v>
      </c>
      <c r="AA139" s="49">
        <v>0</v>
      </c>
      <c r="AB139" s="98">
        <v>139</v>
      </c>
      <c r="AC139" s="98"/>
      <c r="AD139" s="99"/>
      <c r="AE139" s="64" t="s">
        <v>1248</v>
      </c>
      <c r="AF139" s="64">
        <v>586</v>
      </c>
      <c r="AG139" s="64">
        <v>90</v>
      </c>
      <c r="AH139" s="64">
        <v>411</v>
      </c>
      <c r="AI139" s="64">
        <v>333</v>
      </c>
      <c r="AJ139" s="64"/>
      <c r="AK139" s="64" t="s">
        <v>1378</v>
      </c>
      <c r="AL139" s="64" t="s">
        <v>1434</v>
      </c>
      <c r="AM139" s="64"/>
      <c r="AN139" s="64"/>
      <c r="AO139" s="66">
        <v>40964.844305555554</v>
      </c>
      <c r="AP139" s="67" t="s">
        <v>1606</v>
      </c>
      <c r="AQ139" s="64" t="b">
        <v>0</v>
      </c>
      <c r="AR139" s="64" t="b">
        <v>0</v>
      </c>
      <c r="AS139" s="64" t="b">
        <v>0</v>
      </c>
      <c r="AT139" s="64" t="s">
        <v>287</v>
      </c>
      <c r="AU139" s="64">
        <v>0</v>
      </c>
      <c r="AV139" s="67" t="s">
        <v>1615</v>
      </c>
      <c r="AW139" s="64" t="b">
        <v>0</v>
      </c>
      <c r="AX139" s="64" t="s">
        <v>218</v>
      </c>
      <c r="AY139" s="67" t="s">
        <v>1807</v>
      </c>
      <c r="AZ139" s="110" t="s">
        <v>66</v>
      </c>
      <c r="BA139" s="48"/>
      <c r="BB139" s="48"/>
      <c r="BC139" s="48"/>
      <c r="BD139" s="48"/>
      <c r="BE139" s="48"/>
      <c r="BF139" s="48"/>
      <c r="BG139" s="92" t="s">
        <v>2118</v>
      </c>
      <c r="BH139" s="92" t="s">
        <v>2118</v>
      </c>
      <c r="BI139" s="92" t="s">
        <v>2166</v>
      </c>
      <c r="BJ139" s="92" t="s">
        <v>2166</v>
      </c>
      <c r="BK139" s="48">
        <v>0</v>
      </c>
      <c r="BL139" s="49">
        <v>0</v>
      </c>
      <c r="BM139" s="48">
        <v>0</v>
      </c>
      <c r="BN139" s="49">
        <v>0</v>
      </c>
      <c r="BO139" s="48">
        <v>0</v>
      </c>
      <c r="BP139" s="49">
        <v>0</v>
      </c>
      <c r="BQ139" s="48">
        <v>16</v>
      </c>
      <c r="BR139" s="49">
        <v>100</v>
      </c>
      <c r="BS139" s="48">
        <v>16</v>
      </c>
      <c r="BT139" s="63" t="str">
        <f>REPLACE(INDEX(GroupVertices[Group],MATCH(Vertices[[#This Row],[Vertex]],GroupVertices[Vertex],0)),1,1,"")</f>
        <v>1</v>
      </c>
    </row>
    <row r="140" spans="1:72" ht="41.45" customHeight="1">
      <c r="A140" s="62" t="s">
        <v>603</v>
      </c>
      <c r="B140" s="64"/>
      <c r="C140" s="87"/>
      <c r="D140" s="87" t="s">
        <v>64</v>
      </c>
      <c r="E140" s="94">
        <v>164.5827661487094</v>
      </c>
      <c r="F140" s="105">
        <v>99.99031496539618</v>
      </c>
      <c r="G140" s="76" t="s">
        <v>1666</v>
      </c>
      <c r="H140" s="106"/>
      <c r="I140" s="77" t="s">
        <v>603</v>
      </c>
      <c r="J140" s="97"/>
      <c r="K140" s="107"/>
      <c r="L140" s="77" t="s">
        <v>1953</v>
      </c>
      <c r="M140" s="108">
        <v>4.2276991989669295</v>
      </c>
      <c r="N140" s="102">
        <v>8624.29296875</v>
      </c>
      <c r="O140" s="102">
        <v>9166.1865234375</v>
      </c>
      <c r="P140" s="103"/>
      <c r="Q140" s="104"/>
      <c r="R140" s="104"/>
      <c r="S140" s="109"/>
      <c r="T140" s="48">
        <v>1</v>
      </c>
      <c r="U140" s="48">
        <v>1</v>
      </c>
      <c r="V140" s="49">
        <v>0</v>
      </c>
      <c r="W140" s="49">
        <v>0</v>
      </c>
      <c r="X140" s="49">
        <v>0</v>
      </c>
      <c r="Y140" s="49">
        <v>0.999996</v>
      </c>
      <c r="Z140" s="49">
        <v>0</v>
      </c>
      <c r="AA140" s="49" t="s">
        <v>469</v>
      </c>
      <c r="AB140" s="98">
        <v>140</v>
      </c>
      <c r="AC140" s="98"/>
      <c r="AD140" s="99"/>
      <c r="AE140" s="64" t="s">
        <v>1249</v>
      </c>
      <c r="AF140" s="64">
        <v>115</v>
      </c>
      <c r="AG140" s="64">
        <v>57</v>
      </c>
      <c r="AH140" s="64">
        <v>74</v>
      </c>
      <c r="AI140" s="64">
        <v>201</v>
      </c>
      <c r="AJ140" s="64"/>
      <c r="AK140" s="64" t="s">
        <v>1379</v>
      </c>
      <c r="AL140" s="64" t="s">
        <v>1403</v>
      </c>
      <c r="AM140" s="64"/>
      <c r="AN140" s="64"/>
      <c r="AO140" s="66">
        <v>43384.69331018518</v>
      </c>
      <c r="AP140" s="64"/>
      <c r="AQ140" s="64" t="b">
        <v>0</v>
      </c>
      <c r="AR140" s="64" t="b">
        <v>0</v>
      </c>
      <c r="AS140" s="64" t="b">
        <v>0</v>
      </c>
      <c r="AT140" s="64" t="s">
        <v>287</v>
      </c>
      <c r="AU140" s="64">
        <v>3</v>
      </c>
      <c r="AV140" s="67" t="s">
        <v>288</v>
      </c>
      <c r="AW140" s="64" t="b">
        <v>0</v>
      </c>
      <c r="AX140" s="64" t="s">
        <v>218</v>
      </c>
      <c r="AY140" s="67" t="s">
        <v>1808</v>
      </c>
      <c r="AZ140" s="110" t="s">
        <v>66</v>
      </c>
      <c r="BA140" s="48"/>
      <c r="BB140" s="48"/>
      <c r="BC140" s="48"/>
      <c r="BD140" s="48"/>
      <c r="BE140" s="48"/>
      <c r="BF140" s="48"/>
      <c r="BG140" s="92" t="s">
        <v>2141</v>
      </c>
      <c r="BH140" s="92" t="s">
        <v>2141</v>
      </c>
      <c r="BI140" s="92" t="s">
        <v>2177</v>
      </c>
      <c r="BJ140" s="92" t="s">
        <v>2177</v>
      </c>
      <c r="BK140" s="48">
        <v>0</v>
      </c>
      <c r="BL140" s="49">
        <v>0</v>
      </c>
      <c r="BM140" s="48">
        <v>0</v>
      </c>
      <c r="BN140" s="49">
        <v>0</v>
      </c>
      <c r="BO140" s="48">
        <v>0</v>
      </c>
      <c r="BP140" s="49">
        <v>0</v>
      </c>
      <c r="BQ140" s="48">
        <v>37</v>
      </c>
      <c r="BR140" s="49">
        <v>100</v>
      </c>
      <c r="BS140" s="48">
        <v>37</v>
      </c>
      <c r="BT140" s="63" t="str">
        <f>REPLACE(INDEX(GroupVertices[Group],MATCH(Vertices[[#This Row],[Vertex]],GroupVertices[Vertex],0)),1,1,"")</f>
        <v>5</v>
      </c>
    </row>
    <row r="141" spans="1:72" ht="41.45" customHeight="1">
      <c r="A141" s="62" t="s">
        <v>604</v>
      </c>
      <c r="B141" s="64"/>
      <c r="C141" s="87"/>
      <c r="D141" s="87" t="s">
        <v>64</v>
      </c>
      <c r="E141" s="94">
        <v>293.344420187492</v>
      </c>
      <c r="F141" s="105">
        <v>99.50747563608482</v>
      </c>
      <c r="G141" s="76" t="s">
        <v>1667</v>
      </c>
      <c r="H141" s="106"/>
      <c r="I141" s="77" t="s">
        <v>604</v>
      </c>
      <c r="J141" s="97"/>
      <c r="K141" s="107"/>
      <c r="L141" s="77" t="s">
        <v>1954</v>
      </c>
      <c r="M141" s="108">
        <v>165.14195301413073</v>
      </c>
      <c r="N141" s="102">
        <v>8624.29296875</v>
      </c>
      <c r="O141" s="102">
        <v>7090.03369140625</v>
      </c>
      <c r="P141" s="103"/>
      <c r="Q141" s="104"/>
      <c r="R141" s="104"/>
      <c r="S141" s="109"/>
      <c r="T141" s="48">
        <v>1</v>
      </c>
      <c r="U141" s="48">
        <v>1</v>
      </c>
      <c r="V141" s="49">
        <v>0</v>
      </c>
      <c r="W141" s="49">
        <v>0</v>
      </c>
      <c r="X141" s="49">
        <v>0</v>
      </c>
      <c r="Y141" s="49">
        <v>0.999996</v>
      </c>
      <c r="Z141" s="49">
        <v>0</v>
      </c>
      <c r="AA141" s="49" t="s">
        <v>469</v>
      </c>
      <c r="AB141" s="98">
        <v>141</v>
      </c>
      <c r="AC141" s="98"/>
      <c r="AD141" s="99"/>
      <c r="AE141" s="64" t="s">
        <v>1250</v>
      </c>
      <c r="AF141" s="64">
        <v>0</v>
      </c>
      <c r="AG141" s="64">
        <v>2450</v>
      </c>
      <c r="AH141" s="64">
        <v>17558</v>
      </c>
      <c r="AI141" s="64">
        <v>0</v>
      </c>
      <c r="AJ141" s="64"/>
      <c r="AK141" s="64" t="s">
        <v>1380</v>
      </c>
      <c r="AL141" s="64"/>
      <c r="AM141" s="67" t="s">
        <v>1488</v>
      </c>
      <c r="AN141" s="64"/>
      <c r="AO141" s="66">
        <v>42534.57105324074</v>
      </c>
      <c r="AP141" s="67" t="s">
        <v>1607</v>
      </c>
      <c r="AQ141" s="64" t="b">
        <v>1</v>
      </c>
      <c r="AR141" s="64" t="b">
        <v>0</v>
      </c>
      <c r="AS141" s="64" t="b">
        <v>0</v>
      </c>
      <c r="AT141" s="64" t="s">
        <v>287</v>
      </c>
      <c r="AU141" s="64">
        <v>179</v>
      </c>
      <c r="AV141" s="64"/>
      <c r="AW141" s="64" t="b">
        <v>0</v>
      </c>
      <c r="AX141" s="64" t="s">
        <v>218</v>
      </c>
      <c r="AY141" s="67" t="s">
        <v>1809</v>
      </c>
      <c r="AZ141" s="110" t="s">
        <v>66</v>
      </c>
      <c r="BA141" s="48"/>
      <c r="BB141" s="48"/>
      <c r="BC141" s="48"/>
      <c r="BD141" s="48"/>
      <c r="BE141" s="48"/>
      <c r="BF141" s="48"/>
      <c r="BG141" s="92" t="s">
        <v>2119</v>
      </c>
      <c r="BH141" s="92" t="s">
        <v>2149</v>
      </c>
      <c r="BI141" s="92" t="s">
        <v>2083</v>
      </c>
      <c r="BJ141" s="92" t="s">
        <v>2184</v>
      </c>
      <c r="BK141" s="48">
        <v>0</v>
      </c>
      <c r="BL141" s="49">
        <v>0</v>
      </c>
      <c r="BM141" s="48">
        <v>0</v>
      </c>
      <c r="BN141" s="49">
        <v>0</v>
      </c>
      <c r="BO141" s="48">
        <v>0</v>
      </c>
      <c r="BP141" s="49">
        <v>0</v>
      </c>
      <c r="BQ141" s="48">
        <v>33</v>
      </c>
      <c r="BR141" s="49">
        <v>100</v>
      </c>
      <c r="BS141" s="48">
        <v>33</v>
      </c>
      <c r="BT141" s="63" t="str">
        <f>REPLACE(INDEX(GroupVertices[Group],MATCH(Vertices[[#This Row],[Vertex]],GroupVertices[Vertex],0)),1,1,"")</f>
        <v>5</v>
      </c>
    </row>
    <row r="142" spans="1:72" ht="41.45" customHeight="1">
      <c r="A142" s="62" t="s">
        <v>605</v>
      </c>
      <c r="B142" s="64"/>
      <c r="C142" s="87"/>
      <c r="D142" s="87" t="s">
        <v>64</v>
      </c>
      <c r="E142" s="94">
        <v>202.67856684217284</v>
      </c>
      <c r="F142" s="105">
        <v>99.84746070498981</v>
      </c>
      <c r="G142" s="76" t="s">
        <v>1668</v>
      </c>
      <c r="H142" s="106"/>
      <c r="I142" s="77" t="s">
        <v>605</v>
      </c>
      <c r="J142" s="97"/>
      <c r="K142" s="107"/>
      <c r="L142" s="77" t="s">
        <v>1955</v>
      </c>
      <c r="M142" s="108">
        <v>51.83626238372914</v>
      </c>
      <c r="N142" s="102">
        <v>2318.71728515625</v>
      </c>
      <c r="O142" s="102">
        <v>9101.0439453125</v>
      </c>
      <c r="P142" s="103"/>
      <c r="Q142" s="104"/>
      <c r="R142" s="104"/>
      <c r="S142" s="109"/>
      <c r="T142" s="48">
        <v>0</v>
      </c>
      <c r="U142" s="48">
        <v>1</v>
      </c>
      <c r="V142" s="49">
        <v>0</v>
      </c>
      <c r="W142" s="49">
        <v>0.002857</v>
      </c>
      <c r="X142" s="49">
        <v>0.013745</v>
      </c>
      <c r="Y142" s="49">
        <v>0.507625</v>
      </c>
      <c r="Z142" s="49">
        <v>0</v>
      </c>
      <c r="AA142" s="49">
        <v>0</v>
      </c>
      <c r="AB142" s="98">
        <v>142</v>
      </c>
      <c r="AC142" s="98"/>
      <c r="AD142" s="99"/>
      <c r="AE142" s="64" t="s">
        <v>1251</v>
      </c>
      <c r="AF142" s="64">
        <v>5001</v>
      </c>
      <c r="AG142" s="64">
        <v>765</v>
      </c>
      <c r="AH142" s="64">
        <v>165442</v>
      </c>
      <c r="AI142" s="64">
        <v>2957</v>
      </c>
      <c r="AJ142" s="64"/>
      <c r="AK142" s="64" t="s">
        <v>1381</v>
      </c>
      <c r="AL142" s="64"/>
      <c r="AM142" s="67" t="s">
        <v>1489</v>
      </c>
      <c r="AN142" s="64"/>
      <c r="AO142" s="66">
        <v>40095.06045138889</v>
      </c>
      <c r="AP142" s="67" t="s">
        <v>1608</v>
      </c>
      <c r="AQ142" s="64" t="b">
        <v>0</v>
      </c>
      <c r="AR142" s="64" t="b">
        <v>0</v>
      </c>
      <c r="AS142" s="64" t="b">
        <v>1</v>
      </c>
      <c r="AT142" s="64" t="s">
        <v>287</v>
      </c>
      <c r="AU142" s="64">
        <v>17</v>
      </c>
      <c r="AV142" s="67" t="s">
        <v>425</v>
      </c>
      <c r="AW142" s="64" t="b">
        <v>0</v>
      </c>
      <c r="AX142" s="64" t="s">
        <v>218</v>
      </c>
      <c r="AY142" s="67" t="s">
        <v>1810</v>
      </c>
      <c r="AZ142" s="110" t="s">
        <v>66</v>
      </c>
      <c r="BA142" s="48"/>
      <c r="BB142" s="48"/>
      <c r="BC142" s="48"/>
      <c r="BD142" s="48"/>
      <c r="BE142" s="48"/>
      <c r="BF142" s="48"/>
      <c r="BG142" s="92" t="s">
        <v>2142</v>
      </c>
      <c r="BH142" s="92" t="s">
        <v>2142</v>
      </c>
      <c r="BI142" s="92" t="s">
        <v>2178</v>
      </c>
      <c r="BJ142" s="92" t="s">
        <v>2178</v>
      </c>
      <c r="BK142" s="48">
        <v>0</v>
      </c>
      <c r="BL142" s="49">
        <v>0</v>
      </c>
      <c r="BM142" s="48">
        <v>0</v>
      </c>
      <c r="BN142" s="49">
        <v>0</v>
      </c>
      <c r="BO142" s="48">
        <v>0</v>
      </c>
      <c r="BP142" s="49">
        <v>0</v>
      </c>
      <c r="BQ142" s="48">
        <v>17</v>
      </c>
      <c r="BR142" s="49">
        <v>100</v>
      </c>
      <c r="BS142" s="48">
        <v>17</v>
      </c>
      <c r="BT142" s="63" t="str">
        <f>REPLACE(INDEX(GroupVertices[Group],MATCH(Vertices[[#This Row],[Vertex]],GroupVertices[Vertex],0)),1,1,"")</f>
        <v>1</v>
      </c>
    </row>
    <row r="143" spans="1:72" ht="41.45" customHeight="1">
      <c r="A143" s="62" t="s">
        <v>607</v>
      </c>
      <c r="B143" s="64"/>
      <c r="C143" s="87"/>
      <c r="D143" s="87" t="s">
        <v>64</v>
      </c>
      <c r="E143" s="94">
        <v>1000</v>
      </c>
      <c r="F143" s="105">
        <v>96.18046447811787</v>
      </c>
      <c r="G143" s="76" t="s">
        <v>764</v>
      </c>
      <c r="H143" s="106"/>
      <c r="I143" s="77" t="s">
        <v>607</v>
      </c>
      <c r="J143" s="97"/>
      <c r="K143" s="107"/>
      <c r="L143" s="77" t="s">
        <v>1956</v>
      </c>
      <c r="M143" s="108">
        <v>1273.9238715925828</v>
      </c>
      <c r="N143" s="102">
        <v>4236.7568359375</v>
      </c>
      <c r="O143" s="102">
        <v>6401.25537109375</v>
      </c>
      <c r="P143" s="103"/>
      <c r="Q143" s="104"/>
      <c r="R143" s="104"/>
      <c r="S143" s="109"/>
      <c r="T143" s="48">
        <v>0</v>
      </c>
      <c r="U143" s="48">
        <v>2</v>
      </c>
      <c r="V143" s="49">
        <v>1120</v>
      </c>
      <c r="W143" s="49">
        <v>0.003401</v>
      </c>
      <c r="X143" s="49">
        <v>0.016118</v>
      </c>
      <c r="Y143" s="49">
        <v>0.873444</v>
      </c>
      <c r="Z143" s="49">
        <v>0</v>
      </c>
      <c r="AA143" s="49">
        <v>0</v>
      </c>
      <c r="AB143" s="98">
        <v>143</v>
      </c>
      <c r="AC143" s="98"/>
      <c r="AD143" s="99"/>
      <c r="AE143" s="64" t="s">
        <v>1252</v>
      </c>
      <c r="AF143" s="64">
        <v>556</v>
      </c>
      <c r="AG143" s="64">
        <v>18939</v>
      </c>
      <c r="AH143" s="64">
        <v>8051</v>
      </c>
      <c r="AI143" s="64">
        <v>6665</v>
      </c>
      <c r="AJ143" s="64"/>
      <c r="AK143" s="64" t="s">
        <v>1382</v>
      </c>
      <c r="AL143" s="64" t="s">
        <v>1104</v>
      </c>
      <c r="AM143" s="64"/>
      <c r="AN143" s="64"/>
      <c r="AO143" s="66">
        <v>43355.734560185185</v>
      </c>
      <c r="AP143" s="67" t="s">
        <v>1609</v>
      </c>
      <c r="AQ143" s="64" t="b">
        <v>0</v>
      </c>
      <c r="AR143" s="64" t="b">
        <v>0</v>
      </c>
      <c r="AS143" s="64" t="b">
        <v>0</v>
      </c>
      <c r="AT143" s="64" t="s">
        <v>287</v>
      </c>
      <c r="AU143" s="64">
        <v>68</v>
      </c>
      <c r="AV143" s="67" t="s">
        <v>288</v>
      </c>
      <c r="AW143" s="64" t="b">
        <v>0</v>
      </c>
      <c r="AX143" s="64" t="s">
        <v>218</v>
      </c>
      <c r="AY143" s="67" t="s">
        <v>1811</v>
      </c>
      <c r="AZ143" s="110" t="s">
        <v>66</v>
      </c>
      <c r="BA143" s="48"/>
      <c r="BB143" s="48"/>
      <c r="BC143" s="48"/>
      <c r="BD143" s="48"/>
      <c r="BE143" s="48"/>
      <c r="BF143" s="48"/>
      <c r="BG143" s="92" t="s">
        <v>2143</v>
      </c>
      <c r="BH143" s="92" t="s">
        <v>2158</v>
      </c>
      <c r="BI143" s="92" t="s">
        <v>2083</v>
      </c>
      <c r="BJ143" s="92" t="s">
        <v>2192</v>
      </c>
      <c r="BK143" s="48">
        <v>0</v>
      </c>
      <c r="BL143" s="49">
        <v>0</v>
      </c>
      <c r="BM143" s="48">
        <v>0</v>
      </c>
      <c r="BN143" s="49">
        <v>0</v>
      </c>
      <c r="BO143" s="48">
        <v>0</v>
      </c>
      <c r="BP143" s="49">
        <v>0</v>
      </c>
      <c r="BQ143" s="48">
        <v>80</v>
      </c>
      <c r="BR143" s="49">
        <v>100</v>
      </c>
      <c r="BS143" s="48">
        <v>80</v>
      </c>
      <c r="BT143" s="63" t="str">
        <f>REPLACE(INDEX(GroupVertices[Group],MATCH(Vertices[[#This Row],[Vertex]],GroupVertices[Vertex],0)),1,1,"")</f>
        <v>2</v>
      </c>
    </row>
    <row r="144" spans="1:72" ht="41.45" customHeight="1">
      <c r="A144" s="62" t="s">
        <v>608</v>
      </c>
      <c r="B144" s="64"/>
      <c r="C144" s="87"/>
      <c r="D144" s="87" t="s">
        <v>64</v>
      </c>
      <c r="E144" s="94">
        <v>952.2726338769744</v>
      </c>
      <c r="F144" s="105">
        <v>97.03658118278486</v>
      </c>
      <c r="G144" s="76" t="s">
        <v>1669</v>
      </c>
      <c r="H144" s="106"/>
      <c r="I144" s="77" t="s">
        <v>608</v>
      </c>
      <c r="J144" s="97"/>
      <c r="K144" s="107"/>
      <c r="L144" s="77" t="s">
        <v>1957</v>
      </c>
      <c r="M144" s="108">
        <v>988.6087111505686</v>
      </c>
      <c r="N144" s="102">
        <v>2598.759765625</v>
      </c>
      <c r="O144" s="102">
        <v>4352.8681640625</v>
      </c>
      <c r="P144" s="103"/>
      <c r="Q144" s="104"/>
      <c r="R144" s="104"/>
      <c r="S144" s="109"/>
      <c r="T144" s="48">
        <v>0</v>
      </c>
      <c r="U144" s="48">
        <v>1</v>
      </c>
      <c r="V144" s="49">
        <v>0</v>
      </c>
      <c r="W144" s="49">
        <v>0.002857</v>
      </c>
      <c r="X144" s="49">
        <v>0.013745</v>
      </c>
      <c r="Y144" s="49">
        <v>0.507625</v>
      </c>
      <c r="Z144" s="49">
        <v>0</v>
      </c>
      <c r="AA144" s="49">
        <v>0</v>
      </c>
      <c r="AB144" s="98">
        <v>144</v>
      </c>
      <c r="AC144" s="98"/>
      <c r="AD144" s="99"/>
      <c r="AE144" s="64" t="s">
        <v>1253</v>
      </c>
      <c r="AF144" s="64">
        <v>517</v>
      </c>
      <c r="AG144" s="64">
        <v>14696</v>
      </c>
      <c r="AH144" s="64">
        <v>26415</v>
      </c>
      <c r="AI144" s="64">
        <v>414</v>
      </c>
      <c r="AJ144" s="64"/>
      <c r="AK144" s="64" t="s">
        <v>1383</v>
      </c>
      <c r="AL144" s="64" t="s">
        <v>1104</v>
      </c>
      <c r="AM144" s="67" t="s">
        <v>1490</v>
      </c>
      <c r="AN144" s="64"/>
      <c r="AO144" s="66">
        <v>39986.65738425926</v>
      </c>
      <c r="AP144" s="67" t="s">
        <v>1610</v>
      </c>
      <c r="AQ144" s="64" t="b">
        <v>0</v>
      </c>
      <c r="AR144" s="64" t="b">
        <v>0</v>
      </c>
      <c r="AS144" s="64" t="b">
        <v>1</v>
      </c>
      <c r="AT144" s="64" t="s">
        <v>287</v>
      </c>
      <c r="AU144" s="64">
        <v>339</v>
      </c>
      <c r="AV144" s="67" t="s">
        <v>288</v>
      </c>
      <c r="AW144" s="64" t="b">
        <v>1</v>
      </c>
      <c r="AX144" s="64" t="s">
        <v>218</v>
      </c>
      <c r="AY144" s="67" t="s">
        <v>1812</v>
      </c>
      <c r="AZ144" s="110" t="s">
        <v>66</v>
      </c>
      <c r="BA144" s="48"/>
      <c r="BB144" s="48"/>
      <c r="BC144" s="48"/>
      <c r="BD144" s="48"/>
      <c r="BE144" s="48"/>
      <c r="BF144" s="48"/>
      <c r="BG144" s="92" t="s">
        <v>2119</v>
      </c>
      <c r="BH144" s="92" t="s">
        <v>2149</v>
      </c>
      <c r="BI144" s="92" t="s">
        <v>2083</v>
      </c>
      <c r="BJ144" s="92" t="s">
        <v>2184</v>
      </c>
      <c r="BK144" s="48">
        <v>0</v>
      </c>
      <c r="BL144" s="49">
        <v>0</v>
      </c>
      <c r="BM144" s="48">
        <v>0</v>
      </c>
      <c r="BN144" s="49">
        <v>0</v>
      </c>
      <c r="BO144" s="48">
        <v>0</v>
      </c>
      <c r="BP144" s="49">
        <v>0</v>
      </c>
      <c r="BQ144" s="48">
        <v>33</v>
      </c>
      <c r="BR144" s="49">
        <v>100</v>
      </c>
      <c r="BS144" s="48">
        <v>33</v>
      </c>
      <c r="BT144" s="63" t="str">
        <f>REPLACE(INDEX(GroupVertices[Group],MATCH(Vertices[[#This Row],[Vertex]],GroupVertices[Vertex],0)),1,1,"")</f>
        <v>1</v>
      </c>
    </row>
    <row r="145" spans="1:72" ht="41.45" customHeight="1">
      <c r="A145" s="62" t="s">
        <v>609</v>
      </c>
      <c r="B145" s="64"/>
      <c r="C145" s="87"/>
      <c r="D145" s="87" t="s">
        <v>64</v>
      </c>
      <c r="E145" s="94">
        <v>170.82445100809042</v>
      </c>
      <c r="F145" s="105">
        <v>99.96690946510361</v>
      </c>
      <c r="G145" s="76" t="s">
        <v>1670</v>
      </c>
      <c r="H145" s="106"/>
      <c r="I145" s="77" t="s">
        <v>609</v>
      </c>
      <c r="J145" s="97"/>
      <c r="K145" s="107"/>
      <c r="L145" s="77" t="s">
        <v>1958</v>
      </c>
      <c r="M145" s="108">
        <v>12.02797226313701</v>
      </c>
      <c r="N145" s="102">
        <v>381.78558349609375</v>
      </c>
      <c r="O145" s="102">
        <v>7089.900390625</v>
      </c>
      <c r="P145" s="103"/>
      <c r="Q145" s="104"/>
      <c r="R145" s="104"/>
      <c r="S145" s="109"/>
      <c r="T145" s="48">
        <v>0</v>
      </c>
      <c r="U145" s="48">
        <v>1</v>
      </c>
      <c r="V145" s="49">
        <v>0</v>
      </c>
      <c r="W145" s="49">
        <v>0.002857</v>
      </c>
      <c r="X145" s="49">
        <v>0.013745</v>
      </c>
      <c r="Y145" s="49">
        <v>0.507625</v>
      </c>
      <c r="Z145" s="49">
        <v>0</v>
      </c>
      <c r="AA145" s="49">
        <v>0</v>
      </c>
      <c r="AB145" s="98">
        <v>145</v>
      </c>
      <c r="AC145" s="98"/>
      <c r="AD145" s="99"/>
      <c r="AE145" s="64" t="s">
        <v>1254</v>
      </c>
      <c r="AF145" s="64">
        <v>878</v>
      </c>
      <c r="AG145" s="64">
        <v>173</v>
      </c>
      <c r="AH145" s="64">
        <v>981</v>
      </c>
      <c r="AI145" s="64">
        <v>1021</v>
      </c>
      <c r="AJ145" s="64"/>
      <c r="AK145" s="64" t="s">
        <v>1384</v>
      </c>
      <c r="AL145" s="64" t="s">
        <v>1104</v>
      </c>
      <c r="AM145" s="67" t="s">
        <v>1491</v>
      </c>
      <c r="AN145" s="64"/>
      <c r="AO145" s="66">
        <v>42856.34459490741</v>
      </c>
      <c r="AP145" s="67" t="s">
        <v>1611</v>
      </c>
      <c r="AQ145" s="64" t="b">
        <v>0</v>
      </c>
      <c r="AR145" s="64" t="b">
        <v>0</v>
      </c>
      <c r="AS145" s="64" t="b">
        <v>0</v>
      </c>
      <c r="AT145" s="64" t="s">
        <v>287</v>
      </c>
      <c r="AU145" s="64">
        <v>0</v>
      </c>
      <c r="AV145" s="67" t="s">
        <v>288</v>
      </c>
      <c r="AW145" s="64" t="b">
        <v>0</v>
      </c>
      <c r="AX145" s="64" t="s">
        <v>218</v>
      </c>
      <c r="AY145" s="67" t="s">
        <v>1813</v>
      </c>
      <c r="AZ145" s="110" t="s">
        <v>66</v>
      </c>
      <c r="BA145" s="48"/>
      <c r="BB145" s="48"/>
      <c r="BC145" s="48"/>
      <c r="BD145" s="48"/>
      <c r="BE145" s="48"/>
      <c r="BF145" s="48"/>
      <c r="BG145" s="92" t="s">
        <v>2142</v>
      </c>
      <c r="BH145" s="92" t="s">
        <v>2142</v>
      </c>
      <c r="BI145" s="92" t="s">
        <v>2178</v>
      </c>
      <c r="BJ145" s="92" t="s">
        <v>2178</v>
      </c>
      <c r="BK145" s="48">
        <v>0</v>
      </c>
      <c r="BL145" s="49">
        <v>0</v>
      </c>
      <c r="BM145" s="48">
        <v>0</v>
      </c>
      <c r="BN145" s="49">
        <v>0</v>
      </c>
      <c r="BO145" s="48">
        <v>0</v>
      </c>
      <c r="BP145" s="49">
        <v>0</v>
      </c>
      <c r="BQ145" s="48">
        <v>17</v>
      </c>
      <c r="BR145" s="49">
        <v>100</v>
      </c>
      <c r="BS145" s="48">
        <v>17</v>
      </c>
      <c r="BT145" s="63" t="str">
        <f>REPLACE(INDEX(GroupVertices[Group],MATCH(Vertices[[#This Row],[Vertex]],GroupVertices[Vertex],0)),1,1,"")</f>
        <v>1</v>
      </c>
    </row>
    <row r="146" spans="1:72" ht="41.45" customHeight="1">
      <c r="A146" s="62" t="s">
        <v>611</v>
      </c>
      <c r="B146" s="64"/>
      <c r="C146" s="87"/>
      <c r="D146" s="87" t="s">
        <v>64</v>
      </c>
      <c r="E146" s="94">
        <v>750.3864132528573</v>
      </c>
      <c r="F146" s="105">
        <v>97.7936280543169</v>
      </c>
      <c r="G146" s="76" t="s">
        <v>766</v>
      </c>
      <c r="H146" s="106"/>
      <c r="I146" s="77" t="s">
        <v>611</v>
      </c>
      <c r="J146" s="97"/>
      <c r="K146" s="107"/>
      <c r="L146" s="77" t="s">
        <v>1959</v>
      </c>
      <c r="M146" s="108">
        <v>736.3102237646536</v>
      </c>
      <c r="N146" s="102">
        <v>8624.29296875</v>
      </c>
      <c r="O146" s="102">
        <v>6051.95751953125</v>
      </c>
      <c r="P146" s="103"/>
      <c r="Q146" s="104"/>
      <c r="R146" s="104"/>
      <c r="S146" s="109"/>
      <c r="T146" s="48">
        <v>1</v>
      </c>
      <c r="U146" s="48">
        <v>1</v>
      </c>
      <c r="V146" s="49">
        <v>0</v>
      </c>
      <c r="W146" s="49">
        <v>0</v>
      </c>
      <c r="X146" s="49">
        <v>0</v>
      </c>
      <c r="Y146" s="49">
        <v>0.999996</v>
      </c>
      <c r="Z146" s="49">
        <v>0</v>
      </c>
      <c r="AA146" s="49" t="s">
        <v>469</v>
      </c>
      <c r="AB146" s="98">
        <v>146</v>
      </c>
      <c r="AC146" s="98"/>
      <c r="AD146" s="99"/>
      <c r="AE146" s="64" t="s">
        <v>1255</v>
      </c>
      <c r="AF146" s="64">
        <v>818</v>
      </c>
      <c r="AG146" s="64">
        <v>10944</v>
      </c>
      <c r="AH146" s="64">
        <v>17472</v>
      </c>
      <c r="AI146" s="64">
        <v>412</v>
      </c>
      <c r="AJ146" s="64"/>
      <c r="AK146" s="64" t="s">
        <v>1385</v>
      </c>
      <c r="AL146" s="64" t="s">
        <v>1407</v>
      </c>
      <c r="AM146" s="67" t="s">
        <v>1492</v>
      </c>
      <c r="AN146" s="64"/>
      <c r="AO146" s="66">
        <v>39713.68989583333</v>
      </c>
      <c r="AP146" s="67" t="s">
        <v>1612</v>
      </c>
      <c r="AQ146" s="64" t="b">
        <v>0</v>
      </c>
      <c r="AR146" s="64" t="b">
        <v>0</v>
      </c>
      <c r="AS146" s="64" t="b">
        <v>1</v>
      </c>
      <c r="AT146" s="64" t="s">
        <v>287</v>
      </c>
      <c r="AU146" s="64">
        <v>236</v>
      </c>
      <c r="AV146" s="67" t="s">
        <v>288</v>
      </c>
      <c r="AW146" s="64" t="b">
        <v>0</v>
      </c>
      <c r="AX146" s="64" t="s">
        <v>218</v>
      </c>
      <c r="AY146" s="67" t="s">
        <v>1814</v>
      </c>
      <c r="AZ146" s="110" t="s">
        <v>66</v>
      </c>
      <c r="BA146" s="48"/>
      <c r="BB146" s="48"/>
      <c r="BC146" s="48"/>
      <c r="BD146" s="48"/>
      <c r="BE146" s="48"/>
      <c r="BF146" s="48"/>
      <c r="BG146" s="92" t="s">
        <v>2144</v>
      </c>
      <c r="BH146" s="92" t="s">
        <v>2144</v>
      </c>
      <c r="BI146" s="92" t="s">
        <v>2179</v>
      </c>
      <c r="BJ146" s="92" t="s">
        <v>2179</v>
      </c>
      <c r="BK146" s="48">
        <v>0</v>
      </c>
      <c r="BL146" s="49">
        <v>0</v>
      </c>
      <c r="BM146" s="48">
        <v>0</v>
      </c>
      <c r="BN146" s="49">
        <v>0</v>
      </c>
      <c r="BO146" s="48">
        <v>0</v>
      </c>
      <c r="BP146" s="49">
        <v>0</v>
      </c>
      <c r="BQ146" s="48">
        <v>28</v>
      </c>
      <c r="BR146" s="49">
        <v>100</v>
      </c>
      <c r="BS146" s="48">
        <v>28</v>
      </c>
      <c r="BT146" s="63" t="str">
        <f>REPLACE(INDEX(GroupVertices[Group],MATCH(Vertices[[#This Row],[Vertex]],GroupVertices[Vertex],0)),1,1,"")</f>
        <v>5</v>
      </c>
    </row>
    <row r="147" spans="1:72" ht="41.45" customHeight="1">
      <c r="A147" s="86" t="s">
        <v>613</v>
      </c>
      <c r="B147" s="119"/>
      <c r="C147" s="120"/>
      <c r="D147" s="120" t="s">
        <v>64</v>
      </c>
      <c r="E147" s="121">
        <v>233.83318351097984</v>
      </c>
      <c r="F147" s="122">
        <v>99.73063497508122</v>
      </c>
      <c r="G147" s="134" t="s">
        <v>767</v>
      </c>
      <c r="H147" s="120"/>
      <c r="I147" s="123" t="s">
        <v>613</v>
      </c>
      <c r="J147" s="124"/>
      <c r="K147" s="124"/>
      <c r="L147" s="123" t="s">
        <v>1960</v>
      </c>
      <c r="M147" s="125">
        <v>90.77038397126773</v>
      </c>
      <c r="N147" s="126">
        <v>4064.677490234375</v>
      </c>
      <c r="O147" s="126">
        <v>2712.907470703125</v>
      </c>
      <c r="P147" s="127"/>
      <c r="Q147" s="128"/>
      <c r="R147" s="128"/>
      <c r="S147" s="129"/>
      <c r="T147" s="48">
        <v>0</v>
      </c>
      <c r="U147" s="48">
        <v>2</v>
      </c>
      <c r="V147" s="49">
        <v>1428</v>
      </c>
      <c r="W147" s="49">
        <v>0.003106</v>
      </c>
      <c r="X147" s="49">
        <v>0.014422</v>
      </c>
      <c r="Y147" s="49">
        <v>0.885605</v>
      </c>
      <c r="Z147" s="49">
        <v>0</v>
      </c>
      <c r="AA147" s="49">
        <v>0</v>
      </c>
      <c r="AB147" s="130">
        <v>147</v>
      </c>
      <c r="AC147" s="130"/>
      <c r="AD147" s="131"/>
      <c r="AE147" s="119" t="s">
        <v>1256</v>
      </c>
      <c r="AF147" s="119">
        <v>476</v>
      </c>
      <c r="AG147" s="119">
        <v>1344</v>
      </c>
      <c r="AH147" s="119">
        <v>2871</v>
      </c>
      <c r="AI147" s="119">
        <v>257</v>
      </c>
      <c r="AJ147" s="119"/>
      <c r="AK147" s="119" t="s">
        <v>1386</v>
      </c>
      <c r="AL147" s="119" t="s">
        <v>1435</v>
      </c>
      <c r="AM147" s="133" t="s">
        <v>1493</v>
      </c>
      <c r="AN147" s="119"/>
      <c r="AO147" s="132">
        <v>40722.072905092595</v>
      </c>
      <c r="AP147" s="133" t="s">
        <v>1613</v>
      </c>
      <c r="AQ147" s="119" t="b">
        <v>1</v>
      </c>
      <c r="AR147" s="119" t="b">
        <v>0</v>
      </c>
      <c r="AS147" s="119" t="b">
        <v>1</v>
      </c>
      <c r="AT147" s="119" t="s">
        <v>287</v>
      </c>
      <c r="AU147" s="119">
        <v>49</v>
      </c>
      <c r="AV147" s="133" t="s">
        <v>288</v>
      </c>
      <c r="AW147" s="119" t="b">
        <v>0</v>
      </c>
      <c r="AX147" s="119" t="s">
        <v>218</v>
      </c>
      <c r="AY147" s="133" t="s">
        <v>1815</v>
      </c>
      <c r="AZ147" s="110" t="s">
        <v>66</v>
      </c>
      <c r="BA147" s="48"/>
      <c r="BB147" s="48"/>
      <c r="BC147" s="48"/>
      <c r="BD147" s="48"/>
      <c r="BE147" s="48"/>
      <c r="BF147" s="48"/>
      <c r="BG147" s="92" t="s">
        <v>2145</v>
      </c>
      <c r="BH147" s="92" t="s">
        <v>2159</v>
      </c>
      <c r="BI147" s="92" t="s">
        <v>2180</v>
      </c>
      <c r="BJ147" s="92" t="s">
        <v>2193</v>
      </c>
      <c r="BK147" s="48">
        <v>0</v>
      </c>
      <c r="BL147" s="49">
        <v>0</v>
      </c>
      <c r="BM147" s="48">
        <v>0</v>
      </c>
      <c r="BN147" s="49">
        <v>0</v>
      </c>
      <c r="BO147" s="48">
        <v>0</v>
      </c>
      <c r="BP147" s="49">
        <v>0</v>
      </c>
      <c r="BQ147" s="48">
        <v>64</v>
      </c>
      <c r="BR147" s="49">
        <v>100</v>
      </c>
      <c r="BS147" s="48">
        <v>64</v>
      </c>
      <c r="BT147" s="63" t="str">
        <f>REPLACE(INDEX(GroupVertices[Group],MATCH(Vertices[[#This Row],[Vertex]],GroupVertices[Vertex],0)),1,1,"")</f>
        <v>3</v>
      </c>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7"/>
    <dataValidation allowBlank="1" showInputMessage="1" promptTitle="Vertex Tooltip" prompt="Enter optional text that will pop up when the mouse is hovered over the vertex." errorTitle="Invalid Vertex Image Key" sqref="L3:L14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7"/>
    <dataValidation allowBlank="1" showInputMessage="1" promptTitle="Vertex Label Fill Color" prompt="To select an optional fill color for the Label shape, right-click and select Select Color on the right-click menu." sqref="J3:J147"/>
    <dataValidation allowBlank="1" showInputMessage="1" promptTitle="Vertex Image File" prompt="Enter the path to an image file.  Hover over the column header for examples." errorTitle="Invalid Vertex Image Key" sqref="G3:G147"/>
    <dataValidation allowBlank="1" showInputMessage="1" promptTitle="Vertex Color" prompt="To select an optional vertex color, right-click and select Select Color on the right-click menu." sqref="C3:C147"/>
    <dataValidation allowBlank="1" showInputMessage="1" promptTitle="Vertex Opacity" prompt="Enter an optional vertex opacity between 0 (transparent) and 100 (opaque)." errorTitle="Invalid Vertex Opacity" error="The optional vertex opacity must be a whole number between 0 and 10." sqref="F3:F147"/>
    <dataValidation type="list" allowBlank="1" showInputMessage="1" showErrorMessage="1" promptTitle="Vertex Shape" prompt="Select an optional vertex shape." errorTitle="Invalid Vertex Shape" error="You have entered an invalid vertex shape.  Try selecting from the drop-down list instead." sqref="D3:D14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7">
      <formula1>ValidVertexLabelPositions</formula1>
    </dataValidation>
    <dataValidation allowBlank="1" showInputMessage="1" showErrorMessage="1" promptTitle="Vertex Name" prompt="Enter the name of the vertex." sqref="A3:A147"/>
  </dataValidations>
  <hyperlinks>
    <hyperlink ref="AK96" r:id="rId1" display="https://t.co/ZsemyY1Msp.friends"/>
    <hyperlink ref="AM3" r:id="rId2" display="https://t.co/s4749LS5Pm"/>
    <hyperlink ref="AM4" r:id="rId3" display="https://t.co/3gsQ1wfMiK"/>
    <hyperlink ref="AM5" r:id="rId4" display="https://t.co/3wDNjsynWP"/>
    <hyperlink ref="AM6" r:id="rId5" display="http://t.co/Y8pxdbXq"/>
    <hyperlink ref="AM7" r:id="rId6" display="https://t.co/3gsQ1wxnHk"/>
    <hyperlink ref="AM8" r:id="rId7" display="https://t.co/92YldsQOmn"/>
    <hyperlink ref="AM9" r:id="rId8" display="http://t.co/q9v9VIXZW5"/>
    <hyperlink ref="AM10" r:id="rId9" display="http://t.co/FGUiKSyPJM"/>
    <hyperlink ref="AM11" r:id="rId10" display="https://t.co/CB3LOd21gs"/>
    <hyperlink ref="AM12" r:id="rId11" display="http://t.co/n5TZGOWhwu"/>
    <hyperlink ref="AM14" r:id="rId12" display="https://t.co/VVpeTjpkkG"/>
    <hyperlink ref="AM15" r:id="rId13" display="http://t.co/1xtODHzfIU"/>
    <hyperlink ref="AM16" r:id="rId14" display="http://t.co/9tQ3JhsmdQ"/>
    <hyperlink ref="AM18" r:id="rId15" display="https://t.co/5vtobjQNT8"/>
    <hyperlink ref="AM19" r:id="rId16" display="https://t.co/QMN3sfK81X"/>
    <hyperlink ref="AM23" r:id="rId17" display="https://t.co/fDdYObWdc1"/>
    <hyperlink ref="AM24" r:id="rId18" display="https://t.co/D8Bz3O4XQ8"/>
    <hyperlink ref="AM26" r:id="rId19" display="https://t.co/3KA1TzH11I"/>
    <hyperlink ref="AM28" r:id="rId20" display="https://t.co/3XZpf0o8Z2"/>
    <hyperlink ref="AM30" r:id="rId21" display="https://t.co/3KA1TzYBTg"/>
    <hyperlink ref="AM35" r:id="rId22" display="https://t.co/q3yoKOXfSh"/>
    <hyperlink ref="AM36" r:id="rId23" display="https://t.co/S9QBp9qhkv"/>
    <hyperlink ref="AM37" r:id="rId24" display="https://t.co/owBTLRnSgV"/>
    <hyperlink ref="AM40" r:id="rId25" display="https://t.co/hnXfsIv4b0"/>
    <hyperlink ref="AM47" r:id="rId26" display="https://t.co/eyEu9opTrd"/>
    <hyperlink ref="AM51" r:id="rId27" display="https://t.co/wKDzAvxjUb"/>
    <hyperlink ref="AM52" r:id="rId28" display="https://t.co/vylYgyyHe8"/>
    <hyperlink ref="AM55" r:id="rId29" display="https://t.co/1nyCrnGqaa"/>
    <hyperlink ref="AM56" r:id="rId30" display="http://t.co/EWh3PaA0uw"/>
    <hyperlink ref="AM59" r:id="rId31" display="https://t.co/VYXbsZvr0E"/>
    <hyperlink ref="AM69" r:id="rId32" display="https://t.co/8tdgzgzcYv"/>
    <hyperlink ref="AM71" r:id="rId33" display="https://t.co/5Z8Ew5FSTs"/>
    <hyperlink ref="AM72" r:id="rId34" display="https://t.co/hXNhJNNtKG"/>
    <hyperlink ref="AM74" r:id="rId35" display="https://t.co/ZXTnpaKbGN"/>
    <hyperlink ref="AM75" r:id="rId36" display="https://t.co/Q5ZqqykaCS"/>
    <hyperlink ref="AM78" r:id="rId37" display="https://t.co/uqkKPM5W3e"/>
    <hyperlink ref="AM81" r:id="rId38" display="https://t.co/F1izPGy8b5"/>
    <hyperlink ref="AM83" r:id="rId39" display="https://t.co/ZU7hChgOo9"/>
    <hyperlink ref="AM84" r:id="rId40" display="https://t.co/tn8QxoMcCq"/>
    <hyperlink ref="AM85" r:id="rId41" display="http://t.co/YwdB1iUH1y"/>
    <hyperlink ref="AM86" r:id="rId42" display="https://t.co/JY7MnB3W2o"/>
    <hyperlink ref="AM93" r:id="rId43" display="https://t.co/OiDFCzz9pl"/>
    <hyperlink ref="AM101" r:id="rId44" display="https://t.co/bbADmhH62g"/>
    <hyperlink ref="AM102" r:id="rId45" display="http://t.co/R11YJxOGHN"/>
    <hyperlink ref="AM107" r:id="rId46" display="http://t.co/vhSPsXm8ix"/>
    <hyperlink ref="AM114" r:id="rId47" display="https://t.co/owBTLRnSgV"/>
    <hyperlink ref="AM116" r:id="rId48" display="https://t.co/UTKCo4Nfmg"/>
    <hyperlink ref="AM127" r:id="rId49" display="https://t.co/rOG4V5ZSwG"/>
    <hyperlink ref="AM128" r:id="rId50" display="https://t.co/F7gYsgh0do"/>
    <hyperlink ref="AM129" r:id="rId51" display="https://t.co/HUnc0oM1If"/>
    <hyperlink ref="AM134" r:id="rId52" display="http://t.co/TGRUTfw5Hh"/>
    <hyperlink ref="AM135" r:id="rId53" display="https://t.co/3DOFxjGqKz"/>
    <hyperlink ref="AM138" r:id="rId54" display="https://t.co/lWVv1EV5DF"/>
    <hyperlink ref="AM141" r:id="rId55" display="https://t.co/wc3ibUY4jB"/>
    <hyperlink ref="AM142" r:id="rId56" display="https://t.co/h93JMCYVzA"/>
    <hyperlink ref="AM144" r:id="rId57" display="https://t.co/ydBJRGQL0S"/>
    <hyperlink ref="AM145" r:id="rId58" display="https://t.co/vBeYd4GF2e"/>
    <hyperlink ref="AM146" r:id="rId59" display="http://t.co/ceDR7b8Igu"/>
    <hyperlink ref="AM147" r:id="rId60" display="https://t.co/XaDRWalfVP"/>
    <hyperlink ref="AP3" r:id="rId61" display="https://pbs.twimg.com/profile_banners/471253770/1538676123"/>
    <hyperlink ref="AP5" r:id="rId62" display="https://pbs.twimg.com/profile_banners/16473779/1521562404"/>
    <hyperlink ref="AP6" r:id="rId63" display="https://pbs.twimg.com/profile_banners/318894833/1355622396"/>
    <hyperlink ref="AP11" r:id="rId64" display="https://pbs.twimg.com/profile_banners/1076261572002148353/1545435978"/>
    <hyperlink ref="AP12" r:id="rId65" display="https://pbs.twimg.com/profile_banners/620189409/1544110980"/>
    <hyperlink ref="AP13" r:id="rId66" display="https://pbs.twimg.com/profile_banners/1382841594/1475588526"/>
    <hyperlink ref="AP14" r:id="rId67" display="https://pbs.twimg.com/profile_banners/920684044848910336/1538406494"/>
    <hyperlink ref="AP15" r:id="rId68" display="https://pbs.twimg.com/profile_banners/65742008/1377037307"/>
    <hyperlink ref="AP17" r:id="rId69" display="https://pbs.twimg.com/profile_banners/607539796/1547576778"/>
    <hyperlink ref="AP18" r:id="rId70" display="https://pbs.twimg.com/profile_banners/40894238/1542152979"/>
    <hyperlink ref="AP19" r:id="rId71" display="https://pbs.twimg.com/profile_banners/151804158/1550016789"/>
    <hyperlink ref="AP20" r:id="rId72" display="https://pbs.twimg.com/profile_banners/201897309/1536958507"/>
    <hyperlink ref="AP22" r:id="rId73" display="https://pbs.twimg.com/profile_banners/4004327112/1548004587"/>
    <hyperlink ref="AP23" r:id="rId74" display="https://pbs.twimg.com/profile_banners/15821702/1524697408"/>
    <hyperlink ref="AP24" r:id="rId75" display="https://pbs.twimg.com/profile_banners/154409428/1465073986"/>
    <hyperlink ref="AP25" r:id="rId76" display="https://pbs.twimg.com/profile_banners/1019317450138095617/1547559433"/>
    <hyperlink ref="AP26" r:id="rId77" display="https://pbs.twimg.com/profile_banners/2277988314/1407085558"/>
    <hyperlink ref="AP27" r:id="rId78" display="https://pbs.twimg.com/profile_banners/1855535821/1535989662"/>
    <hyperlink ref="AP28" r:id="rId79" display="https://pbs.twimg.com/profile_banners/301696528/1483912084"/>
    <hyperlink ref="AP30" r:id="rId80" display="https://pbs.twimg.com/profile_banners/363908005/1504635970"/>
    <hyperlink ref="AP31" r:id="rId81" display="https://pbs.twimg.com/profile_banners/723315727822807040/1470431472"/>
    <hyperlink ref="AP32" r:id="rId82" display="https://pbs.twimg.com/profile_banners/887309156/1471999974"/>
    <hyperlink ref="AP33" r:id="rId83" display="https://pbs.twimg.com/profile_banners/329879792/1534887956"/>
    <hyperlink ref="AP34" r:id="rId84" display="https://pbs.twimg.com/profile_banners/1556651334/1372960593"/>
    <hyperlink ref="AP35" r:id="rId85" display="https://pbs.twimg.com/profile_banners/8028342/1398264674"/>
    <hyperlink ref="AP36" r:id="rId86" display="https://pbs.twimg.com/profile_banners/806523554200219650/1481206327"/>
    <hyperlink ref="AP37" r:id="rId87" display="https://pbs.twimg.com/profile_banners/140980387/1403058067"/>
    <hyperlink ref="AP38" r:id="rId88" display="https://pbs.twimg.com/profile_banners/1358483334/1510764144"/>
    <hyperlink ref="AP39" r:id="rId89" display="https://pbs.twimg.com/profile_banners/263895214/1502570818"/>
    <hyperlink ref="AP40" r:id="rId90" display="https://pbs.twimg.com/profile_banners/208043428/1518059744"/>
    <hyperlink ref="AP41" r:id="rId91" display="https://pbs.twimg.com/profile_banners/455268999/1550681726"/>
    <hyperlink ref="AP42" r:id="rId92" display="https://pbs.twimg.com/profile_banners/768574541798834176/1474375342"/>
    <hyperlink ref="AP43" r:id="rId93" display="https://pbs.twimg.com/profile_banners/28484087/1432524707"/>
    <hyperlink ref="AP44" r:id="rId94" display="https://pbs.twimg.com/profile_banners/194643555/1462065309"/>
    <hyperlink ref="AP45" r:id="rId95" display="https://pbs.twimg.com/profile_banners/2874072415/1498105392"/>
    <hyperlink ref="AP46" r:id="rId96" display="https://pbs.twimg.com/profile_banners/432174251/1531064516"/>
    <hyperlink ref="AP48" r:id="rId97" display="https://pbs.twimg.com/profile_banners/196978149/1531941473"/>
    <hyperlink ref="AP49" r:id="rId98" display="https://pbs.twimg.com/profile_banners/2269047445/1421771811"/>
    <hyperlink ref="AP50" r:id="rId99" display="https://pbs.twimg.com/profile_banners/275032748/1440297948"/>
    <hyperlink ref="AP51" r:id="rId100" display="https://pbs.twimg.com/profile_banners/2588618071/1530141899"/>
    <hyperlink ref="AP52" r:id="rId101" display="https://pbs.twimg.com/profile_banners/2501945227/1435094474"/>
    <hyperlink ref="AP54" r:id="rId102" display="https://pbs.twimg.com/profile_banners/33696794/1426980882"/>
    <hyperlink ref="AP55" r:id="rId103" display="https://pbs.twimg.com/profile_banners/42882235/1530932983"/>
    <hyperlink ref="AP56" r:id="rId104" display="https://pbs.twimg.com/profile_banners/65634311/1530535758"/>
    <hyperlink ref="AP57" r:id="rId105" display="https://pbs.twimg.com/profile_banners/68888272/1494519385"/>
    <hyperlink ref="AP59" r:id="rId106" display="https://pbs.twimg.com/profile_banners/2345059392/1552110938"/>
    <hyperlink ref="AP60" r:id="rId107" display="https://pbs.twimg.com/profile_banners/123615190/1491526002"/>
    <hyperlink ref="AP61" r:id="rId108" display="https://pbs.twimg.com/profile_banners/344336958/1545960423"/>
    <hyperlink ref="AP62" r:id="rId109" display="https://pbs.twimg.com/profile_banners/30275578/1438138340"/>
    <hyperlink ref="AP63" r:id="rId110" display="https://pbs.twimg.com/profile_banners/721153107959283712/1525141605"/>
    <hyperlink ref="AP64" r:id="rId111" display="https://pbs.twimg.com/profile_banners/503660135/1473347386"/>
    <hyperlink ref="AP65" r:id="rId112" display="https://pbs.twimg.com/profile_banners/3123975920/1522667937"/>
    <hyperlink ref="AP66" r:id="rId113" display="https://pbs.twimg.com/profile_banners/756251318/1533844972"/>
    <hyperlink ref="AP68" r:id="rId114" display="https://pbs.twimg.com/profile_banners/3727684152/1511718989"/>
    <hyperlink ref="AP69" r:id="rId115" display="https://pbs.twimg.com/profile_banners/18650417/1546552311"/>
    <hyperlink ref="AP70" r:id="rId116" display="https://pbs.twimg.com/profile_banners/838914962370269184/1549419967"/>
    <hyperlink ref="AP71" r:id="rId117" display="https://pbs.twimg.com/profile_banners/3021787891/1489028995"/>
    <hyperlink ref="AP72" r:id="rId118" display="https://pbs.twimg.com/profile_banners/18908973/1550382832"/>
    <hyperlink ref="AP73" r:id="rId119" display="https://pbs.twimg.com/profile_banners/69136365/1401391661"/>
    <hyperlink ref="AP74" r:id="rId120" display="https://pbs.twimg.com/profile_banners/752727649236115460/1541283912"/>
    <hyperlink ref="AP75" r:id="rId121" display="https://pbs.twimg.com/profile_banners/185247143/1551623370"/>
    <hyperlink ref="AP76" r:id="rId122" display="https://pbs.twimg.com/profile_banners/2336164562/1436736560"/>
    <hyperlink ref="AP78" r:id="rId123" display="https://pbs.twimg.com/profile_banners/479973907/1515202909"/>
    <hyperlink ref="AP79" r:id="rId124" display="https://pbs.twimg.com/profile_banners/4442367093/1464069214"/>
    <hyperlink ref="AP80" r:id="rId125" display="https://pbs.twimg.com/profile_banners/517945906/1539555738"/>
    <hyperlink ref="AP81" r:id="rId126" display="https://pbs.twimg.com/profile_banners/46437166/1509117758"/>
    <hyperlink ref="AP83" r:id="rId127" display="https://pbs.twimg.com/profile_banners/1002693003805413376/1552529804"/>
    <hyperlink ref="AP84" r:id="rId128" display="https://pbs.twimg.com/profile_banners/78981267/1482723881"/>
    <hyperlink ref="AP85" r:id="rId129" display="https://pbs.twimg.com/profile_banners/142139412/1463777966"/>
    <hyperlink ref="AP86" r:id="rId130" display="https://pbs.twimg.com/profile_banners/973267522798735360/1536852604"/>
    <hyperlink ref="AP87" r:id="rId131" display="https://pbs.twimg.com/profile_banners/1072468238/1552350025"/>
    <hyperlink ref="AP88" r:id="rId132" display="https://pbs.twimg.com/profile_banners/508872049/1365312326"/>
    <hyperlink ref="AP89" r:id="rId133" display="https://pbs.twimg.com/profile_banners/2557998152/1532485096"/>
    <hyperlink ref="AP90" r:id="rId134" display="https://pbs.twimg.com/profile_banners/1918161866/1530668438"/>
    <hyperlink ref="AP91" r:id="rId135" display="https://pbs.twimg.com/profile_banners/26307814/1526689963"/>
    <hyperlink ref="AP92" r:id="rId136" display="https://pbs.twimg.com/profile_banners/1166887110/1541215097"/>
    <hyperlink ref="AP93" r:id="rId137" display="https://pbs.twimg.com/profile_banners/16462318/1546635617"/>
    <hyperlink ref="AP94" r:id="rId138" display="https://pbs.twimg.com/profile_banners/868785714/1537191384"/>
    <hyperlink ref="AP95" r:id="rId139" display="https://pbs.twimg.com/profile_banners/432711828/1533184234"/>
    <hyperlink ref="AP96" r:id="rId140" display="https://pbs.twimg.com/profile_banners/2612047957/1487275027"/>
    <hyperlink ref="AP97" r:id="rId141" display="https://pbs.twimg.com/profile_banners/29094252/1544856173"/>
    <hyperlink ref="AP98" r:id="rId142" display="https://pbs.twimg.com/profile_banners/842426525597208578/1512657937"/>
    <hyperlink ref="AP99" r:id="rId143" display="https://pbs.twimg.com/profile_banners/749223212316135425/1486115405"/>
    <hyperlink ref="AP101" r:id="rId144" display="https://pbs.twimg.com/profile_banners/506549356/1488847857"/>
    <hyperlink ref="AP102" r:id="rId145" display="https://pbs.twimg.com/profile_banners/19098792/1497472685"/>
    <hyperlink ref="AP103" r:id="rId146" display="https://pbs.twimg.com/profile_banners/239725442/1552393798"/>
    <hyperlink ref="AP104" r:id="rId147" display="https://pbs.twimg.com/profile_banners/2668294830/1406001739"/>
    <hyperlink ref="AP105" r:id="rId148" display="https://pbs.twimg.com/profile_banners/105657732/1441721639"/>
    <hyperlink ref="AP106" r:id="rId149" display="https://pbs.twimg.com/profile_banners/702083461/1552440717"/>
    <hyperlink ref="AP107" r:id="rId150" display="https://pbs.twimg.com/profile_banners/314670099/1528144740"/>
    <hyperlink ref="AP108" r:id="rId151" display="https://pbs.twimg.com/profile_banners/15765108/1551463428"/>
    <hyperlink ref="AP111" r:id="rId152" display="https://pbs.twimg.com/profile_banners/874476858498326528/1507948154"/>
    <hyperlink ref="AP114" r:id="rId153" display="https://pbs.twimg.com/profile_banners/326377745/1370747645"/>
    <hyperlink ref="AP115" r:id="rId154" display="https://pbs.twimg.com/profile_banners/2463366696/1549946630"/>
    <hyperlink ref="AP116" r:id="rId155" display="https://pbs.twimg.com/profile_banners/87486955/1466467740"/>
    <hyperlink ref="AP117" r:id="rId156" display="https://pbs.twimg.com/profile_banners/726564627815915520/1462067800"/>
    <hyperlink ref="AP119" r:id="rId157" display="https://pbs.twimg.com/profile_banners/4597145593/1551724786"/>
    <hyperlink ref="AP121" r:id="rId158" display="https://pbs.twimg.com/profile_banners/239130975/1532125671"/>
    <hyperlink ref="AP122" r:id="rId159" display="https://pbs.twimg.com/profile_banners/408975223/1537312662"/>
    <hyperlink ref="AP123" r:id="rId160" display="https://pbs.twimg.com/profile_banners/739532653204889600/1465263310"/>
    <hyperlink ref="AP124" r:id="rId161" display="https://pbs.twimg.com/profile_banners/572141604/1505384368"/>
    <hyperlink ref="AP125" r:id="rId162" display="https://pbs.twimg.com/profile_banners/24312199/1366844117"/>
    <hyperlink ref="AP126" r:id="rId163" display="https://pbs.twimg.com/profile_banners/366182821/1501738425"/>
    <hyperlink ref="AP127" r:id="rId164" display="https://pbs.twimg.com/profile_banners/796334856/1547124547"/>
    <hyperlink ref="AP128" r:id="rId165" display="https://pbs.twimg.com/profile_banners/50743931/1550460336"/>
    <hyperlink ref="AP129" r:id="rId166" display="https://pbs.twimg.com/profile_banners/17035423/1551245625"/>
    <hyperlink ref="AP130" r:id="rId167" display="https://pbs.twimg.com/profile_banners/42638966/1383304653"/>
    <hyperlink ref="AP131" r:id="rId168" display="https://pbs.twimg.com/profile_banners/225107266/1434627196"/>
    <hyperlink ref="AP133" r:id="rId169" display="https://pbs.twimg.com/profile_banners/135578613/1549253940"/>
    <hyperlink ref="AP134" r:id="rId170" display="https://pbs.twimg.com/profile_banners/46372446/1366123138"/>
    <hyperlink ref="AP137" r:id="rId171" display="https://pbs.twimg.com/profile_banners/441104939/1466991399"/>
    <hyperlink ref="AP138" r:id="rId172" display="https://pbs.twimg.com/profile_banners/882325551167533056/1504149401"/>
    <hyperlink ref="AP139" r:id="rId173" display="https://pbs.twimg.com/profile_banners/503493243/1404089039"/>
    <hyperlink ref="AP141" r:id="rId174" display="https://pbs.twimg.com/profile_banners/742351395152637953/1465825744"/>
    <hyperlink ref="AP142" r:id="rId175" display="https://pbs.twimg.com/profile_banners/80994991/1551908570"/>
    <hyperlink ref="AP143" r:id="rId176" display="https://pbs.twimg.com/profile_banners/1039931087416221696/1537247970"/>
    <hyperlink ref="AP144" r:id="rId177" display="https://pbs.twimg.com/profile_banners/49666825/1535057666"/>
    <hyperlink ref="AP145" r:id="rId178" display="https://pbs.twimg.com/profile_banners/858958222396235776/1505495146"/>
    <hyperlink ref="AP146" r:id="rId179" display="https://pbs.twimg.com/profile_banners/16405564/1544217741"/>
    <hyperlink ref="AP147" r:id="rId180" display="https://pbs.twimg.com/profile_banners/325286008/1543165165"/>
    <hyperlink ref="AV3" r:id="rId181" display="http://abs.twimg.com/images/themes/theme9/bg.gif"/>
    <hyperlink ref="AV4" r:id="rId182" display="http://abs.twimg.com/images/themes/theme1/bg.png"/>
    <hyperlink ref="AV5" r:id="rId183" display="http://abs.twimg.com/images/themes/theme15/bg.png"/>
    <hyperlink ref="AV6" r:id="rId184" display="http://abs.twimg.com/images/themes/theme1/bg.png"/>
    <hyperlink ref="AV7" r:id="rId185" display="http://abs.twimg.com/images/themes/theme1/bg.png"/>
    <hyperlink ref="AV9" r:id="rId186" display="http://abs.twimg.com/images/themes/theme1/bg.png"/>
    <hyperlink ref="AV10" r:id="rId187" display="http://abs.twimg.com/images/themes/theme9/bg.gif"/>
    <hyperlink ref="AV12" r:id="rId188" display="http://abs.twimg.com/images/themes/theme1/bg.png"/>
    <hyperlink ref="AV13" r:id="rId189" display="http://abs.twimg.com/images/themes/theme1/bg.png"/>
    <hyperlink ref="AV15" r:id="rId190" display="http://abs.twimg.com/images/themes/theme9/bg.gif"/>
    <hyperlink ref="AV16" r:id="rId191" display="http://abs.twimg.com/images/themes/theme1/bg.png"/>
    <hyperlink ref="AV17" r:id="rId192" display="http://abs.twimg.com/images/themes/theme1/bg.png"/>
    <hyperlink ref="AV18" r:id="rId193" display="http://abs.twimg.com/images/themes/theme1/bg.png"/>
    <hyperlink ref="AV19" r:id="rId194" display="http://abs.twimg.com/images/themes/theme15/bg.png"/>
    <hyperlink ref="AV20" r:id="rId195" display="http://abs.twimg.com/images/themes/theme15/bg.png"/>
    <hyperlink ref="AV21" r:id="rId196" display="http://abs.twimg.com/images/themes/theme9/bg.gif"/>
    <hyperlink ref="AV22" r:id="rId197" display="http://abs.twimg.com/images/themes/theme1/bg.png"/>
    <hyperlink ref="AV23" r:id="rId198" display="http://abs.twimg.com/images/themes/theme1/bg.png"/>
    <hyperlink ref="AV24" r:id="rId199" display="http://abs.twimg.com/images/themes/theme1/bg.png"/>
    <hyperlink ref="AV26" r:id="rId200" display="http://abs.twimg.com/images/themes/theme1/bg.png"/>
    <hyperlink ref="AV27" r:id="rId201" display="http://abs.twimg.com/images/themes/theme17/bg.gif"/>
    <hyperlink ref="AV28" r:id="rId202" display="http://abs.twimg.com/images/themes/theme1/bg.png"/>
    <hyperlink ref="AV29" r:id="rId203" display="http://abs.twimg.com/images/themes/theme1/bg.png"/>
    <hyperlink ref="AV30" r:id="rId204" display="http://abs.twimg.com/images/themes/theme1/bg.png"/>
    <hyperlink ref="AV32" r:id="rId205" display="http://abs.twimg.com/images/themes/theme1/bg.png"/>
    <hyperlink ref="AV33" r:id="rId206" display="http://abs.twimg.com/images/themes/theme1/bg.png"/>
    <hyperlink ref="AV34" r:id="rId207" display="http://abs.twimg.com/images/themes/theme1/bg.png"/>
    <hyperlink ref="AV35" r:id="rId208" display="http://abs.twimg.com/images/themes/theme1/bg.png"/>
    <hyperlink ref="AV36" r:id="rId209" display="http://abs.twimg.com/images/themes/theme1/bg.png"/>
    <hyperlink ref="AV37" r:id="rId210" display="http://abs.twimg.com/images/themes/theme14/bg.gif"/>
    <hyperlink ref="AV38" r:id="rId211" display="http://abs.twimg.com/images/themes/theme1/bg.png"/>
    <hyperlink ref="AV39" r:id="rId212" display="http://abs.twimg.com/images/themes/theme14/bg.gif"/>
    <hyperlink ref="AV40" r:id="rId213" display="http://abs.twimg.com/images/themes/theme1/bg.png"/>
    <hyperlink ref="AV41" r:id="rId214" display="http://abs.twimg.com/images/themes/theme1/bg.png"/>
    <hyperlink ref="AV43" r:id="rId215" display="http://abs.twimg.com/images/themes/theme1/bg.png"/>
    <hyperlink ref="AV44" r:id="rId216" display="http://abs.twimg.com/images/themes/theme1/bg.png"/>
    <hyperlink ref="AV45" r:id="rId217" display="http://abs.twimg.com/images/themes/theme1/bg.png"/>
    <hyperlink ref="AV46" r:id="rId218" display="http://abs.twimg.com/images/themes/theme1/bg.png"/>
    <hyperlink ref="AV47" r:id="rId219" display="http://abs.twimg.com/images/themes/theme16/bg.gif"/>
    <hyperlink ref="AV48" r:id="rId220" display="http://abs.twimg.com/images/themes/theme2/bg.gif"/>
    <hyperlink ref="AV49" r:id="rId221" display="http://abs.twimg.com/images/themes/theme1/bg.png"/>
    <hyperlink ref="AV50" r:id="rId222" display="http://abs.twimg.com/images/themes/theme1/bg.png"/>
    <hyperlink ref="AV51" r:id="rId223" display="http://abs.twimg.com/images/themes/theme1/bg.png"/>
    <hyperlink ref="AV52" r:id="rId224" display="http://abs.twimg.com/images/themes/theme1/bg.png"/>
    <hyperlink ref="AV53" r:id="rId225" display="http://abs.twimg.com/images/themes/theme1/bg.png"/>
    <hyperlink ref="AV54" r:id="rId226" display="http://abs.twimg.com/images/themes/theme4/bg.gif"/>
    <hyperlink ref="AV55" r:id="rId227" display="http://abs.twimg.com/images/themes/theme5/bg.gif"/>
    <hyperlink ref="AV56" r:id="rId228" display="http://abs.twimg.com/images/themes/theme1/bg.png"/>
    <hyperlink ref="AV57" r:id="rId229" display="http://abs.twimg.com/images/themes/theme1/bg.png"/>
    <hyperlink ref="AV58" r:id="rId230" display="http://abs.twimg.com/images/themes/theme1/bg.png"/>
    <hyperlink ref="AV59" r:id="rId231" display="http://abs.twimg.com/images/themes/theme1/bg.png"/>
    <hyperlink ref="AV60" r:id="rId232" display="http://abs.twimg.com/images/themes/theme4/bg.gif"/>
    <hyperlink ref="AV61" r:id="rId233" display="http://abs.twimg.com/images/themes/theme1/bg.png"/>
    <hyperlink ref="AV62" r:id="rId234" display="http://abs.twimg.com/images/themes/theme2/bg.gif"/>
    <hyperlink ref="AV64" r:id="rId235" display="http://abs.twimg.com/images/themes/theme1/bg.png"/>
    <hyperlink ref="AV65" r:id="rId236" display="http://abs.twimg.com/images/themes/theme1/bg.png"/>
    <hyperlink ref="AV66" r:id="rId237" display="http://abs.twimg.com/images/themes/theme15/bg.png"/>
    <hyperlink ref="AV67" r:id="rId238" display="http://abs.twimg.com/images/themes/theme1/bg.png"/>
    <hyperlink ref="AV68" r:id="rId239" display="http://abs.twimg.com/images/themes/theme1/bg.png"/>
    <hyperlink ref="AV69" r:id="rId240" display="http://abs.twimg.com/images/themes/theme4/bg.gif"/>
    <hyperlink ref="AV70" r:id="rId241" display="http://abs.twimg.com/images/themes/theme1/bg.png"/>
    <hyperlink ref="AV71" r:id="rId242" display="http://abs.twimg.com/images/themes/theme1/bg.png"/>
    <hyperlink ref="AV72" r:id="rId243" display="http://abs.twimg.com/images/themes/theme1/bg.png"/>
    <hyperlink ref="AV73" r:id="rId244" display="http://abs.twimg.com/images/themes/theme9/bg.gif"/>
    <hyperlink ref="AV74" r:id="rId245" display="http://abs.twimg.com/images/themes/theme1/bg.png"/>
    <hyperlink ref="AV75" r:id="rId246" display="http://abs.twimg.com/images/themes/theme14/bg.gif"/>
    <hyperlink ref="AV76" r:id="rId247" display="http://abs.twimg.com/images/themes/theme14/bg.gif"/>
    <hyperlink ref="AV78" r:id="rId248" display="http://abs.twimg.com/images/themes/theme17/bg.gif"/>
    <hyperlink ref="AV80" r:id="rId249" display="http://abs.twimg.com/images/themes/theme10/bg.gif"/>
    <hyperlink ref="AV81" r:id="rId250" display="http://abs.twimg.com/images/themes/theme1/bg.png"/>
    <hyperlink ref="AV82" r:id="rId251" display="http://abs.twimg.com/images/themes/theme1/bg.png"/>
    <hyperlink ref="AV83" r:id="rId252" display="http://abs.twimg.com/images/themes/theme1/bg.png"/>
    <hyperlink ref="AV84" r:id="rId253" display="http://abs.twimg.com/images/themes/theme11/bg.gif"/>
    <hyperlink ref="AV85" r:id="rId254" display="http://abs.twimg.com/images/themes/theme1/bg.png"/>
    <hyperlink ref="AV87" r:id="rId255" display="http://abs.twimg.com/images/themes/theme18/bg.gif"/>
    <hyperlink ref="AV88" r:id="rId256" display="http://abs.twimg.com/images/themes/theme15/bg.png"/>
    <hyperlink ref="AV89" r:id="rId257" display="http://abs.twimg.com/images/themes/theme1/bg.png"/>
    <hyperlink ref="AV90" r:id="rId258" display="http://abs.twimg.com/images/themes/theme1/bg.png"/>
    <hyperlink ref="AV91" r:id="rId259" display="http://abs.twimg.com/images/themes/theme9/bg.gif"/>
    <hyperlink ref="AV92" r:id="rId260" display="http://abs.twimg.com/images/themes/theme1/bg.png"/>
    <hyperlink ref="AV93" r:id="rId261" display="http://abs.twimg.com/images/themes/theme14/bg.gif"/>
    <hyperlink ref="AV94" r:id="rId262" display="http://abs.twimg.com/images/themes/theme14/bg.gif"/>
    <hyperlink ref="AV95" r:id="rId263" display="http://abs.twimg.com/images/themes/theme11/bg.gif"/>
    <hyperlink ref="AV96" r:id="rId264" display="http://abs.twimg.com/images/themes/theme1/bg.png"/>
    <hyperlink ref="AV97" r:id="rId265" display="http://abs.twimg.com/images/themes/theme5/bg.gif"/>
    <hyperlink ref="AV100" r:id="rId266" display="http://abs.twimg.com/images/themes/theme1/bg.png"/>
    <hyperlink ref="AV101" r:id="rId267" display="http://abs.twimg.com/images/themes/theme17/bg.gif"/>
    <hyperlink ref="AV102" r:id="rId268" display="http://abs.twimg.com/images/themes/theme10/bg.gif"/>
    <hyperlink ref="AV103" r:id="rId269" display="http://abs.twimg.com/images/themes/theme1/bg.png"/>
    <hyperlink ref="AV104" r:id="rId270" display="http://abs.twimg.com/images/themes/theme1/bg.png"/>
    <hyperlink ref="AV105" r:id="rId271" display="http://abs.twimg.com/images/themes/theme4/bg.gif"/>
    <hyperlink ref="AV106" r:id="rId272" display="http://abs.twimg.com/images/themes/theme1/bg.png"/>
    <hyperlink ref="AV107" r:id="rId273" display="http://abs.twimg.com/images/themes/theme14/bg.gif"/>
    <hyperlink ref="AV108" r:id="rId274" display="http://abs.twimg.com/images/themes/theme17/bg.gif"/>
    <hyperlink ref="AV110" r:id="rId275" display="http://abs.twimg.com/images/themes/theme1/bg.png"/>
    <hyperlink ref="AV112" r:id="rId276" display="http://abs.twimg.com/images/themes/theme1/bg.png"/>
    <hyperlink ref="AV113" r:id="rId277" display="http://abs.twimg.com/images/themes/theme1/bg.png"/>
    <hyperlink ref="AV114" r:id="rId278" display="http://abs.twimg.com/images/themes/theme1/bg.png"/>
    <hyperlink ref="AV115" r:id="rId279" display="http://abs.twimg.com/images/themes/theme1/bg.png"/>
    <hyperlink ref="AV116" r:id="rId280" display="http://abs.twimg.com/images/themes/theme13/bg.gif"/>
    <hyperlink ref="AV119" r:id="rId281" display="http://abs.twimg.com/images/themes/theme1/bg.png"/>
    <hyperlink ref="AV120" r:id="rId282" display="http://abs.twimg.com/images/themes/theme1/bg.png"/>
    <hyperlink ref="AV121" r:id="rId283" display="http://abs.twimg.com/images/themes/theme1/bg.png"/>
    <hyperlink ref="AV122" r:id="rId284" display="http://abs.twimg.com/images/themes/theme1/bg.png"/>
    <hyperlink ref="AV124" r:id="rId285" display="http://abs.twimg.com/images/themes/theme1/bg.png"/>
    <hyperlink ref="AV125" r:id="rId286" display="http://abs.twimg.com/images/themes/theme1/bg.png"/>
    <hyperlink ref="AV126" r:id="rId287" display="http://abs.twimg.com/images/themes/theme14/bg.gif"/>
    <hyperlink ref="AV127" r:id="rId288" display="http://abs.twimg.com/images/themes/theme14/bg.gif"/>
    <hyperlink ref="AV128" r:id="rId289" display="http://abs.twimg.com/images/themes/theme11/bg.gif"/>
    <hyperlink ref="AV129" r:id="rId290" display="http://abs.twimg.com/images/themes/theme10/bg.gif"/>
    <hyperlink ref="AV130" r:id="rId291" display="http://abs.twimg.com/images/themes/theme4/bg.gif"/>
    <hyperlink ref="AV131" r:id="rId292" display="http://abs.twimg.com/images/themes/theme1/bg.png"/>
    <hyperlink ref="AV132" r:id="rId293" display="http://abs.twimg.com/images/themes/theme1/bg.png"/>
    <hyperlink ref="AV133" r:id="rId294" display="http://abs.twimg.com/images/themes/theme9/bg.gif"/>
    <hyperlink ref="AV134" r:id="rId295" display="http://abs.twimg.com/images/themes/theme1/bg.png"/>
    <hyperlink ref="AV135" r:id="rId296" display="http://abs.twimg.com/images/themes/theme1/bg.png"/>
    <hyperlink ref="AV136" r:id="rId297" display="http://abs.twimg.com/images/themes/theme1/bg.png"/>
    <hyperlink ref="AV137" r:id="rId298" display="http://abs.twimg.com/images/themes/theme1/bg.png"/>
    <hyperlink ref="AV139" r:id="rId299" display="http://abs.twimg.com/images/themes/theme19/bg.gif"/>
    <hyperlink ref="AV140" r:id="rId300" display="http://abs.twimg.com/images/themes/theme1/bg.png"/>
    <hyperlink ref="AV142" r:id="rId301" display="http://abs.twimg.com/images/themes/theme18/bg.gif"/>
    <hyperlink ref="AV143" r:id="rId302" display="http://abs.twimg.com/images/themes/theme1/bg.png"/>
    <hyperlink ref="AV144" r:id="rId303" display="http://abs.twimg.com/images/themes/theme1/bg.png"/>
    <hyperlink ref="AV145" r:id="rId304" display="http://abs.twimg.com/images/themes/theme1/bg.png"/>
    <hyperlink ref="AV146" r:id="rId305" display="http://abs.twimg.com/images/themes/theme1/bg.png"/>
    <hyperlink ref="AV147" r:id="rId306" display="http://abs.twimg.com/images/themes/theme1/bg.png"/>
    <hyperlink ref="G3" r:id="rId307" display="http://pbs.twimg.com/profile_images/1016387243320184832/rYrLgJ0s_normal.jpg"/>
    <hyperlink ref="G4" r:id="rId308" display="http://pbs.twimg.com/profile_images/193353474/bender-smoking2_normal.jpg"/>
    <hyperlink ref="G5" r:id="rId309" display="http://pbs.twimg.com/profile_images/1500425784/Twitter_QO_Avatar_normal.png"/>
    <hyperlink ref="G6" r:id="rId310" display="http://pbs.twimg.com/profile_images/1399786033/SWA_Logo_normal.PNG"/>
    <hyperlink ref="G7" r:id="rId311" display="http://pbs.twimg.com/profile_images/184720788/bender-smoking2_normal.jpg"/>
    <hyperlink ref="G8" r:id="rId312" display="http://pbs.twimg.com/profile_images/899766511459385345/Dy-jSsCZ_normal.jpg"/>
    <hyperlink ref="G9" r:id="rId313" display="http://pbs.twimg.com/profile_images/104985211/bizbuzzt_normal.jpg"/>
    <hyperlink ref="G10" r:id="rId314" display="http://pbs.twimg.com/profile_images/689293922959552512/xTxBAMSz_normal.jpg"/>
    <hyperlink ref="G11" r:id="rId315" display="http://pbs.twimg.com/profile_images/1076261735173160960/F2VNEovY_normal.jpg"/>
    <hyperlink ref="G12" r:id="rId316" display="http://pbs.twimg.com/profile_images/876556265757036545/ZtfhAeIJ_normal.jpg"/>
    <hyperlink ref="G13" r:id="rId317" display="http://pbs.twimg.com/profile_images/1105651503610552320/9WW72wcn_normal.png"/>
    <hyperlink ref="G14" r:id="rId318" display="http://pbs.twimg.com/profile_images/920685651900514304/RtMwC1IX_normal.jpg"/>
    <hyperlink ref="G15" r:id="rId319" display="http://pbs.twimg.com/profile_images/362932536/oldeagle_face_normal.jpg"/>
    <hyperlink ref="G16" r:id="rId320" display="http://pbs.twimg.com/profile_images/1352068494/_1_ME_normal.jpg"/>
    <hyperlink ref="G17" r:id="rId321" display="http://pbs.twimg.com/profile_images/1098244195540758534/g4lX4tlG_normal.jpg"/>
    <hyperlink ref="G18" r:id="rId322" display="http://pbs.twimg.com/profile_images/1062491090589282306/-RrUxF87_normal.jpg"/>
    <hyperlink ref="G19" r:id="rId323" display="http://pbs.twimg.com/profile_images/1047389030545944576/lkD82NbK_normal.jpg"/>
    <hyperlink ref="G20" r:id="rId324" display="http://pbs.twimg.com/profile_images/1040705516228501504/hGnNH014_normal.jpg"/>
    <hyperlink ref="G21" r:id="rId325" display="http://pbs.twimg.com/profile_images/3311800587/57402dd9a73545e6ce8c4a850dcf5d50_normal.jpeg"/>
    <hyperlink ref="G22" r:id="rId326" display="http://pbs.twimg.com/profile_images/1102402282153488384/_wQgdVlp_normal.jpg"/>
    <hyperlink ref="G23" r:id="rId327" display="http://pbs.twimg.com/profile_images/643872792249802753/4GBMPE-y_normal.jpg"/>
    <hyperlink ref="G24" r:id="rId328" display="http://pbs.twimg.com/profile_images/1018178613982576640/qLPZwnJ2_normal.jpg"/>
    <hyperlink ref="G25" r:id="rId329" display="http://pbs.twimg.com/profile_images/1061005010245378048/DXWJzxI0_normal.jpg"/>
    <hyperlink ref="G26" r:id="rId330" display="http://pbs.twimg.com/profile_images/732558827351085056/yRr4JaLd_normal.jpg"/>
    <hyperlink ref="G27" r:id="rId331" display="http://pbs.twimg.com/profile_images/1103663253207633922/91KxyTjB_normal.jpg"/>
    <hyperlink ref="G28" r:id="rId332" display="http://pbs.twimg.com/profile_images/818275735056093184/MUoAUKg7_normal.jpg"/>
    <hyperlink ref="G29" r:id="rId333" display="http://abs.twimg.com/sticky/default_profile_images/default_profile_normal.png"/>
    <hyperlink ref="G30" r:id="rId334" display="http://pbs.twimg.com/profile_images/766813237539024897/wjJQhRCt_normal.jpg"/>
    <hyperlink ref="G31" r:id="rId335" display="http://pbs.twimg.com/profile_images/761671909327052800/OTn55o3l_normal.jpg"/>
    <hyperlink ref="G32" r:id="rId336" display="http://pbs.twimg.com/profile_images/862396715541909504/j3Vc5jE-_normal.jpg"/>
    <hyperlink ref="G33" r:id="rId337" display="http://pbs.twimg.com/profile_images/1032020998835658752/tQER-b6j_normal.jpg"/>
    <hyperlink ref="G34" r:id="rId338" display="http://pbs.twimg.com/profile_images/1092984337530798080/7YYyIbBo_normal.jpg"/>
    <hyperlink ref="G35" r:id="rId339" display="http://pbs.twimg.com/profile_images/1063610333435187200/2XBWy30E_normal.jpg"/>
    <hyperlink ref="G36" r:id="rId340" display="http://pbs.twimg.com/profile_images/807251408705597441/gL6xR9uF_normal.jpg"/>
    <hyperlink ref="G37" r:id="rId341" display="http://pbs.twimg.com/profile_images/889663234650783744/GwSuName_normal.jpg"/>
    <hyperlink ref="G38" r:id="rId342" display="http://pbs.twimg.com/profile_images/1084441571007844353/0-wYOEvY_normal.jpg"/>
    <hyperlink ref="G39" r:id="rId343" display="http://pbs.twimg.com/profile_images/2493850502/sz281cawpveung0bs5ic_normal.jpeg"/>
    <hyperlink ref="G40" r:id="rId344" display="http://pbs.twimg.com/profile_images/726590000712798208/3qBpA9dk_normal.jpg"/>
    <hyperlink ref="G41" r:id="rId345" display="http://pbs.twimg.com/profile_images/967453062829936640/YUyPudif_normal.jpg"/>
    <hyperlink ref="G42" r:id="rId346" display="http://pbs.twimg.com/profile_images/1099776164556488710/aiqexR1s_normal.jpg"/>
    <hyperlink ref="G43" r:id="rId347" display="http://pbs.twimg.com/profile_images/624736919054761984/GTGxm_ab_normal.jpg"/>
    <hyperlink ref="G44" r:id="rId348" display="http://pbs.twimg.com/profile_images/1435641079/photo_1__normal.JPG"/>
    <hyperlink ref="G45" r:id="rId349" display="http://pbs.twimg.com/profile_images/877743444336226304/M9g4joBo_normal.jpg"/>
    <hyperlink ref="G46" r:id="rId350" display="http://pbs.twimg.com/profile_images/1011136382968913920/YS_Bxtiy_normal.jpg"/>
    <hyperlink ref="G47" r:id="rId351" display="http://pbs.twimg.com/profile_images/812133149647847424/MvnpmID-_normal.jpg"/>
    <hyperlink ref="G48" r:id="rId352" display="http://pbs.twimg.com/profile_images/822190794102566912/EE61RY8n_normal.jpg"/>
    <hyperlink ref="G49" r:id="rId353" display="http://pbs.twimg.com/profile_images/438383284385751040/3La_q4mf_normal.jpeg"/>
    <hyperlink ref="G50" r:id="rId354" display="http://pbs.twimg.com/profile_images/1073834858336661505/GFLGOjgL_normal.jpg"/>
    <hyperlink ref="G51" r:id="rId355" display="http://pbs.twimg.com/profile_images/1043644559773917188/ubbLiLsP_normal.jpg"/>
    <hyperlink ref="G52" r:id="rId356" display="http://pbs.twimg.com/profile_images/1046538051298762753/yOQfGBlm_normal.jpg"/>
    <hyperlink ref="G53" r:id="rId357" display="http://pbs.twimg.com/profile_images/1020071240063692805/GBr_K7D5_normal.jpg"/>
    <hyperlink ref="G54" r:id="rId358" display="http://pbs.twimg.com/profile_images/579425565909913600/82mU_KU-_normal.jpg"/>
    <hyperlink ref="G55" r:id="rId359" display="http://pbs.twimg.com/profile_images/1063648805382426624/XD3tU1jh_normal.jpg"/>
    <hyperlink ref="G56" r:id="rId360" display="http://pbs.twimg.com/profile_images/819581945424162816/zmvbaRUH_normal.jpg"/>
    <hyperlink ref="G57" r:id="rId361" display="http://pbs.twimg.com/profile_images/488827098866266112/7p-TGBIZ_normal.jpeg"/>
    <hyperlink ref="G58" r:id="rId362" display="http://pbs.twimg.com/profile_images/76326181/first_national_tower_normal.JPG"/>
    <hyperlink ref="G59" r:id="rId363" display="http://pbs.twimg.com/profile_images/1105215171432079360/xIuuOBUf_normal.jpg"/>
    <hyperlink ref="G60" r:id="rId364" display="http://pbs.twimg.com/profile_images/1083787262582759424/M0M42jPr_normal.jpg"/>
    <hyperlink ref="G61" r:id="rId365" display="http://pbs.twimg.com/profile_images/1093286712137170946/FmESJ_X3_normal.jpg"/>
    <hyperlink ref="G62" r:id="rId366" display="http://pbs.twimg.com/profile_images/875209382526681088/HmTyV0sI_normal.jpg"/>
    <hyperlink ref="G63" r:id="rId367" display="http://pbs.twimg.com/profile_images/873314982770946048/vIoC6uD8_normal.jpg"/>
    <hyperlink ref="G64" r:id="rId368" display="http://pbs.twimg.com/profile_images/884101099623518208/3zPCvEob_normal.jpg"/>
    <hyperlink ref="G65" r:id="rId369" display="http://pbs.twimg.com/profile_images/980766529955549184/QkZ-hjG8_normal.jpg"/>
    <hyperlink ref="G66" r:id="rId370" display="http://pbs.twimg.com/profile_images/1104400454375665666/qMBmN2tq_normal.jpg"/>
    <hyperlink ref="G67" r:id="rId371" display="http://pbs.twimg.com/profile_images/1075398284091539456/TIO18YLR_normal.jpg"/>
    <hyperlink ref="G68" r:id="rId372" display="http://pbs.twimg.com/profile_images/912014279871692805/-SQI0mTV_normal.jpg"/>
    <hyperlink ref="G69" r:id="rId373" display="http://pbs.twimg.com/profile_images/922884395031183360/x6YCNCC2_normal.jpg"/>
    <hyperlink ref="G70" r:id="rId374" display="http://pbs.twimg.com/profile_images/1092974402180911105/qf_5-Oht_normal.jpg"/>
    <hyperlink ref="G71" r:id="rId375" display="http://pbs.twimg.com/profile_images/1082325970508529664/9Gl2eZP7_normal.jpg"/>
    <hyperlink ref="G72" r:id="rId376" display="http://pbs.twimg.com/profile_images/1097008255765762050/N-0Rq6CY_normal.jpg"/>
    <hyperlink ref="G73" r:id="rId377" display="http://pbs.twimg.com/profile_images/943167209479819264/NzUPkf7w_normal.jpg"/>
    <hyperlink ref="G74" r:id="rId378" display="http://pbs.twimg.com/profile_images/1086317092771491840/dsNCE72V_normal.jpg"/>
    <hyperlink ref="G75" r:id="rId379" display="http://pbs.twimg.com/profile_images/616444715047620608/ssS_DYWg_normal.jpg"/>
    <hyperlink ref="G76" r:id="rId380" display="http://pbs.twimg.com/profile_images/967155239437643777/38APFhDY_normal.jpg"/>
    <hyperlink ref="G77" r:id="rId381" display="http://abs.twimg.com/sticky/default_profile_images/default_profile_normal.png"/>
    <hyperlink ref="G78" r:id="rId382" display="http://pbs.twimg.com/profile_images/1084814742793977858/bFmS-qV0_normal.jpg"/>
    <hyperlink ref="G79" r:id="rId383" display="http://pbs.twimg.com/profile_images/701663432399941632/NmUpkrPG_normal.jpg"/>
    <hyperlink ref="G80" r:id="rId384" display="http://pbs.twimg.com/profile_images/1077363097860476928/5w0L1mXO_normal.jpg"/>
    <hyperlink ref="G81" r:id="rId385" display="http://pbs.twimg.com/profile_images/923933060340396033/Lm7_-RUP_normal.jpg"/>
    <hyperlink ref="G82" r:id="rId386" display="http://pbs.twimg.com/profile_images/643460291498524672/6hc9lKM1_normal.jpg"/>
    <hyperlink ref="G83" r:id="rId387" display="http://pbs.twimg.com/profile_images/1106015841643102208/OBZ2qVEw_normal.png"/>
    <hyperlink ref="G84" r:id="rId388" display="http://pbs.twimg.com/profile_images/813229016253681664/OaobO3QE_normal.jpg"/>
    <hyperlink ref="G85" r:id="rId389" display="http://pbs.twimg.com/profile_images/493476963290320896/CKWCrM3u_normal.jpeg"/>
    <hyperlink ref="G86" r:id="rId390" display="http://pbs.twimg.com/profile_images/1040261394472394757/SiKQ3awK_normal.jpg"/>
    <hyperlink ref="G87" r:id="rId391" display="http://pbs.twimg.com/profile_images/1095943731944087553/ATwu_tTX_normal.jpg"/>
    <hyperlink ref="G88" r:id="rId392" display="http://pbs.twimg.com/profile_images/1862471616/gregleah_normal.jpg"/>
    <hyperlink ref="G89" r:id="rId393" display="http://pbs.twimg.com/profile_images/1096059673428541440/cIPNwuI__normal.jpg"/>
    <hyperlink ref="G90" r:id="rId394" display="http://pbs.twimg.com/profile_images/378800000540933871/3eace9ef710c81f0e2de0719ed77bc6f_normal.png"/>
    <hyperlink ref="G91" r:id="rId395" display="http://pbs.twimg.com/profile_images/1058782376707440642/qV8QjvHv_normal.jpg"/>
    <hyperlink ref="G92" r:id="rId396" display="http://pbs.twimg.com/profile_images/1086454102543007744/Rpx1rLc__normal.jpg"/>
    <hyperlink ref="G93" r:id="rId397" display="http://pbs.twimg.com/profile_images/953291608568541184/c1GgJe3q_normal.jpg"/>
    <hyperlink ref="G94" r:id="rId398" display="http://pbs.twimg.com/profile_images/1095469388470325249/kvIv4zve_normal.jpg"/>
    <hyperlink ref="G95" r:id="rId399" display="http://pbs.twimg.com/profile_images/915637502475751425/wVaDEoMG_normal.jpg"/>
    <hyperlink ref="G96" r:id="rId400" display="http://pbs.twimg.com/profile_images/832317900732002304/U5Drg7O-_normal.jpg"/>
    <hyperlink ref="G97" r:id="rId401" display="http://pbs.twimg.com/profile_images/1094031811385135106/CYGASwTN_normal.jpg"/>
    <hyperlink ref="G98" r:id="rId402" display="http://pbs.twimg.com/profile_images/938781538149310464/YkRk4LN8_normal.jpg"/>
    <hyperlink ref="G99" r:id="rId403" display="http://pbs.twimg.com/profile_images/1096605233877315584/-rdNXkcY_normal.jpg"/>
    <hyperlink ref="G100" r:id="rId404" display="http://pbs.twimg.com/profile_images/2738402785/be9f47a3ce58e9e293626fb4694ee59d_normal.jpeg"/>
    <hyperlink ref="G101" r:id="rId405" display="http://pbs.twimg.com/profile_images/730010582015827968/XBuH_JbQ_normal.jpg"/>
    <hyperlink ref="G102" r:id="rId406" display="http://pbs.twimg.com/profile_images/875442270924832770/ZNJxEiEh_normal.jpg"/>
    <hyperlink ref="G103" r:id="rId407" display="http://pbs.twimg.com/profile_images/1094663627464949761/-r7ElD-S_normal.jpg"/>
    <hyperlink ref="G104" r:id="rId408" display="http://pbs.twimg.com/profile_images/491433036735451136/H5KDTO7e_normal.jpeg"/>
    <hyperlink ref="G105" r:id="rId409" display="http://pbs.twimg.com/profile_images/1088601440849936384/wL3amdWm_normal.jpg"/>
    <hyperlink ref="G106" r:id="rId410" display="http://pbs.twimg.com/profile_images/1097330896397463552/zFeJK7fs_normal.jpg"/>
    <hyperlink ref="G107" r:id="rId411" display="http://pbs.twimg.com/profile_images/804466045675151365/jjlfYiXy_normal.jpg"/>
    <hyperlink ref="G108" r:id="rId412" display="http://pbs.twimg.com/profile_images/1081434104829140992/mjH96wKD_normal.jpg"/>
    <hyperlink ref="G109" r:id="rId413" display="http://abs.twimg.com/sticky/default_profile_images/default_profile_normal.png"/>
    <hyperlink ref="G110" r:id="rId414" display="http://pbs.twimg.com/profile_images/1231795716/johnnyquest_normal.jpg"/>
    <hyperlink ref="G111" r:id="rId415" display="http://pbs.twimg.com/profile_images/919027528290877442/6cylnhi6_normal.jpg"/>
    <hyperlink ref="G112" r:id="rId416" display="http://pbs.twimg.com/profile_images/517137609026727936/Wx-9Xc7e_normal.jpeg"/>
    <hyperlink ref="G113" r:id="rId417" display="http://pbs.twimg.com/profile_images/2655229587/0c8e1f0408d5c0653a2604c5e34fbfc2_normal.jpeg"/>
    <hyperlink ref="G114" r:id="rId418" display="http://pbs.twimg.com/profile_images/726092872634626048/agguKm3c_normal.jpg"/>
    <hyperlink ref="G115" r:id="rId419" display="http://pbs.twimg.com/profile_images/1088133507191357440/TDkVvFC4_normal.jpg"/>
    <hyperlink ref="G116" r:id="rId420" display="http://pbs.twimg.com/profile_images/749578311047651328/2MqYP8wP_normal.jpg"/>
    <hyperlink ref="G117" r:id="rId421" display="http://pbs.twimg.com/profile_images/726591142628757504/ud_lzaN1_normal.jpg"/>
    <hyperlink ref="G118" r:id="rId422" display="http://pbs.twimg.com/profile_images/765761585948352512/rTH6SK4v_normal.jpg"/>
    <hyperlink ref="G119" r:id="rId423" display="http://pbs.twimg.com/profile_images/1104029874073858049/ZS4wyI1K_normal.jpg"/>
    <hyperlink ref="G120" r:id="rId424" display="http://abs.twimg.com/sticky/default_profile_images/default_profile_normal.png"/>
    <hyperlink ref="G121" r:id="rId425" display="http://pbs.twimg.com/profile_images/1049318823025958915/QBuDSJPW_normal.jpg"/>
    <hyperlink ref="G122" r:id="rId426" display="http://pbs.twimg.com/profile_images/1042190951438012416/gX18Ncir_normal.jpg"/>
    <hyperlink ref="G123" r:id="rId427" display="http://pbs.twimg.com/profile_images/749657385803800576/2GIOOU_r_normal.jpg"/>
    <hyperlink ref="G124" r:id="rId428" display="http://pbs.twimg.com/profile_images/908273981572222978/r4hkwN-i_normal.jpg"/>
    <hyperlink ref="G125" r:id="rId429" display="http://pbs.twimg.com/profile_images/567800242284683264/A6Wgulux_normal.jpeg"/>
    <hyperlink ref="G126" r:id="rId430" display="http://pbs.twimg.com/profile_images/863112509594550273/TfPQgs3M_normal.jpg"/>
    <hyperlink ref="G127" r:id="rId431" display="http://pbs.twimg.com/profile_images/1083344139645788160/1jzecOr8_normal.jpg"/>
    <hyperlink ref="G128" r:id="rId432" display="http://pbs.twimg.com/profile_images/972603159351832577/QaA-xCBk_normal.jpg"/>
    <hyperlink ref="G129" r:id="rId433" display="http://pbs.twimg.com/profile_images/1085776914285903873/D2BnQ3vv_normal.jpg"/>
    <hyperlink ref="G130" r:id="rId434" display="http://pbs.twimg.com/profile_images/378800000677620483/d582ee891e6f90f250bb0994057f0bcb_normal.jpeg"/>
    <hyperlink ref="G131" r:id="rId435" display="http://pbs.twimg.com/profile_images/1233966201/star3_normal.jpg"/>
    <hyperlink ref="G132" r:id="rId436" display="http://pbs.twimg.com/profile_images/436194415632060416/v2EGJAmw_normal.jpeg"/>
    <hyperlink ref="G133" r:id="rId437" display="http://pbs.twimg.com/profile_images/1104912795806638080/4G_w2ySv_normal.jpg"/>
    <hyperlink ref="G134" r:id="rId438" display="http://pbs.twimg.com/profile_images/614082723271938049/R08zqSoF_normal.jpg"/>
    <hyperlink ref="G135" r:id="rId439" display="http://pbs.twimg.com/profile_images/1100616814894100485/CK1GC31W_normal.jpg"/>
    <hyperlink ref="G136" r:id="rId440" display="http://pbs.twimg.com/profile_images/790402956604551168/TvPyfIMU_normal.jpg"/>
    <hyperlink ref="G137" r:id="rId441" display="http://pbs.twimg.com/profile_images/760120995000614912/VSWkEBPN_normal.jpg"/>
    <hyperlink ref="G138" r:id="rId442" display="http://pbs.twimg.com/profile_images/1060384429431025665/DaDUUmQW_normal.jpg"/>
    <hyperlink ref="G139" r:id="rId443" display="http://pbs.twimg.com/profile_images/2663567631/ab1a263a16cd803f49cd481bb2a53fb6_normal.png"/>
    <hyperlink ref="G140" r:id="rId444" display="http://pbs.twimg.com/profile_images/1050426567556501504/QvA7U4D5_normal.jpg"/>
    <hyperlink ref="G141" r:id="rId445" display="http://pbs.twimg.com/profile_images/742351637205950464/7TnKmzHP_normal.jpg"/>
    <hyperlink ref="G142" r:id="rId446" display="http://pbs.twimg.com/profile_images/1103410629568794624/YjD31KTb_normal.jpg"/>
    <hyperlink ref="G143" r:id="rId447" display="http://pbs.twimg.com/profile_images/1039939032082534406/cB5Ufki-_normal.jpg"/>
    <hyperlink ref="G144" r:id="rId448" display="http://pbs.twimg.com/profile_images/1032731250677542912/oLRNb5k-_normal.jpg"/>
    <hyperlink ref="G145" r:id="rId449" display="http://pbs.twimg.com/profile_images/1006369708847849473/NTmRVxko_normal.jpg"/>
    <hyperlink ref="G146" r:id="rId450" display="http://pbs.twimg.com/profile_images/1071152745581895682/Da48QOkI_normal.jpg"/>
    <hyperlink ref="G147" r:id="rId451" display="http://pbs.twimg.com/profile_images/916834882885705728/b1FdHTD8_normal.jpg"/>
    <hyperlink ref="AY3" r:id="rId452" display="https://twitter.com/pumpknot"/>
    <hyperlink ref="AY4" r:id="rId453" display="https://twitter.com/iembot_gid"/>
    <hyperlink ref="AY5" r:id="rId454" display="https://twitter.com/wqow"/>
    <hyperlink ref="AY6" r:id="rId455" display="https://twitter.com/simpleweatherwi"/>
    <hyperlink ref="AY7" r:id="rId456" display="https://twitter.com/iembot_oax"/>
    <hyperlink ref="AY8" r:id="rId457" display="https://twitter.com/ocsbroadcastify"/>
    <hyperlink ref="AY9" r:id="rId458" display="https://twitter.com/lincolnbizbuzz"/>
    <hyperlink ref="AY10" r:id="rId459" display="https://twitter.com/ljsrileyjohnson"/>
    <hyperlink ref="AY11" r:id="rId460" display="https://twitter.com/saundersares"/>
    <hyperlink ref="AY12" r:id="rId461" display="https://twitter.com/nwsomaha"/>
    <hyperlink ref="AY13" r:id="rId462" display="https://twitter.com/jkelmuhcoogs"/>
    <hyperlink ref="AY14" r:id="rId463" display="https://twitter.com/opdkelsey"/>
    <hyperlink ref="AY15" r:id="rId464" display="https://twitter.com/northbendeagle"/>
    <hyperlink ref="AY16" r:id="rId465" display="https://twitter.com/colfaxcountyext"/>
    <hyperlink ref="AY17" r:id="rId466" display="https://twitter.com/crankymomofsix"/>
    <hyperlink ref="AY18" r:id="rId467" display="https://twitter.com/wowtweather"/>
    <hyperlink ref="AY19" r:id="rId468" display="https://twitter.com/dkoellerwx"/>
    <hyperlink ref="AY20" r:id="rId469" display="https://twitter.com/juanderful93"/>
    <hyperlink ref="AY21" r:id="rId470" display="https://twitter.com/551cars"/>
    <hyperlink ref="AY22" r:id="rId471" display="https://twitter.com/omajason"/>
    <hyperlink ref="AY23" r:id="rId472" display="https://twitter.com/rustylord"/>
    <hyperlink ref="AY24" r:id="rId473" display="https://twitter.com/isodrosotherm"/>
    <hyperlink ref="AY25" r:id="rId474" display="https://twitter.com/fastman85"/>
    <hyperlink ref="AY26" r:id="rId475" display="https://twitter.com/mattserweketv"/>
    <hyperlink ref="AY27" r:id="rId476" display="https://twitter.com/b_freddie25"/>
    <hyperlink ref="AY28" r:id="rId477" display="https://twitter.com/ntvweather"/>
    <hyperlink ref="AY29" r:id="rId478" display="https://twitter.com/mrnexrad"/>
    <hyperlink ref="AY30" r:id="rId479" display="https://twitter.com/seaneversonketv"/>
    <hyperlink ref="AY31" r:id="rId480" display="https://twitter.com/bkolihapd"/>
    <hyperlink ref="AY32" r:id="rId481" display="https://twitter.com/tylerw_unl"/>
    <hyperlink ref="AY33" r:id="rId482" display="https://twitter.com/nate_wildweasel"/>
    <hyperlink ref="AY34" r:id="rId483" display="https://twitter.com/timothyclawson"/>
    <hyperlink ref="AY35" r:id="rId484" display="https://twitter.com/jason_fox"/>
    <hyperlink ref="AY36" r:id="rId485" display="https://twitter.com/imperialautobdy"/>
    <hyperlink ref="AY37" r:id="rId486" display="https://twitter.com/davidearllive"/>
    <hyperlink ref="AY38" r:id="rId487" display="https://twitter.com/depfrankdcso"/>
    <hyperlink ref="AY39" r:id="rId488" display="https://twitter.com/marssaturn91"/>
    <hyperlink ref="AY40" r:id="rId489" display="https://twitter.com/mtobiasnet"/>
    <hyperlink ref="AY41" r:id="rId490" display="https://twitter.com/scottiemc33"/>
    <hyperlink ref="AY42" r:id="rId491" display="https://twitter.com/oasismountain"/>
    <hyperlink ref="AY43" r:id="rId492" display="https://twitter.com/jennyjjh"/>
    <hyperlink ref="AY44" r:id="rId493" display="https://twitter.com/jim_phillips1"/>
    <hyperlink ref="AY45" r:id="rId494" display="https://twitter.com/roycesheibal"/>
    <hyperlink ref="AY46" r:id="rId495" display="https://twitter.com/nayat_q"/>
    <hyperlink ref="AY47" r:id="rId496" display="https://twitter.com/sharonchenwowt"/>
    <hyperlink ref="AY48" r:id="rId497" display="https://twitter.com/ipraveenpathak"/>
    <hyperlink ref="AY49" r:id="rId498" display="https://twitter.com/gregfreivogel"/>
    <hyperlink ref="AY50" r:id="rId499" display="https://twitter.com/jfegter1"/>
    <hyperlink ref="AY51" r:id="rId500" display="https://twitter.com/jackdaniels8022"/>
    <hyperlink ref="AY52" r:id="rId501" display="https://twitter.com/reginabirdwx"/>
    <hyperlink ref="AY53" r:id="rId502" display="https://twitter.com/chaplaingarf"/>
    <hyperlink ref="AY54" r:id="rId503" display="https://twitter.com/marino42"/>
    <hyperlink ref="AY55" r:id="rId504" display="https://twitter.com/homewiththeboys"/>
    <hyperlink ref="AY56" r:id="rId505" display="https://twitter.com/agdaytv"/>
    <hyperlink ref="AY57" r:id="rId506" display="https://twitter.com/tiremafia"/>
    <hyperlink ref="AY58" r:id="rId507" display="https://twitter.com/j_dbo_smith"/>
    <hyperlink ref="AY59" r:id="rId508" display="https://twitter.com/ellaitchh"/>
    <hyperlink ref="AY60" r:id="rId509" display="https://twitter.com/erinbode"/>
    <hyperlink ref="AY61" r:id="rId510" display="https://twitter.com/brunahild"/>
    <hyperlink ref="AY62" r:id="rId511" display="https://twitter.com/huskerpip"/>
    <hyperlink ref="AY63" r:id="rId512" display="https://twitter.com/yemartin3"/>
    <hyperlink ref="AY64" r:id="rId513" display="https://twitter.com/lmailander"/>
    <hyperlink ref="AY65" r:id="rId514" display="https://twitter.com/opdcanoe1"/>
    <hyperlink ref="AY66" r:id="rId515" display="https://twitter.com/thejamesfarley"/>
    <hyperlink ref="AY67" r:id="rId516" display="https://twitter.com/jjbecklun"/>
    <hyperlink ref="AY68" r:id="rId517" display="https://twitter.com/marthaevapearl"/>
    <hyperlink ref="AY69" r:id="rId518" display="https://twitter.com/1011_news"/>
    <hyperlink ref="AY70" r:id="rId519" display="https://twitter.com/omahawxstorms"/>
    <hyperlink ref="AY71" r:id="rId520" display="https://twitter.com/audramoorewx"/>
    <hyperlink ref="AY72" r:id="rId521" display="https://twitter.com/3newsnowomaha"/>
    <hyperlink ref="AY73" r:id="rId522" display="https://twitter.com/nebraskasower"/>
    <hyperlink ref="AY74" r:id="rId523" display="https://twitter.com/nebraskadashcam"/>
    <hyperlink ref="AY75" r:id="rId524" display="https://twitter.com/dbhaire4"/>
    <hyperlink ref="AY76" r:id="rId525" display="https://twitter.com/extension4hpals"/>
    <hyperlink ref="AY77" r:id="rId526" display="https://twitter.com/micky_backhaus"/>
    <hyperlink ref="AY78" r:id="rId527" display="https://twitter.com/maya_reports"/>
    <hyperlink ref="AY79" r:id="rId528" display="https://twitter.com/sarpy_scanner"/>
    <hyperlink ref="AY80" r:id="rId529" display="https://twitter.com/bailz_zeleny"/>
    <hyperlink ref="AY81" r:id="rId530" display="https://twitter.com/bradanderson_wx"/>
    <hyperlink ref="AY82" r:id="rId531" display="https://twitter.com/difreit"/>
    <hyperlink ref="AY83" r:id="rId532" display="https://twitter.com/writes_jack"/>
    <hyperlink ref="AY84" r:id="rId533" display="https://twitter.com/collegeandmusic"/>
    <hyperlink ref="AY85" r:id="rId534" display="https://twitter.com/n9xtn"/>
    <hyperlink ref="AY86" r:id="rId535" display="https://twitter.com/eringraceowh"/>
    <hyperlink ref="AY87" r:id="rId536" display="https://twitter.com/faithh_moritz"/>
    <hyperlink ref="AY88" r:id="rId537" display="https://twitter.com/glschardt"/>
    <hyperlink ref="AY89" r:id="rId538" display="https://twitter.com/auntkim2"/>
    <hyperlink ref="AY90" r:id="rId539" display="https://twitter.com/jjwills2"/>
    <hyperlink ref="AY91" r:id="rId540" display="https://twitter.com/geoffjam78"/>
    <hyperlink ref="AY92" r:id="rId541" display="https://twitter.com/4calhoun"/>
    <hyperlink ref="AY93" r:id="rId542" display="https://twitter.com/jonathangarcia"/>
    <hyperlink ref="AY94" r:id="rId543" display="https://twitter.com/aandersen55"/>
    <hyperlink ref="AY95" r:id="rId544" display="https://twitter.com/simplysaidjill"/>
    <hyperlink ref="AY96" r:id="rId545" display="https://twitter.com/nicolekwarner"/>
    <hyperlink ref="AY97" r:id="rId546" display="https://twitter.com/leftisrightinne"/>
    <hyperlink ref="AY98" r:id="rId547" display="https://twitter.com/chantelemilton"/>
    <hyperlink ref="AY99" r:id="rId548" display="https://twitter.com/aktj620"/>
    <hyperlink ref="AY100" r:id="rId549" display="https://twitter.com/drewendorf"/>
    <hyperlink ref="AY101" r:id="rId550" display="https://twitter.com/laurannrobinson"/>
    <hyperlink ref="AY102" r:id="rId551" display="https://twitter.com/ketv"/>
    <hyperlink ref="AY103" r:id="rId552" display="https://twitter.com/arkhusk33"/>
    <hyperlink ref="AY104" r:id="rId553" display="https://twitter.com/omahalyfttodd"/>
    <hyperlink ref="AY105" r:id="rId554" display="https://twitter.com/jmstill300"/>
    <hyperlink ref="AY106" r:id="rId555" display="https://twitter.com/pondimonium"/>
    <hyperlink ref="AY107" r:id="rId556" display="https://twitter.com/nematweets"/>
    <hyperlink ref="AY108" r:id="rId557" display="https://twitter.com/paprikapink"/>
    <hyperlink ref="AY109" r:id="rId558" display="https://twitter.com/78sondo"/>
    <hyperlink ref="AY110" r:id="rId559" display="https://twitter.com/gretnastiles"/>
    <hyperlink ref="AY111" r:id="rId560" display="https://twitter.com/amandazepanda02"/>
    <hyperlink ref="AY112" r:id="rId561" display="https://twitter.com/exbluejay12"/>
    <hyperlink ref="AY113" r:id="rId562" display="https://twitter.com/leisarogers1"/>
    <hyperlink ref="AY114" r:id="rId563" display="https://twitter.com/camilaortiketv"/>
    <hyperlink ref="AY115" r:id="rId564" display="https://twitter.com/prairiewisdom"/>
    <hyperlink ref="AY116" r:id="rId565" display="https://twitter.com/scochran2"/>
    <hyperlink ref="AY117" r:id="rId566" display="https://twitter.com/tcporter777"/>
    <hyperlink ref="AY118" r:id="rId567" display="https://twitter.com/tadpfeifer"/>
    <hyperlink ref="AY119" r:id="rId568" display="https://twitter.com/billyfitz54"/>
    <hyperlink ref="AY120" r:id="rId569" display="https://twitter.com/dmspinharney"/>
    <hyperlink ref="AY121" r:id="rId570" display="https://twitter.com/b_dubulous"/>
    <hyperlink ref="AY122" r:id="rId571" display="https://twitter.com/jlpritchard11"/>
    <hyperlink ref="AY123" r:id="rId572" display="https://twitter.com/chadrowell13"/>
    <hyperlink ref="AY124" r:id="rId573" display="https://twitter.com/tomc1015"/>
    <hyperlink ref="AY125" r:id="rId574" display="https://twitter.com/markvarner09"/>
    <hyperlink ref="AY126" r:id="rId575" display="https://twitter.com/lef23ty"/>
    <hyperlink ref="AY127" r:id="rId576" display="https://twitter.com/ofc_wood"/>
    <hyperlink ref="AY128" r:id="rId577" display="https://twitter.com/sharon_rues"/>
    <hyperlink ref="AY129" r:id="rId578" display="https://twitter.com/ccooke6685"/>
    <hyperlink ref="AY130" r:id="rId579" display="https://twitter.com/kringraham"/>
    <hyperlink ref="AY131" r:id="rId580" display="https://twitter.com/dodgecosone"/>
    <hyperlink ref="AY132" r:id="rId581" display="https://twitter.com/jannabinder"/>
    <hyperlink ref="AY133" r:id="rId582" display="https://twitter.com/roscoe_1984"/>
    <hyperlink ref="AY134" r:id="rId583" display="https://twitter.com/kforradio"/>
    <hyperlink ref="AY135" r:id="rId584" display="https://twitter.com/4randyj"/>
    <hyperlink ref="AY136" r:id="rId585" display="https://twitter.com/cinma44"/>
    <hyperlink ref="AY137" r:id="rId586" display="https://twitter.com/ketvlincoln"/>
    <hyperlink ref="AY138" r:id="rId587" display="https://twitter.com/fwdmovement_me"/>
    <hyperlink ref="AY139" r:id="rId588" display="https://twitter.com/platteriverlady"/>
    <hyperlink ref="AY140" r:id="rId589" display="https://twitter.com/allisonmollenk1"/>
    <hyperlink ref="AY141" r:id="rId590" display="https://twitter.com/nwsflashflood"/>
    <hyperlink ref="AY142" r:id="rId591" display="https://twitter.com/dixiewxgeek"/>
    <hyperlink ref="AY143" r:id="rId592" display="https://twitter.com/omaha_scanner"/>
    <hyperlink ref="AY144" r:id="rId593" display="https://twitter.com/fox42kptm"/>
    <hyperlink ref="AY145" r:id="rId594" display="https://twitter.com/nicoledoesnews"/>
    <hyperlink ref="AY146" r:id="rId595" display="https://twitter.com/kfabnews"/>
    <hyperlink ref="AY147" r:id="rId596" display="https://twitter.com/ashlandfiredept"/>
  </hyperlinks>
  <printOptions/>
  <pageMargins left="0.7" right="0.7" top="0.75" bottom="0.75" header="0.3" footer="0.3"/>
  <pageSetup horizontalDpi="600" verticalDpi="600" orientation="portrait" r:id="rId601"/>
  <drawing r:id="rId600"/>
  <legacyDrawing r:id="rId598"/>
  <tableParts>
    <tablePart r:id="rId59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4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236</v>
      </c>
      <c r="Z2" s="13" t="s">
        <v>240</v>
      </c>
      <c r="AA2" s="13" t="s">
        <v>244</v>
      </c>
      <c r="AB2" s="13" t="s">
        <v>248</v>
      </c>
      <c r="AC2" s="13" t="s">
        <v>252</v>
      </c>
      <c r="AD2" s="13" t="s">
        <v>259</v>
      </c>
      <c r="AE2" s="13" t="s">
        <v>260</v>
      </c>
      <c r="AF2" s="13" t="s">
        <v>264</v>
      </c>
      <c r="AG2" s="52" t="s">
        <v>304</v>
      </c>
      <c r="AH2" s="52" t="s">
        <v>305</v>
      </c>
      <c r="AI2" s="52" t="s">
        <v>306</v>
      </c>
      <c r="AJ2" s="52" t="s">
        <v>307</v>
      </c>
      <c r="AK2" s="52" t="s">
        <v>308</v>
      </c>
      <c r="AL2" s="52" t="s">
        <v>309</v>
      </c>
      <c r="AM2" s="52" t="s">
        <v>310</v>
      </c>
      <c r="AN2" s="52" t="s">
        <v>311</v>
      </c>
      <c r="AO2" s="52" t="s">
        <v>314</v>
      </c>
    </row>
    <row r="3" spans="1:41" ht="15">
      <c r="A3" s="86" t="s">
        <v>220</v>
      </c>
      <c r="B3" s="87" t="s">
        <v>222</v>
      </c>
      <c r="C3" s="87" t="s">
        <v>56</v>
      </c>
      <c r="D3" s="79"/>
      <c r="E3" s="78"/>
      <c r="F3" s="80" t="s">
        <v>2300</v>
      </c>
      <c r="G3" s="81"/>
      <c r="H3" s="81"/>
      <c r="I3" s="82">
        <v>3</v>
      </c>
      <c r="J3" s="83"/>
      <c r="K3" s="48">
        <v>46</v>
      </c>
      <c r="L3" s="48">
        <v>44</v>
      </c>
      <c r="M3" s="48">
        <v>4</v>
      </c>
      <c r="N3" s="48">
        <v>48</v>
      </c>
      <c r="O3" s="48">
        <v>2</v>
      </c>
      <c r="P3" s="49">
        <v>0</v>
      </c>
      <c r="Q3" s="49">
        <v>0</v>
      </c>
      <c r="R3" s="48">
        <v>1</v>
      </c>
      <c r="S3" s="48">
        <v>0</v>
      </c>
      <c r="T3" s="48">
        <v>46</v>
      </c>
      <c r="U3" s="48">
        <v>48</v>
      </c>
      <c r="V3" s="48">
        <v>2</v>
      </c>
      <c r="W3" s="49">
        <v>1.913989</v>
      </c>
      <c r="X3" s="49">
        <v>0.021739130434782608</v>
      </c>
      <c r="Y3" s="63"/>
      <c r="Z3" s="63"/>
      <c r="AA3" s="63"/>
      <c r="AB3" s="69" t="s">
        <v>2006</v>
      </c>
      <c r="AC3" s="69" t="s">
        <v>2083</v>
      </c>
      <c r="AD3" s="69"/>
      <c r="AE3" s="69"/>
      <c r="AF3" s="69" t="s">
        <v>2096</v>
      </c>
      <c r="AG3" s="92">
        <v>0</v>
      </c>
      <c r="AH3" s="114">
        <v>0</v>
      </c>
      <c r="AI3" s="92">
        <v>0</v>
      </c>
      <c r="AJ3" s="114">
        <v>0</v>
      </c>
      <c r="AK3" s="92">
        <v>0</v>
      </c>
      <c r="AL3" s="114">
        <v>0</v>
      </c>
      <c r="AM3" s="92">
        <v>772</v>
      </c>
      <c r="AN3" s="114">
        <v>100</v>
      </c>
      <c r="AO3" s="92">
        <v>772</v>
      </c>
    </row>
    <row r="4" spans="1:41" ht="15">
      <c r="A4" s="118" t="s">
        <v>221</v>
      </c>
      <c r="B4" s="87" t="s">
        <v>223</v>
      </c>
      <c r="C4" s="87" t="s">
        <v>56</v>
      </c>
      <c r="D4" s="84"/>
      <c r="E4" s="72"/>
      <c r="F4" s="73" t="s">
        <v>2301</v>
      </c>
      <c r="G4" s="74"/>
      <c r="H4" s="74"/>
      <c r="I4" s="85">
        <v>4</v>
      </c>
      <c r="J4" s="75"/>
      <c r="K4" s="48">
        <v>31</v>
      </c>
      <c r="L4" s="48">
        <v>31</v>
      </c>
      <c r="M4" s="48">
        <v>0</v>
      </c>
      <c r="N4" s="48">
        <v>31</v>
      </c>
      <c r="O4" s="48">
        <v>1</v>
      </c>
      <c r="P4" s="49">
        <v>0</v>
      </c>
      <c r="Q4" s="49">
        <v>0</v>
      </c>
      <c r="R4" s="48">
        <v>1</v>
      </c>
      <c r="S4" s="48">
        <v>0</v>
      </c>
      <c r="T4" s="48">
        <v>31</v>
      </c>
      <c r="U4" s="48">
        <v>31</v>
      </c>
      <c r="V4" s="48">
        <v>2</v>
      </c>
      <c r="W4" s="49">
        <v>1.873049</v>
      </c>
      <c r="X4" s="49">
        <v>0.03225806451612903</v>
      </c>
      <c r="Y4" s="63"/>
      <c r="Z4" s="63"/>
      <c r="AA4" s="63"/>
      <c r="AB4" s="69" t="s">
        <v>2007</v>
      </c>
      <c r="AC4" s="69" t="s">
        <v>2084</v>
      </c>
      <c r="AD4" s="63"/>
      <c r="AE4" s="63"/>
      <c r="AF4" s="63" t="s">
        <v>2097</v>
      </c>
      <c r="AG4" s="48">
        <v>0</v>
      </c>
      <c r="AH4" s="49">
        <v>0</v>
      </c>
      <c r="AI4" s="48">
        <v>0</v>
      </c>
      <c r="AJ4" s="49">
        <v>0</v>
      </c>
      <c r="AK4" s="48">
        <v>0</v>
      </c>
      <c r="AL4" s="49">
        <v>0</v>
      </c>
      <c r="AM4" s="48">
        <v>1522</v>
      </c>
      <c r="AN4" s="49">
        <v>100</v>
      </c>
      <c r="AO4" s="48">
        <v>1522</v>
      </c>
    </row>
    <row r="5" spans="1:41" ht="15">
      <c r="A5" s="118" t="s">
        <v>360</v>
      </c>
      <c r="B5" s="87" t="s">
        <v>362</v>
      </c>
      <c r="C5" s="87" t="s">
        <v>56</v>
      </c>
      <c r="D5" s="84"/>
      <c r="E5" s="72"/>
      <c r="F5" s="73" t="s">
        <v>2302</v>
      </c>
      <c r="G5" s="74"/>
      <c r="H5" s="74"/>
      <c r="I5" s="85">
        <v>5</v>
      </c>
      <c r="J5" s="75"/>
      <c r="K5" s="48">
        <v>16</v>
      </c>
      <c r="L5" s="48">
        <v>16</v>
      </c>
      <c r="M5" s="48">
        <v>0</v>
      </c>
      <c r="N5" s="48">
        <v>16</v>
      </c>
      <c r="O5" s="48">
        <v>1</v>
      </c>
      <c r="P5" s="49">
        <v>0</v>
      </c>
      <c r="Q5" s="49">
        <v>0</v>
      </c>
      <c r="R5" s="48">
        <v>1</v>
      </c>
      <c r="S5" s="48">
        <v>0</v>
      </c>
      <c r="T5" s="48">
        <v>16</v>
      </c>
      <c r="U5" s="48">
        <v>16</v>
      </c>
      <c r="V5" s="48">
        <v>2</v>
      </c>
      <c r="W5" s="49">
        <v>1.757813</v>
      </c>
      <c r="X5" s="49">
        <v>0.0625</v>
      </c>
      <c r="Y5" s="63"/>
      <c r="Z5" s="63"/>
      <c r="AA5" s="63"/>
      <c r="AB5" s="69" t="s">
        <v>2008</v>
      </c>
      <c r="AC5" s="69" t="s">
        <v>2085</v>
      </c>
      <c r="AD5" s="63"/>
      <c r="AE5" s="63"/>
      <c r="AF5" s="63" t="s">
        <v>2098</v>
      </c>
      <c r="AG5" s="48">
        <v>0</v>
      </c>
      <c r="AH5" s="49">
        <v>0</v>
      </c>
      <c r="AI5" s="48">
        <v>0</v>
      </c>
      <c r="AJ5" s="49">
        <v>0</v>
      </c>
      <c r="AK5" s="48">
        <v>0</v>
      </c>
      <c r="AL5" s="49">
        <v>0</v>
      </c>
      <c r="AM5" s="48">
        <v>785</v>
      </c>
      <c r="AN5" s="49">
        <v>100</v>
      </c>
      <c r="AO5" s="48">
        <v>785</v>
      </c>
    </row>
    <row r="6" spans="1:41" ht="15">
      <c r="A6" s="118" t="s">
        <v>361</v>
      </c>
      <c r="B6" s="87" t="s">
        <v>363</v>
      </c>
      <c r="C6" s="87" t="s">
        <v>56</v>
      </c>
      <c r="D6" s="84"/>
      <c r="E6" s="72"/>
      <c r="F6" s="73" t="s">
        <v>2303</v>
      </c>
      <c r="G6" s="74"/>
      <c r="H6" s="74"/>
      <c r="I6" s="85">
        <v>6</v>
      </c>
      <c r="J6" s="75"/>
      <c r="K6" s="48">
        <v>13</v>
      </c>
      <c r="L6" s="48">
        <v>13</v>
      </c>
      <c r="M6" s="48">
        <v>0</v>
      </c>
      <c r="N6" s="48">
        <v>13</v>
      </c>
      <c r="O6" s="48">
        <v>1</v>
      </c>
      <c r="P6" s="49">
        <v>0</v>
      </c>
      <c r="Q6" s="49">
        <v>0</v>
      </c>
      <c r="R6" s="48">
        <v>1</v>
      </c>
      <c r="S6" s="48">
        <v>0</v>
      </c>
      <c r="T6" s="48">
        <v>13</v>
      </c>
      <c r="U6" s="48">
        <v>13</v>
      </c>
      <c r="V6" s="48">
        <v>2</v>
      </c>
      <c r="W6" s="49">
        <v>1.704142</v>
      </c>
      <c r="X6" s="49">
        <v>0.07692307692307693</v>
      </c>
      <c r="Y6" s="63"/>
      <c r="Z6" s="63"/>
      <c r="AA6" s="63"/>
      <c r="AB6" s="69" t="s">
        <v>2009</v>
      </c>
      <c r="AC6" s="69" t="s">
        <v>2086</v>
      </c>
      <c r="AD6" s="63"/>
      <c r="AE6" s="63"/>
      <c r="AF6" s="63" t="s">
        <v>2099</v>
      </c>
      <c r="AG6" s="48">
        <v>0</v>
      </c>
      <c r="AH6" s="49">
        <v>0</v>
      </c>
      <c r="AI6" s="48">
        <v>0</v>
      </c>
      <c r="AJ6" s="49">
        <v>0</v>
      </c>
      <c r="AK6" s="48">
        <v>0</v>
      </c>
      <c r="AL6" s="49">
        <v>0</v>
      </c>
      <c r="AM6" s="48">
        <v>575</v>
      </c>
      <c r="AN6" s="49">
        <v>100</v>
      </c>
      <c r="AO6" s="48">
        <v>575</v>
      </c>
    </row>
    <row r="7" spans="1:41" ht="15">
      <c r="A7" s="118" t="s">
        <v>397</v>
      </c>
      <c r="B7" s="87" t="s">
        <v>400</v>
      </c>
      <c r="C7" s="87" t="s">
        <v>56</v>
      </c>
      <c r="D7" s="84"/>
      <c r="E7" s="72"/>
      <c r="F7" s="73" t="s">
        <v>2304</v>
      </c>
      <c r="G7" s="74"/>
      <c r="H7" s="74"/>
      <c r="I7" s="85">
        <v>7</v>
      </c>
      <c r="J7" s="75"/>
      <c r="K7" s="48">
        <v>11</v>
      </c>
      <c r="L7" s="48">
        <v>7</v>
      </c>
      <c r="M7" s="48">
        <v>8</v>
      </c>
      <c r="N7" s="48">
        <v>15</v>
      </c>
      <c r="O7" s="48">
        <v>15</v>
      </c>
      <c r="P7" s="49" t="s">
        <v>469</v>
      </c>
      <c r="Q7" s="49" t="s">
        <v>469</v>
      </c>
      <c r="R7" s="48">
        <v>11</v>
      </c>
      <c r="S7" s="48">
        <v>11</v>
      </c>
      <c r="T7" s="48">
        <v>1</v>
      </c>
      <c r="U7" s="48">
        <v>2</v>
      </c>
      <c r="V7" s="48">
        <v>0</v>
      </c>
      <c r="W7" s="49">
        <v>0</v>
      </c>
      <c r="X7" s="49">
        <v>0</v>
      </c>
      <c r="Y7" s="63" t="s">
        <v>1962</v>
      </c>
      <c r="Z7" s="63" t="s">
        <v>1964</v>
      </c>
      <c r="AA7" s="63" t="s">
        <v>665</v>
      </c>
      <c r="AB7" s="69" t="s">
        <v>2010</v>
      </c>
      <c r="AC7" s="69" t="s">
        <v>2087</v>
      </c>
      <c r="AD7" s="63"/>
      <c r="AE7" s="63"/>
      <c r="AF7" s="63" t="s">
        <v>2100</v>
      </c>
      <c r="AG7" s="48">
        <v>0</v>
      </c>
      <c r="AH7" s="49">
        <v>0</v>
      </c>
      <c r="AI7" s="48">
        <v>0</v>
      </c>
      <c r="AJ7" s="49">
        <v>0</v>
      </c>
      <c r="AK7" s="48">
        <v>0</v>
      </c>
      <c r="AL7" s="49">
        <v>0</v>
      </c>
      <c r="AM7" s="48">
        <v>330</v>
      </c>
      <c r="AN7" s="49">
        <v>100</v>
      </c>
      <c r="AO7" s="48">
        <v>330</v>
      </c>
    </row>
    <row r="8" spans="1:41" ht="15">
      <c r="A8" s="118" t="s">
        <v>398</v>
      </c>
      <c r="B8" s="87" t="s">
        <v>401</v>
      </c>
      <c r="C8" s="87" t="s">
        <v>56</v>
      </c>
      <c r="D8" s="84"/>
      <c r="E8" s="72"/>
      <c r="F8" s="73" t="s">
        <v>2305</v>
      </c>
      <c r="G8" s="74"/>
      <c r="H8" s="74"/>
      <c r="I8" s="85">
        <v>8</v>
      </c>
      <c r="J8" s="75"/>
      <c r="K8" s="48">
        <v>8</v>
      </c>
      <c r="L8" s="48">
        <v>12</v>
      </c>
      <c r="M8" s="48">
        <v>0</v>
      </c>
      <c r="N8" s="48">
        <v>12</v>
      </c>
      <c r="O8" s="48">
        <v>1</v>
      </c>
      <c r="P8" s="49">
        <v>0</v>
      </c>
      <c r="Q8" s="49">
        <v>0</v>
      </c>
      <c r="R8" s="48">
        <v>1</v>
      </c>
      <c r="S8" s="48">
        <v>0</v>
      </c>
      <c r="T8" s="48">
        <v>8</v>
      </c>
      <c r="U8" s="48">
        <v>12</v>
      </c>
      <c r="V8" s="48">
        <v>2</v>
      </c>
      <c r="W8" s="49">
        <v>1.40625</v>
      </c>
      <c r="X8" s="49">
        <v>0.19642857142857142</v>
      </c>
      <c r="Y8" s="63" t="s">
        <v>1963</v>
      </c>
      <c r="Z8" s="63" t="s">
        <v>663</v>
      </c>
      <c r="AA8" s="63"/>
      <c r="AB8" s="69" t="s">
        <v>2011</v>
      </c>
      <c r="AC8" s="69" t="s">
        <v>2088</v>
      </c>
      <c r="AD8" s="63"/>
      <c r="AE8" s="63" t="s">
        <v>2095</v>
      </c>
      <c r="AF8" s="63" t="s">
        <v>2101</v>
      </c>
      <c r="AG8" s="48">
        <v>0</v>
      </c>
      <c r="AH8" s="49">
        <v>0</v>
      </c>
      <c r="AI8" s="48">
        <v>0</v>
      </c>
      <c r="AJ8" s="49">
        <v>0</v>
      </c>
      <c r="AK8" s="48">
        <v>0</v>
      </c>
      <c r="AL8" s="49">
        <v>0</v>
      </c>
      <c r="AM8" s="48">
        <v>210</v>
      </c>
      <c r="AN8" s="49">
        <v>100</v>
      </c>
      <c r="AO8" s="48">
        <v>210</v>
      </c>
    </row>
    <row r="9" spans="1:41" ht="15">
      <c r="A9" s="118" t="s">
        <v>399</v>
      </c>
      <c r="B9" s="87" t="s">
        <v>402</v>
      </c>
      <c r="C9" s="87" t="s">
        <v>56</v>
      </c>
      <c r="D9" s="84"/>
      <c r="E9" s="72"/>
      <c r="F9" s="73" t="s">
        <v>2306</v>
      </c>
      <c r="G9" s="74"/>
      <c r="H9" s="74"/>
      <c r="I9" s="85">
        <v>9</v>
      </c>
      <c r="J9" s="75"/>
      <c r="K9" s="48">
        <v>7</v>
      </c>
      <c r="L9" s="48">
        <v>11</v>
      </c>
      <c r="M9" s="48">
        <v>0</v>
      </c>
      <c r="N9" s="48">
        <v>11</v>
      </c>
      <c r="O9" s="48">
        <v>1</v>
      </c>
      <c r="P9" s="49">
        <v>0</v>
      </c>
      <c r="Q9" s="49">
        <v>0</v>
      </c>
      <c r="R9" s="48">
        <v>1</v>
      </c>
      <c r="S9" s="48">
        <v>0</v>
      </c>
      <c r="T9" s="48">
        <v>7</v>
      </c>
      <c r="U9" s="48">
        <v>11</v>
      </c>
      <c r="V9" s="48">
        <v>2</v>
      </c>
      <c r="W9" s="49">
        <v>1.306122</v>
      </c>
      <c r="X9" s="49">
        <v>0.23809523809523808</v>
      </c>
      <c r="Y9" s="63"/>
      <c r="Z9" s="63"/>
      <c r="AA9" s="63" t="s">
        <v>667</v>
      </c>
      <c r="AB9" s="69" t="s">
        <v>2012</v>
      </c>
      <c r="AC9" s="69" t="s">
        <v>2089</v>
      </c>
      <c r="AD9" s="63"/>
      <c r="AE9" s="63" t="s">
        <v>610</v>
      </c>
      <c r="AF9" s="63" t="s">
        <v>2102</v>
      </c>
      <c r="AG9" s="48">
        <v>0</v>
      </c>
      <c r="AH9" s="49">
        <v>0</v>
      </c>
      <c r="AI9" s="48">
        <v>0</v>
      </c>
      <c r="AJ9" s="49">
        <v>0</v>
      </c>
      <c r="AK9" s="48">
        <v>0</v>
      </c>
      <c r="AL9" s="49">
        <v>0</v>
      </c>
      <c r="AM9" s="48">
        <v>345</v>
      </c>
      <c r="AN9" s="49">
        <v>100</v>
      </c>
      <c r="AO9" s="48">
        <v>345</v>
      </c>
    </row>
    <row r="10" spans="1:41" ht="14.25" customHeight="1">
      <c r="A10" s="118" t="s">
        <v>428</v>
      </c>
      <c r="B10" s="87" t="s">
        <v>433</v>
      </c>
      <c r="C10" s="87" t="s">
        <v>56</v>
      </c>
      <c r="D10" s="84"/>
      <c r="E10" s="72"/>
      <c r="F10" s="73" t="s">
        <v>2307</v>
      </c>
      <c r="G10" s="74"/>
      <c r="H10" s="74"/>
      <c r="I10" s="85">
        <v>10</v>
      </c>
      <c r="J10" s="75"/>
      <c r="K10" s="48">
        <v>5</v>
      </c>
      <c r="L10" s="48">
        <v>5</v>
      </c>
      <c r="M10" s="48">
        <v>0</v>
      </c>
      <c r="N10" s="48">
        <v>5</v>
      </c>
      <c r="O10" s="48">
        <v>1</v>
      </c>
      <c r="P10" s="49">
        <v>0</v>
      </c>
      <c r="Q10" s="49">
        <v>0</v>
      </c>
      <c r="R10" s="48">
        <v>1</v>
      </c>
      <c r="S10" s="48">
        <v>0</v>
      </c>
      <c r="T10" s="48">
        <v>5</v>
      </c>
      <c r="U10" s="48">
        <v>5</v>
      </c>
      <c r="V10" s="48">
        <v>2</v>
      </c>
      <c r="W10" s="49">
        <v>1.28</v>
      </c>
      <c r="X10" s="49">
        <v>0.2</v>
      </c>
      <c r="Y10" s="63" t="s">
        <v>653</v>
      </c>
      <c r="Z10" s="63" t="s">
        <v>662</v>
      </c>
      <c r="AA10" s="63"/>
      <c r="AB10" s="69" t="s">
        <v>2013</v>
      </c>
      <c r="AC10" s="69" t="s">
        <v>2090</v>
      </c>
      <c r="AD10" s="63"/>
      <c r="AE10" s="63"/>
      <c r="AF10" s="63" t="s">
        <v>2103</v>
      </c>
      <c r="AG10" s="48">
        <v>0</v>
      </c>
      <c r="AH10" s="49">
        <v>0</v>
      </c>
      <c r="AI10" s="48">
        <v>0</v>
      </c>
      <c r="AJ10" s="49">
        <v>0</v>
      </c>
      <c r="AK10" s="48">
        <v>0</v>
      </c>
      <c r="AL10" s="49">
        <v>0</v>
      </c>
      <c r="AM10" s="48">
        <v>196</v>
      </c>
      <c r="AN10" s="49">
        <v>100</v>
      </c>
      <c r="AO10" s="48">
        <v>196</v>
      </c>
    </row>
    <row r="11" spans="1:41" ht="15">
      <c r="A11" s="118" t="s">
        <v>429</v>
      </c>
      <c r="B11" s="87" t="s">
        <v>434</v>
      </c>
      <c r="C11" s="87" t="s">
        <v>56</v>
      </c>
      <c r="D11" s="84"/>
      <c r="E11" s="72"/>
      <c r="F11" s="73" t="s">
        <v>2308</v>
      </c>
      <c r="G11" s="74"/>
      <c r="H11" s="74"/>
      <c r="I11" s="85">
        <v>11</v>
      </c>
      <c r="J11" s="75"/>
      <c r="K11" s="48">
        <v>2</v>
      </c>
      <c r="L11" s="48">
        <v>2</v>
      </c>
      <c r="M11" s="48">
        <v>0</v>
      </c>
      <c r="N11" s="48">
        <v>2</v>
      </c>
      <c r="O11" s="48">
        <v>1</v>
      </c>
      <c r="P11" s="49">
        <v>0</v>
      </c>
      <c r="Q11" s="49">
        <v>0</v>
      </c>
      <c r="R11" s="48">
        <v>1</v>
      </c>
      <c r="S11" s="48">
        <v>0</v>
      </c>
      <c r="T11" s="48">
        <v>2</v>
      </c>
      <c r="U11" s="48">
        <v>2</v>
      </c>
      <c r="V11" s="48">
        <v>1</v>
      </c>
      <c r="W11" s="49">
        <v>0.5</v>
      </c>
      <c r="X11" s="49">
        <v>0.5</v>
      </c>
      <c r="Y11" s="63" t="s">
        <v>655</v>
      </c>
      <c r="Z11" s="63" t="s">
        <v>664</v>
      </c>
      <c r="AA11" s="63"/>
      <c r="AB11" s="69" t="s">
        <v>2014</v>
      </c>
      <c r="AC11" s="69" t="s">
        <v>2091</v>
      </c>
      <c r="AD11" s="63"/>
      <c r="AE11" s="63"/>
      <c r="AF11" s="63" t="s">
        <v>2104</v>
      </c>
      <c r="AG11" s="48">
        <v>0</v>
      </c>
      <c r="AH11" s="49">
        <v>0</v>
      </c>
      <c r="AI11" s="48">
        <v>0</v>
      </c>
      <c r="AJ11" s="49">
        <v>0</v>
      </c>
      <c r="AK11" s="48">
        <v>0</v>
      </c>
      <c r="AL11" s="49">
        <v>0</v>
      </c>
      <c r="AM11" s="48">
        <v>34</v>
      </c>
      <c r="AN11" s="49">
        <v>100</v>
      </c>
      <c r="AO11" s="48">
        <v>34</v>
      </c>
    </row>
    <row r="12" spans="1:41" ht="15">
      <c r="A12" s="118" t="s">
        <v>430</v>
      </c>
      <c r="B12" s="87" t="s">
        <v>435</v>
      </c>
      <c r="C12" s="87" t="s">
        <v>56</v>
      </c>
      <c r="D12" s="84"/>
      <c r="E12" s="72"/>
      <c r="F12" s="73" t="s">
        <v>2309</v>
      </c>
      <c r="G12" s="74"/>
      <c r="H12" s="74"/>
      <c r="I12" s="85">
        <v>12</v>
      </c>
      <c r="J12" s="75"/>
      <c r="K12" s="48">
        <v>2</v>
      </c>
      <c r="L12" s="48">
        <v>2</v>
      </c>
      <c r="M12" s="48">
        <v>0</v>
      </c>
      <c r="N12" s="48">
        <v>2</v>
      </c>
      <c r="O12" s="48">
        <v>1</v>
      </c>
      <c r="P12" s="49">
        <v>0</v>
      </c>
      <c r="Q12" s="49">
        <v>0</v>
      </c>
      <c r="R12" s="48">
        <v>1</v>
      </c>
      <c r="S12" s="48">
        <v>0</v>
      </c>
      <c r="T12" s="48">
        <v>2</v>
      </c>
      <c r="U12" s="48">
        <v>2</v>
      </c>
      <c r="V12" s="48">
        <v>1</v>
      </c>
      <c r="W12" s="49">
        <v>0.5</v>
      </c>
      <c r="X12" s="49">
        <v>0.5</v>
      </c>
      <c r="Y12" s="63"/>
      <c r="Z12" s="63"/>
      <c r="AA12" s="63"/>
      <c r="AB12" s="69" t="s">
        <v>2015</v>
      </c>
      <c r="AC12" s="69" t="s">
        <v>2092</v>
      </c>
      <c r="AD12" s="63"/>
      <c r="AE12" s="63"/>
      <c r="AF12" s="63" t="s">
        <v>2105</v>
      </c>
      <c r="AG12" s="48">
        <v>0</v>
      </c>
      <c r="AH12" s="49">
        <v>0</v>
      </c>
      <c r="AI12" s="48">
        <v>0</v>
      </c>
      <c r="AJ12" s="49">
        <v>0</v>
      </c>
      <c r="AK12" s="48">
        <v>0</v>
      </c>
      <c r="AL12" s="49">
        <v>0</v>
      </c>
      <c r="AM12" s="48">
        <v>58</v>
      </c>
      <c r="AN12" s="49">
        <v>100</v>
      </c>
      <c r="AO12" s="48">
        <v>58</v>
      </c>
    </row>
    <row r="13" spans="1:41" ht="15">
      <c r="A13" s="118" t="s">
        <v>431</v>
      </c>
      <c r="B13" s="87" t="s">
        <v>436</v>
      </c>
      <c r="C13" s="87" t="s">
        <v>56</v>
      </c>
      <c r="D13" s="84"/>
      <c r="E13" s="72"/>
      <c r="F13" s="73" t="s">
        <v>2310</v>
      </c>
      <c r="G13" s="74"/>
      <c r="H13" s="74"/>
      <c r="I13" s="85">
        <v>13</v>
      </c>
      <c r="J13" s="75"/>
      <c r="K13" s="48">
        <v>2</v>
      </c>
      <c r="L13" s="48">
        <v>2</v>
      </c>
      <c r="M13" s="48">
        <v>0</v>
      </c>
      <c r="N13" s="48">
        <v>2</v>
      </c>
      <c r="O13" s="48">
        <v>1</v>
      </c>
      <c r="P13" s="49">
        <v>0</v>
      </c>
      <c r="Q13" s="49">
        <v>0</v>
      </c>
      <c r="R13" s="48">
        <v>1</v>
      </c>
      <c r="S13" s="48">
        <v>0</v>
      </c>
      <c r="T13" s="48">
        <v>2</v>
      </c>
      <c r="U13" s="48">
        <v>2</v>
      </c>
      <c r="V13" s="48">
        <v>1</v>
      </c>
      <c r="W13" s="49">
        <v>0.5</v>
      </c>
      <c r="X13" s="49">
        <v>0.5</v>
      </c>
      <c r="Y13" s="63" t="s">
        <v>652</v>
      </c>
      <c r="Z13" s="63" t="s">
        <v>661</v>
      </c>
      <c r="AA13" s="63" t="s">
        <v>666</v>
      </c>
      <c r="AB13" s="69" t="s">
        <v>2016</v>
      </c>
      <c r="AC13" s="69" t="s">
        <v>2093</v>
      </c>
      <c r="AD13" s="63"/>
      <c r="AE13" s="63"/>
      <c r="AF13" s="63" t="s">
        <v>2106</v>
      </c>
      <c r="AG13" s="48">
        <v>0</v>
      </c>
      <c r="AH13" s="49">
        <v>0</v>
      </c>
      <c r="AI13" s="48">
        <v>0</v>
      </c>
      <c r="AJ13" s="49">
        <v>0</v>
      </c>
      <c r="AK13" s="48">
        <v>0</v>
      </c>
      <c r="AL13" s="49">
        <v>0</v>
      </c>
      <c r="AM13" s="48">
        <v>14</v>
      </c>
      <c r="AN13" s="49">
        <v>100</v>
      </c>
      <c r="AO13" s="48">
        <v>14</v>
      </c>
    </row>
    <row r="14" spans="1:41" ht="15">
      <c r="A14" s="118" t="s">
        <v>432</v>
      </c>
      <c r="B14" s="87" t="s">
        <v>437</v>
      </c>
      <c r="C14" s="87" t="s">
        <v>56</v>
      </c>
      <c r="D14" s="84"/>
      <c r="E14" s="72"/>
      <c r="F14" s="73" t="s">
        <v>2311</v>
      </c>
      <c r="G14" s="74"/>
      <c r="H14" s="74"/>
      <c r="I14" s="85">
        <v>14</v>
      </c>
      <c r="J14" s="75"/>
      <c r="K14" s="48">
        <v>2</v>
      </c>
      <c r="L14" s="48">
        <v>2</v>
      </c>
      <c r="M14" s="48">
        <v>0</v>
      </c>
      <c r="N14" s="48">
        <v>2</v>
      </c>
      <c r="O14" s="48">
        <v>1</v>
      </c>
      <c r="P14" s="49">
        <v>0</v>
      </c>
      <c r="Q14" s="49">
        <v>0</v>
      </c>
      <c r="R14" s="48">
        <v>1</v>
      </c>
      <c r="S14" s="48">
        <v>0</v>
      </c>
      <c r="T14" s="48">
        <v>2</v>
      </c>
      <c r="U14" s="48">
        <v>2</v>
      </c>
      <c r="V14" s="48">
        <v>1</v>
      </c>
      <c r="W14" s="49">
        <v>0.5</v>
      </c>
      <c r="X14" s="49">
        <v>0.5</v>
      </c>
      <c r="Y14" s="63" t="s">
        <v>651</v>
      </c>
      <c r="Z14" s="63" t="s">
        <v>660</v>
      </c>
      <c r="AA14" s="63"/>
      <c r="AB14" s="69" t="s">
        <v>2017</v>
      </c>
      <c r="AC14" s="69" t="s">
        <v>2094</v>
      </c>
      <c r="AD14" s="63"/>
      <c r="AE14" s="63"/>
      <c r="AF14" s="63" t="s">
        <v>2107</v>
      </c>
      <c r="AG14" s="48">
        <v>0</v>
      </c>
      <c r="AH14" s="49">
        <v>0</v>
      </c>
      <c r="AI14" s="48">
        <v>0</v>
      </c>
      <c r="AJ14" s="49">
        <v>0</v>
      </c>
      <c r="AK14" s="48">
        <v>0</v>
      </c>
      <c r="AL14" s="49">
        <v>0</v>
      </c>
      <c r="AM14" s="48">
        <v>74</v>
      </c>
      <c r="AN14" s="49">
        <v>100</v>
      </c>
      <c r="AO14" s="48">
        <v>74</v>
      </c>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sheetData>
  <dataValidations count="8">
    <dataValidation allowBlank="1" showInputMessage="1" promptTitle="Group Vertex Color" prompt="To select a color to use for all vertices in the group, right-click and select Select Color on the right-click menu." sqref="B1246:B1371 B929:B1005 B738:B919 B416:B607 B90:B174 B3:B20 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246:C1371 C929:C1005 C738:C919 C416:C607 C90:C174 C3:C20 C25">
      <formula1>ValidGroupShapes</formula1>
    </dataValidation>
    <dataValidation allowBlank="1" showInputMessage="1" showErrorMessage="1" promptTitle="Group Name" prompt="Enter the name of the group." sqref="A1246:A1371 A929:A1005 A738:A919 A416:A607 A90:A174 A3:A20 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614</v>
      </c>
      <c r="C2" s="63">
        <f>VLOOKUP(GroupVertices[[#This Row],[Vertex]],Vertices[],MATCH("ID",Vertices[[#Headers],[Vertex]:[Vertex Group]],0),FALSE)</f>
        <v>12</v>
      </c>
    </row>
    <row r="3" spans="1:3" ht="15">
      <c r="A3" s="63" t="s">
        <v>220</v>
      </c>
      <c r="B3" s="69" t="s">
        <v>609</v>
      </c>
      <c r="C3" s="63">
        <f>VLOOKUP(GroupVertices[[#This Row],[Vertex]],Vertices[],MATCH("ID",Vertices[[#Headers],[Vertex]:[Vertex Group]],0),FALSE)</f>
        <v>145</v>
      </c>
    </row>
    <row r="4" spans="1:3" ht="15">
      <c r="A4" s="63" t="s">
        <v>220</v>
      </c>
      <c r="B4" s="69" t="s">
        <v>608</v>
      </c>
      <c r="C4" s="63">
        <f>VLOOKUP(GroupVertices[[#This Row],[Vertex]],Vertices[],MATCH("ID",Vertices[[#Headers],[Vertex]:[Vertex Group]],0),FALSE)</f>
        <v>144</v>
      </c>
    </row>
    <row r="5" spans="1:3" ht="15">
      <c r="A5" s="63" t="s">
        <v>220</v>
      </c>
      <c r="B5" s="69" t="s">
        <v>605</v>
      </c>
      <c r="C5" s="63">
        <f>VLOOKUP(GroupVertices[[#This Row],[Vertex]],Vertices[],MATCH("ID",Vertices[[#Headers],[Vertex]:[Vertex Group]],0),FALSE)</f>
        <v>142</v>
      </c>
    </row>
    <row r="6" spans="1:3" ht="15">
      <c r="A6" s="63" t="s">
        <v>220</v>
      </c>
      <c r="B6" s="69" t="s">
        <v>602</v>
      </c>
      <c r="C6" s="63">
        <f>VLOOKUP(GroupVertices[[#This Row],[Vertex]],Vertices[],MATCH("ID",Vertices[[#Headers],[Vertex]:[Vertex Group]],0),FALSE)</f>
        <v>139</v>
      </c>
    </row>
    <row r="7" spans="1:3" ht="15">
      <c r="A7" s="63" t="s">
        <v>220</v>
      </c>
      <c r="B7" s="69" t="s">
        <v>596</v>
      </c>
      <c r="C7" s="63">
        <f>VLOOKUP(GroupVertices[[#This Row],[Vertex]],Vertices[],MATCH("ID",Vertices[[#Headers],[Vertex]:[Vertex Group]],0),FALSE)</f>
        <v>133</v>
      </c>
    </row>
    <row r="8" spans="1:3" ht="15">
      <c r="A8" s="63" t="s">
        <v>220</v>
      </c>
      <c r="B8" s="69" t="s">
        <v>594</v>
      </c>
      <c r="C8" s="63">
        <f>VLOOKUP(GroupVertices[[#This Row],[Vertex]],Vertices[],MATCH("ID",Vertices[[#Headers],[Vertex]:[Vertex Group]],0),FALSE)</f>
        <v>131</v>
      </c>
    </row>
    <row r="9" spans="1:3" ht="15">
      <c r="A9" s="63" t="s">
        <v>220</v>
      </c>
      <c r="B9" s="69" t="s">
        <v>591</v>
      </c>
      <c r="C9" s="63">
        <f>VLOOKUP(GroupVertices[[#This Row],[Vertex]],Vertices[],MATCH("ID",Vertices[[#Headers],[Vertex]:[Vertex Group]],0),FALSE)</f>
        <v>129</v>
      </c>
    </row>
    <row r="10" spans="1:3" ht="15">
      <c r="A10" s="63" t="s">
        <v>220</v>
      </c>
      <c r="B10" s="69" t="s">
        <v>589</v>
      </c>
      <c r="C10" s="63">
        <f>VLOOKUP(GroupVertices[[#This Row],[Vertex]],Vertices[],MATCH("ID",Vertices[[#Headers],[Vertex]:[Vertex Group]],0),FALSE)</f>
        <v>127</v>
      </c>
    </row>
    <row r="11" spans="1:3" ht="15">
      <c r="A11" s="63" t="s">
        <v>220</v>
      </c>
      <c r="B11" s="69" t="s">
        <v>580</v>
      </c>
      <c r="C11" s="63">
        <f>VLOOKUP(GroupVertices[[#This Row],[Vertex]],Vertices[],MATCH("ID",Vertices[[#Headers],[Vertex]:[Vertex Group]],0),FALSE)</f>
        <v>119</v>
      </c>
    </row>
    <row r="12" spans="1:3" ht="15">
      <c r="A12" s="63" t="s">
        <v>220</v>
      </c>
      <c r="B12" s="69" t="s">
        <v>578</v>
      </c>
      <c r="C12" s="63">
        <f>VLOOKUP(GroupVertices[[#This Row],[Vertex]],Vertices[],MATCH("ID",Vertices[[#Headers],[Vertex]:[Vertex Group]],0),FALSE)</f>
        <v>117</v>
      </c>
    </row>
    <row r="13" spans="1:3" ht="15">
      <c r="A13" s="63" t="s">
        <v>220</v>
      </c>
      <c r="B13" s="69" t="s">
        <v>576</v>
      </c>
      <c r="C13" s="63">
        <f>VLOOKUP(GroupVertices[[#This Row],[Vertex]],Vertices[],MATCH("ID",Vertices[[#Headers],[Vertex]:[Vertex Group]],0),FALSE)</f>
        <v>115</v>
      </c>
    </row>
    <row r="14" spans="1:3" ht="15">
      <c r="A14" s="63" t="s">
        <v>220</v>
      </c>
      <c r="B14" s="69" t="s">
        <v>571</v>
      </c>
      <c r="C14" s="63">
        <f>VLOOKUP(GroupVertices[[#This Row],[Vertex]],Vertices[],MATCH("ID",Vertices[[#Headers],[Vertex]:[Vertex Group]],0),FALSE)</f>
        <v>110</v>
      </c>
    </row>
    <row r="15" spans="1:3" ht="15">
      <c r="A15" s="63" t="s">
        <v>220</v>
      </c>
      <c r="B15" s="69" t="s">
        <v>567</v>
      </c>
      <c r="C15" s="63">
        <f>VLOOKUP(GroupVertices[[#This Row],[Vertex]],Vertices[],MATCH("ID",Vertices[[#Headers],[Vertex]:[Vertex Group]],0),FALSE)</f>
        <v>107</v>
      </c>
    </row>
    <row r="16" spans="1:3" ht="15">
      <c r="A16" s="63" t="s">
        <v>220</v>
      </c>
      <c r="B16" s="69" t="s">
        <v>560</v>
      </c>
      <c r="C16" s="63">
        <f>VLOOKUP(GroupVertices[[#This Row],[Vertex]],Vertices[],MATCH("ID",Vertices[[#Headers],[Vertex]:[Vertex Group]],0),FALSE)</f>
        <v>98</v>
      </c>
    </row>
    <row r="17" spans="1:3" ht="15">
      <c r="A17" s="63" t="s">
        <v>220</v>
      </c>
      <c r="B17" s="69" t="s">
        <v>557</v>
      </c>
      <c r="C17" s="63">
        <f>VLOOKUP(GroupVertices[[#This Row],[Vertex]],Vertices[],MATCH("ID",Vertices[[#Headers],[Vertex]:[Vertex Group]],0),FALSE)</f>
        <v>95</v>
      </c>
    </row>
    <row r="18" spans="1:3" ht="15">
      <c r="A18" s="63" t="s">
        <v>220</v>
      </c>
      <c r="B18" s="69" t="s">
        <v>551</v>
      </c>
      <c r="C18" s="63">
        <f>VLOOKUP(GroupVertices[[#This Row],[Vertex]],Vertices[],MATCH("ID",Vertices[[#Headers],[Vertex]:[Vertex Group]],0),FALSE)</f>
        <v>89</v>
      </c>
    </row>
    <row r="19" spans="1:3" ht="15">
      <c r="A19" s="63" t="s">
        <v>220</v>
      </c>
      <c r="B19" s="69" t="s">
        <v>550</v>
      </c>
      <c r="C19" s="63">
        <f>VLOOKUP(GroupVertices[[#This Row],[Vertex]],Vertices[],MATCH("ID",Vertices[[#Headers],[Vertex]:[Vertex Group]],0),FALSE)</f>
        <v>88</v>
      </c>
    </row>
    <row r="20" spans="1:3" ht="15">
      <c r="A20" s="63" t="s">
        <v>220</v>
      </c>
      <c r="B20" s="69" t="s">
        <v>549</v>
      </c>
      <c r="C20" s="63">
        <f>VLOOKUP(GroupVertices[[#This Row],[Vertex]],Vertices[],MATCH("ID",Vertices[[#Headers],[Vertex]:[Vertex Group]],0),FALSE)</f>
        <v>87</v>
      </c>
    </row>
    <row r="21" spans="1:3" ht="15">
      <c r="A21" s="63" t="s">
        <v>220</v>
      </c>
      <c r="B21" s="69" t="s">
        <v>546</v>
      </c>
      <c r="C21" s="63">
        <f>VLOOKUP(GroupVertices[[#This Row],[Vertex]],Vertices[],MATCH("ID",Vertices[[#Headers],[Vertex]:[Vertex Group]],0),FALSE)</f>
        <v>84</v>
      </c>
    </row>
    <row r="22" spans="1:3" ht="15">
      <c r="A22" s="63" t="s">
        <v>220</v>
      </c>
      <c r="B22" s="69" t="s">
        <v>541</v>
      </c>
      <c r="C22" s="63">
        <f>VLOOKUP(GroupVertices[[#This Row],[Vertex]],Vertices[],MATCH("ID",Vertices[[#Headers],[Vertex]:[Vertex Group]],0),FALSE)</f>
        <v>80</v>
      </c>
    </row>
    <row r="23" spans="1:3" ht="15">
      <c r="A23" s="63" t="s">
        <v>220</v>
      </c>
      <c r="B23" s="69" t="s">
        <v>534</v>
      </c>
      <c r="C23" s="63">
        <f>VLOOKUP(GroupVertices[[#This Row],[Vertex]],Vertices[],MATCH("ID",Vertices[[#Headers],[Vertex]:[Vertex Group]],0),FALSE)</f>
        <v>73</v>
      </c>
    </row>
    <row r="24" spans="1:3" ht="15">
      <c r="A24" s="63" t="s">
        <v>220</v>
      </c>
      <c r="B24" s="69" t="s">
        <v>528</v>
      </c>
      <c r="C24" s="63">
        <f>VLOOKUP(GroupVertices[[#This Row],[Vertex]],Vertices[],MATCH("ID",Vertices[[#Headers],[Vertex]:[Vertex Group]],0),FALSE)</f>
        <v>64</v>
      </c>
    </row>
    <row r="25" spans="1:3" ht="15">
      <c r="A25" s="63" t="s">
        <v>220</v>
      </c>
      <c r="B25" s="69" t="s">
        <v>525</v>
      </c>
      <c r="C25" s="63">
        <f>VLOOKUP(GroupVertices[[#This Row],[Vertex]],Vertices[],MATCH("ID",Vertices[[#Headers],[Vertex]:[Vertex Group]],0),FALSE)</f>
        <v>61</v>
      </c>
    </row>
    <row r="26" spans="1:3" ht="15">
      <c r="A26" s="63" t="s">
        <v>220</v>
      </c>
      <c r="B26" s="69" t="s">
        <v>521</v>
      </c>
      <c r="C26" s="63">
        <f>VLOOKUP(GroupVertices[[#This Row],[Vertex]],Vertices[],MATCH("ID",Vertices[[#Headers],[Vertex]:[Vertex Group]],0),FALSE)</f>
        <v>57</v>
      </c>
    </row>
    <row r="27" spans="1:3" ht="15">
      <c r="A27" s="63" t="s">
        <v>220</v>
      </c>
      <c r="B27" s="69" t="s">
        <v>520</v>
      </c>
      <c r="C27" s="63">
        <f>VLOOKUP(GroupVertices[[#This Row],[Vertex]],Vertices[],MATCH("ID",Vertices[[#Headers],[Vertex]:[Vertex Group]],0),FALSE)</f>
        <v>56</v>
      </c>
    </row>
    <row r="28" spans="1:3" ht="15">
      <c r="A28" s="63" t="s">
        <v>220</v>
      </c>
      <c r="B28" s="69" t="s">
        <v>515</v>
      </c>
      <c r="C28" s="63">
        <f>VLOOKUP(GroupVertices[[#This Row],[Vertex]],Vertices[],MATCH("ID",Vertices[[#Headers],[Vertex]:[Vertex Group]],0),FALSE)</f>
        <v>51</v>
      </c>
    </row>
    <row r="29" spans="1:3" ht="15">
      <c r="A29" s="63" t="s">
        <v>220</v>
      </c>
      <c r="B29" s="69" t="s">
        <v>507</v>
      </c>
      <c r="C29" s="63">
        <f>VLOOKUP(GroupVertices[[#This Row],[Vertex]],Vertices[],MATCH("ID",Vertices[[#Headers],[Vertex]:[Vertex Group]],0),FALSE)</f>
        <v>42</v>
      </c>
    </row>
    <row r="30" spans="1:3" ht="15">
      <c r="A30" s="63" t="s">
        <v>220</v>
      </c>
      <c r="B30" s="69" t="s">
        <v>506</v>
      </c>
      <c r="C30" s="63">
        <f>VLOOKUP(GroupVertices[[#This Row],[Vertex]],Vertices[],MATCH("ID",Vertices[[#Headers],[Vertex]:[Vertex Group]],0),FALSE)</f>
        <v>41</v>
      </c>
    </row>
    <row r="31" spans="1:3" ht="15">
      <c r="A31" s="63" t="s">
        <v>220</v>
      </c>
      <c r="B31" s="69" t="s">
        <v>504</v>
      </c>
      <c r="C31" s="63">
        <f>VLOOKUP(GroupVertices[[#This Row],[Vertex]],Vertices[],MATCH("ID",Vertices[[#Headers],[Vertex]:[Vertex Group]],0),FALSE)</f>
        <v>39</v>
      </c>
    </row>
    <row r="32" spans="1:3" ht="15">
      <c r="A32" s="63" t="s">
        <v>220</v>
      </c>
      <c r="B32" s="69" t="s">
        <v>503</v>
      </c>
      <c r="C32" s="63">
        <f>VLOOKUP(GroupVertices[[#This Row],[Vertex]],Vertices[],MATCH("ID",Vertices[[#Headers],[Vertex]:[Vertex Group]],0),FALSE)</f>
        <v>38</v>
      </c>
    </row>
    <row r="33" spans="1:3" ht="15">
      <c r="A33" s="63" t="s">
        <v>220</v>
      </c>
      <c r="B33" s="69" t="s">
        <v>501</v>
      </c>
      <c r="C33" s="63">
        <f>VLOOKUP(GroupVertices[[#This Row],[Vertex]],Vertices[],MATCH("ID",Vertices[[#Headers],[Vertex]:[Vertex Group]],0),FALSE)</f>
        <v>36</v>
      </c>
    </row>
    <row r="34" spans="1:3" ht="15">
      <c r="A34" s="63" t="s">
        <v>220</v>
      </c>
      <c r="B34" s="69" t="s">
        <v>498</v>
      </c>
      <c r="C34" s="63">
        <f>VLOOKUP(GroupVertices[[#This Row],[Vertex]],Vertices[],MATCH("ID",Vertices[[#Headers],[Vertex]:[Vertex Group]],0),FALSE)</f>
        <v>33</v>
      </c>
    </row>
    <row r="35" spans="1:3" ht="15">
      <c r="A35" s="63" t="s">
        <v>220</v>
      </c>
      <c r="B35" s="69" t="s">
        <v>497</v>
      </c>
      <c r="C35" s="63">
        <f>VLOOKUP(GroupVertices[[#This Row],[Vertex]],Vertices[],MATCH("ID",Vertices[[#Headers],[Vertex]:[Vertex Group]],0),FALSE)</f>
        <v>32</v>
      </c>
    </row>
    <row r="36" spans="1:3" ht="15">
      <c r="A36" s="63" t="s">
        <v>220</v>
      </c>
      <c r="B36" s="69" t="s">
        <v>496</v>
      </c>
      <c r="C36" s="63">
        <f>VLOOKUP(GroupVertices[[#This Row],[Vertex]],Vertices[],MATCH("ID",Vertices[[#Headers],[Vertex]:[Vertex Group]],0),FALSE)</f>
        <v>31</v>
      </c>
    </row>
    <row r="37" spans="1:3" ht="15">
      <c r="A37" s="63" t="s">
        <v>220</v>
      </c>
      <c r="B37" s="69" t="s">
        <v>494</v>
      </c>
      <c r="C37" s="63">
        <f>VLOOKUP(GroupVertices[[#This Row],[Vertex]],Vertices[],MATCH("ID",Vertices[[#Headers],[Vertex]:[Vertex Group]],0),FALSE)</f>
        <v>29</v>
      </c>
    </row>
    <row r="38" spans="1:3" ht="15">
      <c r="A38" s="63" t="s">
        <v>220</v>
      </c>
      <c r="B38" s="69" t="s">
        <v>492</v>
      </c>
      <c r="C38" s="63">
        <f>VLOOKUP(GroupVertices[[#This Row],[Vertex]],Vertices[],MATCH("ID",Vertices[[#Headers],[Vertex]:[Vertex Group]],0),FALSE)</f>
        <v>27</v>
      </c>
    </row>
    <row r="39" spans="1:3" ht="15">
      <c r="A39" s="63" t="s">
        <v>220</v>
      </c>
      <c r="B39" s="69" t="s">
        <v>490</v>
      </c>
      <c r="C39" s="63">
        <f>VLOOKUP(GroupVertices[[#This Row],[Vertex]],Vertices[],MATCH("ID",Vertices[[#Headers],[Vertex]:[Vertex Group]],0),FALSE)</f>
        <v>24</v>
      </c>
    </row>
    <row r="40" spans="1:3" ht="15">
      <c r="A40" s="63" t="s">
        <v>220</v>
      </c>
      <c r="B40" s="69" t="s">
        <v>488</v>
      </c>
      <c r="C40" s="63">
        <f>VLOOKUP(GroupVertices[[#This Row],[Vertex]],Vertices[],MATCH("ID",Vertices[[#Headers],[Vertex]:[Vertex Group]],0),FALSE)</f>
        <v>22</v>
      </c>
    </row>
    <row r="41" spans="1:3" ht="15">
      <c r="A41" s="63" t="s">
        <v>220</v>
      </c>
      <c r="B41" s="69" t="s">
        <v>486</v>
      </c>
      <c r="C41" s="63">
        <f>VLOOKUP(GroupVertices[[#This Row],[Vertex]],Vertices[],MATCH("ID",Vertices[[#Headers],[Vertex]:[Vertex Group]],0),FALSE)</f>
        <v>20</v>
      </c>
    </row>
    <row r="42" spans="1:3" ht="15">
      <c r="A42" s="63" t="s">
        <v>220</v>
      </c>
      <c r="B42" s="69" t="s">
        <v>484</v>
      </c>
      <c r="C42" s="63">
        <f>VLOOKUP(GroupVertices[[#This Row],[Vertex]],Vertices[],MATCH("ID",Vertices[[#Headers],[Vertex]:[Vertex Group]],0),FALSE)</f>
        <v>17</v>
      </c>
    </row>
    <row r="43" spans="1:3" ht="15">
      <c r="A43" s="63" t="s">
        <v>220</v>
      </c>
      <c r="B43" s="69" t="s">
        <v>483</v>
      </c>
      <c r="C43" s="63">
        <f>VLOOKUP(GroupVertices[[#This Row],[Vertex]],Vertices[],MATCH("ID",Vertices[[#Headers],[Vertex]:[Vertex Group]],0),FALSE)</f>
        <v>16</v>
      </c>
    </row>
    <row r="44" spans="1:3" ht="15">
      <c r="A44" s="63" t="s">
        <v>220</v>
      </c>
      <c r="B44" s="69" t="s">
        <v>482</v>
      </c>
      <c r="C44" s="63">
        <f>VLOOKUP(GroupVertices[[#This Row],[Vertex]],Vertices[],MATCH("ID",Vertices[[#Headers],[Vertex]:[Vertex Group]],0),FALSE)</f>
        <v>15</v>
      </c>
    </row>
    <row r="45" spans="1:3" ht="15">
      <c r="A45" s="63" t="s">
        <v>220</v>
      </c>
      <c r="B45" s="69" t="s">
        <v>481</v>
      </c>
      <c r="C45" s="63">
        <f>VLOOKUP(GroupVertices[[#This Row],[Vertex]],Vertices[],MATCH("ID",Vertices[[#Headers],[Vertex]:[Vertex Group]],0),FALSE)</f>
        <v>14</v>
      </c>
    </row>
    <row r="46" spans="1:3" ht="15">
      <c r="A46" s="63" t="s">
        <v>220</v>
      </c>
      <c r="B46" s="69" t="s">
        <v>480</v>
      </c>
      <c r="C46" s="63">
        <f>VLOOKUP(GroupVertices[[#This Row],[Vertex]],Vertices[],MATCH("ID",Vertices[[#Headers],[Vertex]:[Vertex Group]],0),FALSE)</f>
        <v>13</v>
      </c>
    </row>
    <row r="47" spans="1:3" ht="15">
      <c r="A47" s="63" t="s">
        <v>220</v>
      </c>
      <c r="B47" s="69" t="s">
        <v>479</v>
      </c>
      <c r="C47" s="63">
        <f>VLOOKUP(GroupVertices[[#This Row],[Vertex]],Vertices[],MATCH("ID",Vertices[[#Headers],[Vertex]:[Vertex Group]],0),FALSE)</f>
        <v>11</v>
      </c>
    </row>
    <row r="48" spans="1:3" ht="15">
      <c r="A48" s="63" t="s">
        <v>221</v>
      </c>
      <c r="B48" s="69" t="s">
        <v>607</v>
      </c>
      <c r="C48" s="63">
        <f>VLOOKUP(GroupVertices[[#This Row],[Vertex]],Vertices[],MATCH("ID",Vertices[[#Headers],[Vertex]:[Vertex Group]],0),FALSE)</f>
        <v>143</v>
      </c>
    </row>
    <row r="49" spans="1:3" ht="15">
      <c r="A49" s="63" t="s">
        <v>221</v>
      </c>
      <c r="B49" s="69" t="s">
        <v>606</v>
      </c>
      <c r="C49" s="63">
        <f>VLOOKUP(GroupVertices[[#This Row],[Vertex]],Vertices[],MATCH("ID",Vertices[[#Headers],[Vertex]:[Vertex Group]],0),FALSE)</f>
        <v>44</v>
      </c>
    </row>
    <row r="50" spans="1:3" ht="15">
      <c r="A50" s="63" t="s">
        <v>221</v>
      </c>
      <c r="B50" s="69" t="s">
        <v>599</v>
      </c>
      <c r="C50" s="63">
        <f>VLOOKUP(GroupVertices[[#This Row],[Vertex]],Vertices[],MATCH("ID",Vertices[[#Headers],[Vertex]:[Vertex Group]],0),FALSE)</f>
        <v>136</v>
      </c>
    </row>
    <row r="51" spans="1:3" ht="15">
      <c r="A51" s="63" t="s">
        <v>221</v>
      </c>
      <c r="B51" s="69" t="s">
        <v>590</v>
      </c>
      <c r="C51" s="63">
        <f>VLOOKUP(GroupVertices[[#This Row],[Vertex]],Vertices[],MATCH("ID",Vertices[[#Headers],[Vertex]:[Vertex Group]],0),FALSE)</f>
        <v>128</v>
      </c>
    </row>
    <row r="52" spans="1:3" ht="15">
      <c r="A52" s="63" t="s">
        <v>221</v>
      </c>
      <c r="B52" s="69" t="s">
        <v>586</v>
      </c>
      <c r="C52" s="63">
        <f>VLOOKUP(GroupVertices[[#This Row],[Vertex]],Vertices[],MATCH("ID",Vertices[[#Headers],[Vertex]:[Vertex Group]],0),FALSE)</f>
        <v>124</v>
      </c>
    </row>
    <row r="53" spans="1:3" ht="15">
      <c r="A53" s="63" t="s">
        <v>221</v>
      </c>
      <c r="B53" s="69" t="s">
        <v>584</v>
      </c>
      <c r="C53" s="63">
        <f>VLOOKUP(GroupVertices[[#This Row],[Vertex]],Vertices[],MATCH("ID",Vertices[[#Headers],[Vertex]:[Vertex Group]],0),FALSE)</f>
        <v>122</v>
      </c>
    </row>
    <row r="54" spans="1:3" ht="15">
      <c r="A54" s="63" t="s">
        <v>221</v>
      </c>
      <c r="B54" s="69" t="s">
        <v>573</v>
      </c>
      <c r="C54" s="63">
        <f>VLOOKUP(GroupVertices[[#This Row],[Vertex]],Vertices[],MATCH("ID",Vertices[[#Headers],[Vertex]:[Vertex Group]],0),FALSE)</f>
        <v>112</v>
      </c>
    </row>
    <row r="55" spans="1:3" ht="15">
      <c r="A55" s="63" t="s">
        <v>221</v>
      </c>
      <c r="B55" s="69" t="s">
        <v>572</v>
      </c>
      <c r="C55" s="63">
        <f>VLOOKUP(GroupVertices[[#This Row],[Vertex]],Vertices[],MATCH("ID",Vertices[[#Headers],[Vertex]:[Vertex Group]],0),FALSE)</f>
        <v>111</v>
      </c>
    </row>
    <row r="56" spans="1:3" ht="15">
      <c r="A56" s="63" t="s">
        <v>221</v>
      </c>
      <c r="B56" s="69" t="s">
        <v>570</v>
      </c>
      <c r="C56" s="63">
        <f>VLOOKUP(GroupVertices[[#This Row],[Vertex]],Vertices[],MATCH("ID",Vertices[[#Headers],[Vertex]:[Vertex Group]],0),FALSE)</f>
        <v>109</v>
      </c>
    </row>
    <row r="57" spans="1:3" ht="15">
      <c r="A57" s="63" t="s">
        <v>221</v>
      </c>
      <c r="B57" s="69" t="s">
        <v>564</v>
      </c>
      <c r="C57" s="63">
        <f>VLOOKUP(GroupVertices[[#This Row],[Vertex]],Vertices[],MATCH("ID",Vertices[[#Headers],[Vertex]:[Vertex Group]],0),FALSE)</f>
        <v>104</v>
      </c>
    </row>
    <row r="58" spans="1:3" ht="15">
      <c r="A58" s="63" t="s">
        <v>221</v>
      </c>
      <c r="B58" s="69" t="s">
        <v>559</v>
      </c>
      <c r="C58" s="63">
        <f>VLOOKUP(GroupVertices[[#This Row],[Vertex]],Vertices[],MATCH("ID",Vertices[[#Headers],[Vertex]:[Vertex Group]],0),FALSE)</f>
        <v>97</v>
      </c>
    </row>
    <row r="59" spans="1:3" ht="15">
      <c r="A59" s="63" t="s">
        <v>221</v>
      </c>
      <c r="B59" s="69" t="s">
        <v>558</v>
      </c>
      <c r="C59" s="63">
        <f>VLOOKUP(GroupVertices[[#This Row],[Vertex]],Vertices[],MATCH("ID",Vertices[[#Headers],[Vertex]:[Vertex Group]],0),FALSE)</f>
        <v>96</v>
      </c>
    </row>
    <row r="60" spans="1:3" ht="15">
      <c r="A60" s="63" t="s">
        <v>221</v>
      </c>
      <c r="B60" s="69" t="s">
        <v>554</v>
      </c>
      <c r="C60" s="63">
        <f>VLOOKUP(GroupVertices[[#This Row],[Vertex]],Vertices[],MATCH("ID",Vertices[[#Headers],[Vertex]:[Vertex Group]],0),FALSE)</f>
        <v>92</v>
      </c>
    </row>
    <row r="61" spans="1:3" ht="15">
      <c r="A61" s="63" t="s">
        <v>221</v>
      </c>
      <c r="B61" s="69" t="s">
        <v>553</v>
      </c>
      <c r="C61" s="63">
        <f>VLOOKUP(GroupVertices[[#This Row],[Vertex]],Vertices[],MATCH("ID",Vertices[[#Headers],[Vertex]:[Vertex Group]],0),FALSE)</f>
        <v>91</v>
      </c>
    </row>
    <row r="62" spans="1:3" ht="15">
      <c r="A62" s="63" t="s">
        <v>221</v>
      </c>
      <c r="B62" s="69" t="s">
        <v>548</v>
      </c>
      <c r="C62" s="63">
        <f>VLOOKUP(GroupVertices[[#This Row],[Vertex]],Vertices[],MATCH("ID",Vertices[[#Headers],[Vertex]:[Vertex Group]],0),FALSE)</f>
        <v>86</v>
      </c>
    </row>
    <row r="63" spans="1:3" ht="15">
      <c r="A63" s="63" t="s">
        <v>221</v>
      </c>
      <c r="B63" s="69" t="s">
        <v>545</v>
      </c>
      <c r="C63" s="63">
        <f>VLOOKUP(GroupVertices[[#This Row],[Vertex]],Vertices[],MATCH("ID",Vertices[[#Headers],[Vertex]:[Vertex Group]],0),FALSE)</f>
        <v>83</v>
      </c>
    </row>
    <row r="64" spans="1:3" ht="15">
      <c r="A64" s="63" t="s">
        <v>221</v>
      </c>
      <c r="B64" s="69" t="s">
        <v>536</v>
      </c>
      <c r="C64" s="63">
        <f>VLOOKUP(GroupVertices[[#This Row],[Vertex]],Vertices[],MATCH("ID",Vertices[[#Headers],[Vertex]:[Vertex Group]],0),FALSE)</f>
        <v>75</v>
      </c>
    </row>
    <row r="65" spans="1:3" ht="15">
      <c r="A65" s="63" t="s">
        <v>221</v>
      </c>
      <c r="B65" s="69" t="s">
        <v>535</v>
      </c>
      <c r="C65" s="63">
        <f>VLOOKUP(GroupVertices[[#This Row],[Vertex]],Vertices[],MATCH("ID",Vertices[[#Headers],[Vertex]:[Vertex Group]],0),FALSE)</f>
        <v>74</v>
      </c>
    </row>
    <row r="66" spans="1:3" ht="15">
      <c r="A66" s="63" t="s">
        <v>221</v>
      </c>
      <c r="B66" s="69" t="s">
        <v>531</v>
      </c>
      <c r="C66" s="63">
        <f>VLOOKUP(GroupVertices[[#This Row],[Vertex]],Vertices[],MATCH("ID",Vertices[[#Headers],[Vertex]:[Vertex Group]],0),FALSE)</f>
        <v>67</v>
      </c>
    </row>
    <row r="67" spans="1:3" ht="15">
      <c r="A67" s="63" t="s">
        <v>221</v>
      </c>
      <c r="B67" s="69" t="s">
        <v>530</v>
      </c>
      <c r="C67" s="63">
        <f>VLOOKUP(GroupVertices[[#This Row],[Vertex]],Vertices[],MATCH("ID",Vertices[[#Headers],[Vertex]:[Vertex Group]],0),FALSE)</f>
        <v>66</v>
      </c>
    </row>
    <row r="68" spans="1:3" ht="15">
      <c r="A68" s="63" t="s">
        <v>221</v>
      </c>
      <c r="B68" s="69" t="s">
        <v>529</v>
      </c>
      <c r="C68" s="63">
        <f>VLOOKUP(GroupVertices[[#This Row],[Vertex]],Vertices[],MATCH("ID",Vertices[[#Headers],[Vertex]:[Vertex Group]],0),FALSE)</f>
        <v>65</v>
      </c>
    </row>
    <row r="69" spans="1:3" ht="15">
      <c r="A69" s="63" t="s">
        <v>221</v>
      </c>
      <c r="B69" s="69" t="s">
        <v>527</v>
      </c>
      <c r="C69" s="63">
        <f>VLOOKUP(GroupVertices[[#This Row],[Vertex]],Vertices[],MATCH("ID",Vertices[[#Headers],[Vertex]:[Vertex Group]],0),FALSE)</f>
        <v>63</v>
      </c>
    </row>
    <row r="70" spans="1:3" ht="15">
      <c r="A70" s="63" t="s">
        <v>221</v>
      </c>
      <c r="B70" s="69" t="s">
        <v>526</v>
      </c>
      <c r="C70" s="63">
        <f>VLOOKUP(GroupVertices[[#This Row],[Vertex]],Vertices[],MATCH("ID",Vertices[[#Headers],[Vertex]:[Vertex Group]],0),FALSE)</f>
        <v>62</v>
      </c>
    </row>
    <row r="71" spans="1:3" ht="15">
      <c r="A71" s="63" t="s">
        <v>221</v>
      </c>
      <c r="B71" s="69" t="s">
        <v>524</v>
      </c>
      <c r="C71" s="63">
        <f>VLOOKUP(GroupVertices[[#This Row],[Vertex]],Vertices[],MATCH("ID",Vertices[[#Headers],[Vertex]:[Vertex Group]],0),FALSE)</f>
        <v>60</v>
      </c>
    </row>
    <row r="72" spans="1:3" ht="15">
      <c r="A72" s="63" t="s">
        <v>221</v>
      </c>
      <c r="B72" s="69" t="s">
        <v>522</v>
      </c>
      <c r="C72" s="63">
        <f>VLOOKUP(GroupVertices[[#This Row],[Vertex]],Vertices[],MATCH("ID",Vertices[[#Headers],[Vertex]:[Vertex Group]],0),FALSE)</f>
        <v>58</v>
      </c>
    </row>
    <row r="73" spans="1:3" ht="15">
      <c r="A73" s="63" t="s">
        <v>221</v>
      </c>
      <c r="B73" s="69" t="s">
        <v>519</v>
      </c>
      <c r="C73" s="63">
        <f>VLOOKUP(GroupVertices[[#This Row],[Vertex]],Vertices[],MATCH("ID",Vertices[[#Headers],[Vertex]:[Vertex Group]],0),FALSE)</f>
        <v>55</v>
      </c>
    </row>
    <row r="74" spans="1:3" ht="15">
      <c r="A74" s="63" t="s">
        <v>221</v>
      </c>
      <c r="B74" s="69" t="s">
        <v>518</v>
      </c>
      <c r="C74" s="63">
        <f>VLOOKUP(GroupVertices[[#This Row],[Vertex]],Vertices[],MATCH("ID",Vertices[[#Headers],[Vertex]:[Vertex Group]],0),FALSE)</f>
        <v>54</v>
      </c>
    </row>
    <row r="75" spans="1:3" ht="15">
      <c r="A75" s="63" t="s">
        <v>221</v>
      </c>
      <c r="B75" s="69" t="s">
        <v>513</v>
      </c>
      <c r="C75" s="63">
        <f>VLOOKUP(GroupVertices[[#This Row],[Vertex]],Vertices[],MATCH("ID",Vertices[[#Headers],[Vertex]:[Vertex Group]],0),FALSE)</f>
        <v>49</v>
      </c>
    </row>
    <row r="76" spans="1:3" ht="15">
      <c r="A76" s="63" t="s">
        <v>221</v>
      </c>
      <c r="B76" s="69" t="s">
        <v>510</v>
      </c>
      <c r="C76" s="63">
        <f>VLOOKUP(GroupVertices[[#This Row],[Vertex]],Vertices[],MATCH("ID",Vertices[[#Headers],[Vertex]:[Vertex Group]],0),FALSE)</f>
        <v>46</v>
      </c>
    </row>
    <row r="77" spans="1:3" ht="15">
      <c r="A77" s="63" t="s">
        <v>221</v>
      </c>
      <c r="B77" s="69" t="s">
        <v>509</v>
      </c>
      <c r="C77" s="63">
        <f>VLOOKUP(GroupVertices[[#This Row],[Vertex]],Vertices[],MATCH("ID",Vertices[[#Headers],[Vertex]:[Vertex Group]],0),FALSE)</f>
        <v>45</v>
      </c>
    </row>
    <row r="78" spans="1:3" ht="15">
      <c r="A78" s="63" t="s">
        <v>221</v>
      </c>
      <c r="B78" s="69" t="s">
        <v>508</v>
      </c>
      <c r="C78" s="63">
        <f>VLOOKUP(GroupVertices[[#This Row],[Vertex]],Vertices[],MATCH("ID",Vertices[[#Headers],[Vertex]:[Vertex Group]],0),FALSE)</f>
        <v>43</v>
      </c>
    </row>
    <row r="79" spans="1:3" ht="15">
      <c r="A79" s="63" t="s">
        <v>360</v>
      </c>
      <c r="B79" s="69" t="s">
        <v>613</v>
      </c>
      <c r="C79" s="63">
        <f>VLOOKUP(GroupVertices[[#This Row],[Vertex]],Vertices[],MATCH("ID",Vertices[[#Headers],[Vertex]:[Vertex Group]],0),FALSE)</f>
        <v>147</v>
      </c>
    </row>
    <row r="80" spans="1:3" ht="15">
      <c r="A80" s="63" t="s">
        <v>360</v>
      </c>
      <c r="B80" s="69" t="s">
        <v>612</v>
      </c>
      <c r="C80" s="63">
        <f>VLOOKUP(GroupVertices[[#This Row],[Vertex]],Vertices[],MATCH("ID",Vertices[[#Headers],[Vertex]:[Vertex Group]],0),FALSE)</f>
        <v>26</v>
      </c>
    </row>
    <row r="81" spans="1:3" ht="15">
      <c r="A81" s="63" t="s">
        <v>360</v>
      </c>
      <c r="B81" s="69" t="s">
        <v>595</v>
      </c>
      <c r="C81" s="63">
        <f>VLOOKUP(GroupVertices[[#This Row],[Vertex]],Vertices[],MATCH("ID",Vertices[[#Headers],[Vertex]:[Vertex Group]],0),FALSE)</f>
        <v>132</v>
      </c>
    </row>
    <row r="82" spans="1:3" ht="15">
      <c r="A82" s="63" t="s">
        <v>360</v>
      </c>
      <c r="B82" s="69" t="s">
        <v>579</v>
      </c>
      <c r="C82" s="63">
        <f>VLOOKUP(GroupVertices[[#This Row],[Vertex]],Vertices[],MATCH("ID",Vertices[[#Headers],[Vertex]:[Vertex Group]],0),FALSE)</f>
        <v>118</v>
      </c>
    </row>
    <row r="83" spans="1:3" ht="15">
      <c r="A83" s="63" t="s">
        <v>360</v>
      </c>
      <c r="B83" s="69" t="s">
        <v>574</v>
      </c>
      <c r="C83" s="63">
        <f>VLOOKUP(GroupVertices[[#This Row],[Vertex]],Vertices[],MATCH("ID",Vertices[[#Headers],[Vertex]:[Vertex Group]],0),FALSE)</f>
        <v>113</v>
      </c>
    </row>
    <row r="84" spans="1:3" ht="15">
      <c r="A84" s="63" t="s">
        <v>360</v>
      </c>
      <c r="B84" s="69" t="s">
        <v>566</v>
      </c>
      <c r="C84" s="63">
        <f>VLOOKUP(GroupVertices[[#This Row],[Vertex]],Vertices[],MATCH("ID",Vertices[[#Headers],[Vertex]:[Vertex Group]],0),FALSE)</f>
        <v>106</v>
      </c>
    </row>
    <row r="85" spans="1:3" ht="15">
      <c r="A85" s="63" t="s">
        <v>360</v>
      </c>
      <c r="B85" s="69" t="s">
        <v>556</v>
      </c>
      <c r="C85" s="63">
        <f>VLOOKUP(GroupVertices[[#This Row],[Vertex]],Vertices[],MATCH("ID",Vertices[[#Headers],[Vertex]:[Vertex Group]],0),FALSE)</f>
        <v>94</v>
      </c>
    </row>
    <row r="86" spans="1:3" ht="15">
      <c r="A86" s="63" t="s">
        <v>360</v>
      </c>
      <c r="B86" s="69" t="s">
        <v>555</v>
      </c>
      <c r="C86" s="63">
        <f>VLOOKUP(GroupVertices[[#This Row],[Vertex]],Vertices[],MATCH("ID",Vertices[[#Headers],[Vertex]:[Vertex Group]],0),FALSE)</f>
        <v>93</v>
      </c>
    </row>
    <row r="87" spans="1:3" ht="15">
      <c r="A87" s="63" t="s">
        <v>360</v>
      </c>
      <c r="B87" s="69" t="s">
        <v>538</v>
      </c>
      <c r="C87" s="63">
        <f>VLOOKUP(GroupVertices[[#This Row],[Vertex]],Vertices[],MATCH("ID",Vertices[[#Headers],[Vertex]:[Vertex Group]],0),FALSE)</f>
        <v>77</v>
      </c>
    </row>
    <row r="88" spans="1:3" ht="15">
      <c r="A88" s="63" t="s">
        <v>360</v>
      </c>
      <c r="B88" s="69" t="s">
        <v>523</v>
      </c>
      <c r="C88" s="63">
        <f>VLOOKUP(GroupVertices[[#This Row],[Vertex]],Vertices[],MATCH("ID",Vertices[[#Headers],[Vertex]:[Vertex Group]],0),FALSE)</f>
        <v>59</v>
      </c>
    </row>
    <row r="89" spans="1:3" ht="15">
      <c r="A89" s="63" t="s">
        <v>360</v>
      </c>
      <c r="B89" s="69" t="s">
        <v>514</v>
      </c>
      <c r="C89" s="63">
        <f>VLOOKUP(GroupVertices[[#This Row],[Vertex]],Vertices[],MATCH("ID",Vertices[[#Headers],[Vertex]:[Vertex Group]],0),FALSE)</f>
        <v>50</v>
      </c>
    </row>
    <row r="90" spans="1:3" ht="15">
      <c r="A90" s="63" t="s">
        <v>360</v>
      </c>
      <c r="B90" s="69" t="s">
        <v>505</v>
      </c>
      <c r="C90" s="63">
        <f>VLOOKUP(GroupVertices[[#This Row],[Vertex]],Vertices[],MATCH("ID",Vertices[[#Headers],[Vertex]:[Vertex Group]],0),FALSE)</f>
        <v>40</v>
      </c>
    </row>
    <row r="91" spans="1:3" ht="15">
      <c r="A91" s="63" t="s">
        <v>360</v>
      </c>
      <c r="B91" s="69" t="s">
        <v>502</v>
      </c>
      <c r="C91" s="63">
        <f>VLOOKUP(GroupVertices[[#This Row],[Vertex]],Vertices[],MATCH("ID",Vertices[[#Headers],[Vertex]:[Vertex Group]],0),FALSE)</f>
        <v>37</v>
      </c>
    </row>
    <row r="92" spans="1:3" ht="15">
      <c r="A92" s="63" t="s">
        <v>360</v>
      </c>
      <c r="B92" s="69" t="s">
        <v>499</v>
      </c>
      <c r="C92" s="63">
        <f>VLOOKUP(GroupVertices[[#This Row],[Vertex]],Vertices[],MATCH("ID",Vertices[[#Headers],[Vertex]:[Vertex Group]],0),FALSE)</f>
        <v>34</v>
      </c>
    </row>
    <row r="93" spans="1:3" ht="15">
      <c r="A93" s="63" t="s">
        <v>360</v>
      </c>
      <c r="B93" s="69" t="s">
        <v>495</v>
      </c>
      <c r="C93" s="63">
        <f>VLOOKUP(GroupVertices[[#This Row],[Vertex]],Vertices[],MATCH("ID",Vertices[[#Headers],[Vertex]:[Vertex Group]],0),FALSE)</f>
        <v>30</v>
      </c>
    </row>
    <row r="94" spans="1:3" ht="15">
      <c r="A94" s="63" t="s">
        <v>360</v>
      </c>
      <c r="B94" s="69" t="s">
        <v>491</v>
      </c>
      <c r="C94" s="63">
        <f>VLOOKUP(GroupVertices[[#This Row],[Vertex]],Vertices[],MATCH("ID",Vertices[[#Headers],[Vertex]:[Vertex Group]],0),FALSE)</f>
        <v>25</v>
      </c>
    </row>
    <row r="95" spans="1:3" ht="15">
      <c r="A95" s="63" t="s">
        <v>361</v>
      </c>
      <c r="B95" s="69" t="s">
        <v>593</v>
      </c>
      <c r="C95" s="63">
        <f>VLOOKUP(GroupVertices[[#This Row],[Vertex]],Vertices[],MATCH("ID",Vertices[[#Headers],[Vertex]:[Vertex Group]],0),FALSE)</f>
        <v>130</v>
      </c>
    </row>
    <row r="96" spans="1:3" ht="15">
      <c r="A96" s="63" t="s">
        <v>361</v>
      </c>
      <c r="B96" s="69" t="s">
        <v>592</v>
      </c>
      <c r="C96" s="63">
        <f>VLOOKUP(GroupVertices[[#This Row],[Vertex]],Vertices[],MATCH("ID",Vertices[[#Headers],[Vertex]:[Vertex Group]],0),FALSE)</f>
        <v>19</v>
      </c>
    </row>
    <row r="97" spans="1:3" ht="15">
      <c r="A97" s="63" t="s">
        <v>361</v>
      </c>
      <c r="B97" s="69" t="s">
        <v>588</v>
      </c>
      <c r="C97" s="63">
        <f>VLOOKUP(GroupVertices[[#This Row],[Vertex]],Vertices[],MATCH("ID",Vertices[[#Headers],[Vertex]:[Vertex Group]],0),FALSE)</f>
        <v>126</v>
      </c>
    </row>
    <row r="98" spans="1:3" ht="15">
      <c r="A98" s="63" t="s">
        <v>361</v>
      </c>
      <c r="B98" s="69" t="s">
        <v>587</v>
      </c>
      <c r="C98" s="63">
        <f>VLOOKUP(GroupVertices[[#This Row],[Vertex]],Vertices[],MATCH("ID",Vertices[[#Headers],[Vertex]:[Vertex Group]],0),FALSE)</f>
        <v>125</v>
      </c>
    </row>
    <row r="99" spans="1:3" ht="15">
      <c r="A99" s="63" t="s">
        <v>361</v>
      </c>
      <c r="B99" s="69" t="s">
        <v>585</v>
      </c>
      <c r="C99" s="63">
        <f>VLOOKUP(GroupVertices[[#This Row],[Vertex]],Vertices[],MATCH("ID",Vertices[[#Headers],[Vertex]:[Vertex Group]],0),FALSE)</f>
        <v>123</v>
      </c>
    </row>
    <row r="100" spans="1:3" ht="15">
      <c r="A100" s="63" t="s">
        <v>361</v>
      </c>
      <c r="B100" s="69" t="s">
        <v>581</v>
      </c>
      <c r="C100" s="63">
        <f>VLOOKUP(GroupVertices[[#This Row],[Vertex]],Vertices[],MATCH("ID",Vertices[[#Headers],[Vertex]:[Vertex Group]],0),FALSE)</f>
        <v>120</v>
      </c>
    </row>
    <row r="101" spans="1:3" ht="15">
      <c r="A101" s="63" t="s">
        <v>361</v>
      </c>
      <c r="B101" s="69" t="s">
        <v>565</v>
      </c>
      <c r="C101" s="63">
        <f>VLOOKUP(GroupVertices[[#This Row],[Vertex]],Vertices[],MATCH("ID",Vertices[[#Headers],[Vertex]:[Vertex Group]],0),FALSE)</f>
        <v>105</v>
      </c>
    </row>
    <row r="102" spans="1:3" ht="15">
      <c r="A102" s="63" t="s">
        <v>361</v>
      </c>
      <c r="B102" s="69" t="s">
        <v>561</v>
      </c>
      <c r="C102" s="63">
        <f>VLOOKUP(GroupVertices[[#This Row],[Vertex]],Vertices[],MATCH("ID",Vertices[[#Headers],[Vertex]:[Vertex Group]],0),FALSE)</f>
        <v>99</v>
      </c>
    </row>
    <row r="103" spans="1:3" ht="15">
      <c r="A103" s="63" t="s">
        <v>361</v>
      </c>
      <c r="B103" s="69" t="s">
        <v>547</v>
      </c>
      <c r="C103" s="63">
        <f>VLOOKUP(GroupVertices[[#This Row],[Vertex]],Vertices[],MATCH("ID",Vertices[[#Headers],[Vertex]:[Vertex Group]],0),FALSE)</f>
        <v>85</v>
      </c>
    </row>
    <row r="104" spans="1:3" ht="15">
      <c r="A104" s="63" t="s">
        <v>361</v>
      </c>
      <c r="B104" s="69" t="s">
        <v>540</v>
      </c>
      <c r="C104" s="63">
        <f>VLOOKUP(GroupVertices[[#This Row],[Vertex]],Vertices[],MATCH("ID",Vertices[[#Headers],[Vertex]:[Vertex Group]],0),FALSE)</f>
        <v>79</v>
      </c>
    </row>
    <row r="105" spans="1:3" ht="15">
      <c r="A105" s="63" t="s">
        <v>361</v>
      </c>
      <c r="B105" s="69" t="s">
        <v>500</v>
      </c>
      <c r="C105" s="63">
        <f>VLOOKUP(GroupVertices[[#This Row],[Vertex]],Vertices[],MATCH("ID",Vertices[[#Headers],[Vertex]:[Vertex Group]],0),FALSE)</f>
        <v>35</v>
      </c>
    </row>
    <row r="106" spans="1:3" ht="15">
      <c r="A106" s="63" t="s">
        <v>361</v>
      </c>
      <c r="B106" s="69" t="s">
        <v>489</v>
      </c>
      <c r="C106" s="63">
        <f>VLOOKUP(GroupVertices[[#This Row],[Vertex]],Vertices[],MATCH("ID",Vertices[[#Headers],[Vertex]:[Vertex Group]],0),FALSE)</f>
        <v>23</v>
      </c>
    </row>
    <row r="107" spans="1:3" ht="15">
      <c r="A107" s="63" t="s">
        <v>361</v>
      </c>
      <c r="B107" s="69" t="s">
        <v>485</v>
      </c>
      <c r="C107" s="63">
        <f>VLOOKUP(GroupVertices[[#This Row],[Vertex]],Vertices[],MATCH("ID",Vertices[[#Headers],[Vertex]:[Vertex Group]],0),FALSE)</f>
        <v>18</v>
      </c>
    </row>
    <row r="108" spans="1:3" ht="15">
      <c r="A108" s="63" t="s">
        <v>397</v>
      </c>
      <c r="B108" s="69" t="s">
        <v>471</v>
      </c>
      <c r="C108" s="63">
        <f>VLOOKUP(GroupVertices[[#This Row],[Vertex]],Vertices[],MATCH("ID",Vertices[[#Headers],[Vertex]:[Vertex Group]],0),FALSE)</f>
        <v>3</v>
      </c>
    </row>
    <row r="109" spans="1:3" ht="15">
      <c r="A109" s="63" t="s">
        <v>397</v>
      </c>
      <c r="B109" s="69" t="s">
        <v>472</v>
      </c>
      <c r="C109" s="63">
        <f>VLOOKUP(GroupVertices[[#This Row],[Vertex]],Vertices[],MATCH("ID",Vertices[[#Headers],[Vertex]:[Vertex Group]],0),FALSE)</f>
        <v>4</v>
      </c>
    </row>
    <row r="110" spans="1:3" ht="15">
      <c r="A110" s="63" t="s">
        <v>397</v>
      </c>
      <c r="B110" s="69" t="s">
        <v>473</v>
      </c>
      <c r="C110" s="63">
        <f>VLOOKUP(GroupVertices[[#This Row],[Vertex]],Vertices[],MATCH("ID",Vertices[[#Headers],[Vertex]:[Vertex Group]],0),FALSE)</f>
        <v>5</v>
      </c>
    </row>
    <row r="111" spans="1:3" ht="15">
      <c r="A111" s="63" t="s">
        <v>397</v>
      </c>
      <c r="B111" s="69" t="s">
        <v>474</v>
      </c>
      <c r="C111" s="63">
        <f>VLOOKUP(GroupVertices[[#This Row],[Vertex]],Vertices[],MATCH("ID",Vertices[[#Headers],[Vertex]:[Vertex Group]],0),FALSE)</f>
        <v>6</v>
      </c>
    </row>
    <row r="112" spans="1:3" ht="15">
      <c r="A112" s="63" t="s">
        <v>397</v>
      </c>
      <c r="B112" s="69" t="s">
        <v>475</v>
      </c>
      <c r="C112" s="63">
        <f>VLOOKUP(GroupVertices[[#This Row],[Vertex]],Vertices[],MATCH("ID",Vertices[[#Headers],[Vertex]:[Vertex Group]],0),FALSE)</f>
        <v>7</v>
      </c>
    </row>
    <row r="113" spans="1:3" ht="15">
      <c r="A113" s="63" t="s">
        <v>397</v>
      </c>
      <c r="B113" s="69" t="s">
        <v>476</v>
      </c>
      <c r="C113" s="63">
        <f>VLOOKUP(GroupVertices[[#This Row],[Vertex]],Vertices[],MATCH("ID",Vertices[[#Headers],[Vertex]:[Vertex Group]],0),FALSE)</f>
        <v>8</v>
      </c>
    </row>
    <row r="114" spans="1:3" ht="15">
      <c r="A114" s="63" t="s">
        <v>397</v>
      </c>
      <c r="B114" s="69" t="s">
        <v>487</v>
      </c>
      <c r="C114" s="63">
        <f>VLOOKUP(GroupVertices[[#This Row],[Vertex]],Vertices[],MATCH("ID",Vertices[[#Headers],[Vertex]:[Vertex Group]],0),FALSE)</f>
        <v>21</v>
      </c>
    </row>
    <row r="115" spans="1:3" ht="15">
      <c r="A115" s="63" t="s">
        <v>397</v>
      </c>
      <c r="B115" s="69" t="s">
        <v>493</v>
      </c>
      <c r="C115" s="63">
        <f>VLOOKUP(GroupVertices[[#This Row],[Vertex]],Vertices[],MATCH("ID",Vertices[[#Headers],[Vertex]:[Vertex Group]],0),FALSE)</f>
        <v>28</v>
      </c>
    </row>
    <row r="116" spans="1:3" ht="15">
      <c r="A116" s="63" t="s">
        <v>397</v>
      </c>
      <c r="B116" s="69" t="s">
        <v>603</v>
      </c>
      <c r="C116" s="63">
        <f>VLOOKUP(GroupVertices[[#This Row],[Vertex]],Vertices[],MATCH("ID",Vertices[[#Headers],[Vertex]:[Vertex Group]],0),FALSE)</f>
        <v>140</v>
      </c>
    </row>
    <row r="117" spans="1:3" ht="15">
      <c r="A117" s="63" t="s">
        <v>397</v>
      </c>
      <c r="B117" s="69" t="s">
        <v>604</v>
      </c>
      <c r="C117" s="63">
        <f>VLOOKUP(GroupVertices[[#This Row],[Vertex]],Vertices[],MATCH("ID",Vertices[[#Headers],[Vertex]:[Vertex Group]],0),FALSE)</f>
        <v>141</v>
      </c>
    </row>
    <row r="118" spans="1:3" ht="15">
      <c r="A118" s="63" t="s">
        <v>397</v>
      </c>
      <c r="B118" s="69" t="s">
        <v>611</v>
      </c>
      <c r="C118" s="63">
        <f>VLOOKUP(GroupVertices[[#This Row],[Vertex]],Vertices[],MATCH("ID",Vertices[[#Headers],[Vertex]:[Vertex Group]],0),FALSE)</f>
        <v>146</v>
      </c>
    </row>
    <row r="119" spans="1:3" ht="15">
      <c r="A119" s="63" t="s">
        <v>398</v>
      </c>
      <c r="B119" s="69" t="s">
        <v>601</v>
      </c>
      <c r="C119" s="63">
        <f>VLOOKUP(GroupVertices[[#This Row],[Vertex]],Vertices[],MATCH("ID",Vertices[[#Headers],[Vertex]:[Vertex Group]],0),FALSE)</f>
        <v>138</v>
      </c>
    </row>
    <row r="120" spans="1:3" ht="15">
      <c r="A120" s="63" t="s">
        <v>398</v>
      </c>
      <c r="B120" s="69" t="s">
        <v>615</v>
      </c>
      <c r="C120" s="63">
        <f>VLOOKUP(GroupVertices[[#This Row],[Vertex]],Vertices[],MATCH("ID",Vertices[[#Headers],[Vertex]:[Vertex Group]],0),FALSE)</f>
        <v>137</v>
      </c>
    </row>
    <row r="121" spans="1:3" ht="15">
      <c r="A121" s="63" t="s">
        <v>398</v>
      </c>
      <c r="B121" s="69" t="s">
        <v>600</v>
      </c>
      <c r="C121" s="63">
        <f>VLOOKUP(GroupVertices[[#This Row],[Vertex]],Vertices[],MATCH("ID",Vertices[[#Headers],[Vertex]:[Vertex Group]],0),FALSE)</f>
        <v>102</v>
      </c>
    </row>
    <row r="122" spans="1:3" ht="15">
      <c r="A122" s="63" t="s">
        <v>398</v>
      </c>
      <c r="B122" s="69" t="s">
        <v>583</v>
      </c>
      <c r="C122" s="63">
        <f>VLOOKUP(GroupVertices[[#This Row],[Vertex]],Vertices[],MATCH("ID",Vertices[[#Headers],[Vertex]:[Vertex Group]],0),FALSE)</f>
        <v>121</v>
      </c>
    </row>
    <row r="123" spans="1:3" ht="15">
      <c r="A123" s="63" t="s">
        <v>398</v>
      </c>
      <c r="B123" s="69" t="s">
        <v>582</v>
      </c>
      <c r="C123" s="63">
        <f>VLOOKUP(GroupVertices[[#This Row],[Vertex]],Vertices[],MATCH("ID",Vertices[[#Headers],[Vertex]:[Vertex Group]],0),FALSE)</f>
        <v>101</v>
      </c>
    </row>
    <row r="124" spans="1:3" ht="15">
      <c r="A124" s="63" t="s">
        <v>398</v>
      </c>
      <c r="B124" s="69" t="s">
        <v>577</v>
      </c>
      <c r="C124" s="63">
        <f>VLOOKUP(GroupVertices[[#This Row],[Vertex]],Vertices[],MATCH("ID",Vertices[[#Headers],[Vertex]:[Vertex Group]],0),FALSE)</f>
        <v>116</v>
      </c>
    </row>
    <row r="125" spans="1:3" ht="15">
      <c r="A125" s="63" t="s">
        <v>398</v>
      </c>
      <c r="B125" s="69" t="s">
        <v>575</v>
      </c>
      <c r="C125" s="63">
        <f>VLOOKUP(GroupVertices[[#This Row],[Vertex]],Vertices[],MATCH("ID",Vertices[[#Headers],[Vertex]:[Vertex Group]],0),FALSE)</f>
        <v>114</v>
      </c>
    </row>
    <row r="126" spans="1:3" ht="15">
      <c r="A126" s="63" t="s">
        <v>398</v>
      </c>
      <c r="B126" s="69" t="s">
        <v>562</v>
      </c>
      <c r="C126" s="63">
        <f>VLOOKUP(GroupVertices[[#This Row],[Vertex]],Vertices[],MATCH("ID",Vertices[[#Headers],[Vertex]:[Vertex Group]],0),FALSE)</f>
        <v>100</v>
      </c>
    </row>
    <row r="127" spans="1:3" ht="15">
      <c r="A127" s="63" t="s">
        <v>399</v>
      </c>
      <c r="B127" s="69" t="s">
        <v>569</v>
      </c>
      <c r="C127" s="63">
        <f>VLOOKUP(GroupVertices[[#This Row],[Vertex]],Vertices[],MATCH("ID",Vertices[[#Headers],[Vertex]:[Vertex Group]],0),FALSE)</f>
        <v>108</v>
      </c>
    </row>
    <row r="128" spans="1:3" ht="15">
      <c r="A128" s="63" t="s">
        <v>399</v>
      </c>
      <c r="B128" s="69" t="s">
        <v>610</v>
      </c>
      <c r="C128" s="63">
        <f>VLOOKUP(GroupVertices[[#This Row],[Vertex]],Vertices[],MATCH("ID",Vertices[[#Headers],[Vertex]:[Vertex Group]],0),FALSE)</f>
        <v>72</v>
      </c>
    </row>
    <row r="129" spans="1:3" ht="15">
      <c r="A129" s="63" t="s">
        <v>399</v>
      </c>
      <c r="B129" s="69" t="s">
        <v>568</v>
      </c>
      <c r="C129" s="63">
        <f>VLOOKUP(GroupVertices[[#This Row],[Vertex]],Vertices[],MATCH("ID",Vertices[[#Headers],[Vertex]:[Vertex Group]],0),FALSE)</f>
        <v>71</v>
      </c>
    </row>
    <row r="130" spans="1:3" ht="15">
      <c r="A130" s="63" t="s">
        <v>399</v>
      </c>
      <c r="B130" s="69" t="s">
        <v>563</v>
      </c>
      <c r="C130" s="63">
        <f>VLOOKUP(GroupVertices[[#This Row],[Vertex]],Vertices[],MATCH("ID",Vertices[[#Headers],[Vertex]:[Vertex Group]],0),FALSE)</f>
        <v>103</v>
      </c>
    </row>
    <row r="131" spans="1:3" ht="15">
      <c r="A131" s="63" t="s">
        <v>399</v>
      </c>
      <c r="B131" s="69" t="s">
        <v>552</v>
      </c>
      <c r="C131" s="63">
        <f>VLOOKUP(GroupVertices[[#This Row],[Vertex]],Vertices[],MATCH("ID",Vertices[[#Headers],[Vertex]:[Vertex Group]],0),FALSE)</f>
        <v>90</v>
      </c>
    </row>
    <row r="132" spans="1:3" ht="15">
      <c r="A132" s="63" t="s">
        <v>399</v>
      </c>
      <c r="B132" s="69" t="s">
        <v>539</v>
      </c>
      <c r="C132" s="63">
        <f>VLOOKUP(GroupVertices[[#This Row],[Vertex]],Vertices[],MATCH("ID",Vertices[[#Headers],[Vertex]:[Vertex Group]],0),FALSE)</f>
        <v>78</v>
      </c>
    </row>
    <row r="133" spans="1:3" ht="15">
      <c r="A133" s="63" t="s">
        <v>399</v>
      </c>
      <c r="B133" s="69" t="s">
        <v>533</v>
      </c>
      <c r="C133" s="63">
        <f>VLOOKUP(GroupVertices[[#This Row],[Vertex]],Vertices[],MATCH("ID",Vertices[[#Headers],[Vertex]:[Vertex Group]],0),FALSE)</f>
        <v>70</v>
      </c>
    </row>
    <row r="134" spans="1:3" ht="15">
      <c r="A134" s="63" t="s">
        <v>428</v>
      </c>
      <c r="B134" s="69" t="s">
        <v>544</v>
      </c>
      <c r="C134" s="63">
        <f>VLOOKUP(GroupVertices[[#This Row],[Vertex]],Vertices[],MATCH("ID",Vertices[[#Headers],[Vertex]:[Vertex Group]],0),FALSE)</f>
        <v>82</v>
      </c>
    </row>
    <row r="135" spans="1:3" ht="15">
      <c r="A135" s="63" t="s">
        <v>428</v>
      </c>
      <c r="B135" s="69" t="s">
        <v>543</v>
      </c>
      <c r="C135" s="63">
        <f>VLOOKUP(GroupVertices[[#This Row],[Vertex]],Vertices[],MATCH("ID",Vertices[[#Headers],[Vertex]:[Vertex Group]],0),FALSE)</f>
        <v>69</v>
      </c>
    </row>
    <row r="136" spans="1:3" ht="15">
      <c r="A136" s="63" t="s">
        <v>428</v>
      </c>
      <c r="B136" s="69" t="s">
        <v>542</v>
      </c>
      <c r="C136" s="63">
        <f>VLOOKUP(GroupVertices[[#This Row],[Vertex]],Vertices[],MATCH("ID",Vertices[[#Headers],[Vertex]:[Vertex Group]],0),FALSE)</f>
        <v>81</v>
      </c>
    </row>
    <row r="137" spans="1:3" ht="15">
      <c r="A137" s="63" t="s">
        <v>428</v>
      </c>
      <c r="B137" s="69" t="s">
        <v>537</v>
      </c>
      <c r="C137" s="63">
        <f>VLOOKUP(GroupVertices[[#This Row],[Vertex]],Vertices[],MATCH("ID",Vertices[[#Headers],[Vertex]:[Vertex Group]],0),FALSE)</f>
        <v>76</v>
      </c>
    </row>
    <row r="138" spans="1:3" ht="15">
      <c r="A138" s="63" t="s">
        <v>428</v>
      </c>
      <c r="B138" s="69" t="s">
        <v>532</v>
      </c>
      <c r="C138" s="63">
        <f>VLOOKUP(GroupVertices[[#This Row],[Vertex]],Vertices[],MATCH("ID",Vertices[[#Headers],[Vertex]:[Vertex Group]],0),FALSE)</f>
        <v>68</v>
      </c>
    </row>
    <row r="139" spans="1:3" ht="15">
      <c r="A139" s="63" t="s">
        <v>429</v>
      </c>
      <c r="B139" s="69" t="s">
        <v>598</v>
      </c>
      <c r="C139" s="63">
        <f>VLOOKUP(GroupVertices[[#This Row],[Vertex]],Vertices[],MATCH("ID",Vertices[[#Headers],[Vertex]:[Vertex Group]],0),FALSE)</f>
        <v>135</v>
      </c>
    </row>
    <row r="140" spans="1:3" ht="15">
      <c r="A140" s="63" t="s">
        <v>429</v>
      </c>
      <c r="B140" s="69" t="s">
        <v>597</v>
      </c>
      <c r="C140" s="63">
        <f>VLOOKUP(GroupVertices[[#This Row],[Vertex]],Vertices[],MATCH("ID",Vertices[[#Headers],[Vertex]:[Vertex Group]],0),FALSE)</f>
        <v>134</v>
      </c>
    </row>
    <row r="141" spans="1:3" ht="15">
      <c r="A141" s="63" t="s">
        <v>430</v>
      </c>
      <c r="B141" s="69" t="s">
        <v>517</v>
      </c>
      <c r="C141" s="63">
        <f>VLOOKUP(GroupVertices[[#This Row],[Vertex]],Vertices[],MATCH("ID",Vertices[[#Headers],[Vertex]:[Vertex Group]],0),FALSE)</f>
        <v>53</v>
      </c>
    </row>
    <row r="142" spans="1:3" ht="15">
      <c r="A142" s="63" t="s">
        <v>430</v>
      </c>
      <c r="B142" s="69" t="s">
        <v>516</v>
      </c>
      <c r="C142" s="63">
        <f>VLOOKUP(GroupVertices[[#This Row],[Vertex]],Vertices[],MATCH("ID",Vertices[[#Headers],[Vertex]:[Vertex Group]],0),FALSE)</f>
        <v>52</v>
      </c>
    </row>
    <row r="143" spans="1:3" ht="15">
      <c r="A143" s="63" t="s">
        <v>431</v>
      </c>
      <c r="B143" s="69" t="s">
        <v>512</v>
      </c>
      <c r="C143" s="63">
        <f>VLOOKUP(GroupVertices[[#This Row],[Vertex]],Vertices[],MATCH("ID",Vertices[[#Headers],[Vertex]:[Vertex Group]],0),FALSE)</f>
        <v>48</v>
      </c>
    </row>
    <row r="144" spans="1:3" ht="15">
      <c r="A144" s="63" t="s">
        <v>431</v>
      </c>
      <c r="B144" s="69" t="s">
        <v>511</v>
      </c>
      <c r="C144" s="63">
        <f>VLOOKUP(GroupVertices[[#This Row],[Vertex]],Vertices[],MATCH("ID",Vertices[[#Headers],[Vertex]:[Vertex Group]],0),FALSE)</f>
        <v>47</v>
      </c>
    </row>
    <row r="145" spans="1:3" ht="15">
      <c r="A145" s="63" t="s">
        <v>432</v>
      </c>
      <c r="B145" s="69" t="s">
        <v>478</v>
      </c>
      <c r="C145" s="63">
        <f>VLOOKUP(GroupVertices[[#This Row],[Vertex]],Vertices[],MATCH("ID",Vertices[[#Headers],[Vertex]:[Vertex Group]],0),FALSE)</f>
        <v>10</v>
      </c>
    </row>
    <row r="146" spans="1:3" ht="15">
      <c r="A146" s="63" t="s">
        <v>432</v>
      </c>
      <c r="B146" s="69" t="s">
        <v>477</v>
      </c>
      <c r="C146" s="63">
        <f>VLOOKUP(GroupVertices[[#This Row],[Vertex]],Vertices[],MATCH("ID",Vertices[[#Headers],[Vertex]:[Vertex Group]],0),FALSE)</f>
        <v>9</v>
      </c>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224</v>
      </c>
      <c r="B2" s="34" t="s">
        <v>180</v>
      </c>
      <c r="D2" s="31">
        <f>MIN(Vertices[Degree])</f>
        <v>0</v>
      </c>
      <c r="E2" s="3">
        <f>COUNTIF(Vertices[Degree],"&gt;= "&amp;D2)-COUNTIF(Vertices[Degree],"&gt;="&amp;D3)</f>
        <v>0</v>
      </c>
      <c r="F2" s="37">
        <f>MIN(Vertices[In-Degree])</f>
        <v>0</v>
      </c>
      <c r="G2" s="38">
        <f>COUNTIF(Vertices[In-Degree],"&gt;= "&amp;F2)-COUNTIF(Vertices[In-Degree],"&gt;="&amp;F3)</f>
        <v>131</v>
      </c>
      <c r="H2" s="37">
        <f>MIN(Vertices[Out-Degree])</f>
        <v>0</v>
      </c>
      <c r="I2" s="38">
        <f>COUNTIF(Vertices[Out-Degree],"&gt;= "&amp;H2)-COUNTIF(Vertices[Out-Degree],"&gt;="&amp;H3)</f>
        <v>1</v>
      </c>
      <c r="J2" s="37">
        <f>MIN(Vertices[Betweenness Centrality])</f>
        <v>0</v>
      </c>
      <c r="K2" s="38">
        <f>COUNTIF(Vertices[Betweenness Centrality],"&gt;= "&amp;J2)-COUNTIF(Vertices[Betweenness Centrality],"&gt;="&amp;J3)</f>
        <v>131</v>
      </c>
      <c r="L2" s="37">
        <f>MIN(Vertices[Closeness Centrality])</f>
        <v>0</v>
      </c>
      <c r="M2" s="38">
        <f>COUNTIF(Vertices[Closeness Centrality],"&gt;= "&amp;L2)-COUNTIF(Vertices[Closeness Centrality],"&gt;="&amp;L3)</f>
        <v>129</v>
      </c>
      <c r="N2" s="37">
        <f>MIN(Vertices[Eigenvector Centrality])</f>
        <v>0</v>
      </c>
      <c r="O2" s="38">
        <f>COUNTIF(Vertices[Eigenvector Centrality],"&gt;= "&amp;N2)-COUNTIF(Vertices[Eigenvector Centrality],"&gt;="&amp;N3)</f>
        <v>83</v>
      </c>
      <c r="P2" s="37">
        <f>MIN(Vertices[PageRank])</f>
        <v>0.427811</v>
      </c>
      <c r="Q2" s="38">
        <f>COUNTIF(Vertices[PageRank],"&gt;= "&amp;P2)-COUNTIF(Vertices[PageRank],"&gt;="&amp;P3)</f>
        <v>120</v>
      </c>
      <c r="R2" s="37">
        <f>MIN(Vertices[Clustering Coefficient])</f>
        <v>0</v>
      </c>
      <c r="S2" s="43">
        <f>COUNTIF(Vertices[Clustering Coefficient],"&gt;= "&amp;R2)-COUNTIF(Vertices[Clustering Coefficient],"&gt;="&amp;R3)</f>
        <v>132</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1.2790697674418605</v>
      </c>
      <c r="G3" s="40">
        <f>COUNTIF(Vertices[In-Degree],"&gt;= "&amp;F3)-COUNTIF(Vertices[In-Degree],"&gt;="&amp;F4)</f>
        <v>5</v>
      </c>
      <c r="H3" s="39">
        <f aca="true" t="shared" si="3" ref="H3:H44">H2+($H$45-$H$2)/BinDivisor</f>
        <v>0.09302325581395349</v>
      </c>
      <c r="I3" s="40">
        <f>COUNTIF(Vertices[Out-Degree],"&gt;= "&amp;H3)-COUNTIF(Vertices[Out-Degree],"&gt;="&amp;H4)</f>
        <v>0</v>
      </c>
      <c r="J3" s="39">
        <f aca="true" t="shared" si="4" ref="J3:J44">J2+($J$45-$J$2)/BinDivisor</f>
        <v>274.2093023255814</v>
      </c>
      <c r="K3" s="40">
        <f>COUNTIF(Vertices[Betweenness Centrality],"&gt;= "&amp;J3)-COUNTIF(Vertices[Betweenness Centrality],"&gt;="&amp;J4)</f>
        <v>0</v>
      </c>
      <c r="L3" s="39">
        <f aca="true" t="shared" si="5" ref="L3:L44">L2+($L$45-$L$2)/BinDivisor</f>
        <v>0.023255813953488372</v>
      </c>
      <c r="M3" s="40">
        <f>COUNTIF(Vertices[Closeness Centrality],"&gt;= "&amp;L3)-COUNTIF(Vertices[Closeness Centrality],"&gt;="&amp;L4)</f>
        <v>0</v>
      </c>
      <c r="N3" s="39">
        <f aca="true" t="shared" si="6" ref="N3:N44">N2+($N$45-$N$2)/BinDivisor</f>
        <v>0.00254946511627907</v>
      </c>
      <c r="O3" s="40">
        <f>COUNTIF(Vertices[Eigenvector Centrality],"&gt;= "&amp;N3)-COUNTIF(Vertices[Eigenvector Centrality],"&gt;="&amp;N4)</f>
        <v>4</v>
      </c>
      <c r="P3" s="39">
        <f aca="true" t="shared" si="7" ref="P3:P44">P2+($P$45-$P$2)/BinDivisor</f>
        <v>0.9560122093023256</v>
      </c>
      <c r="Q3" s="40">
        <f>COUNTIF(Vertices[PageRank],"&gt;= "&amp;P3)-COUNTIF(Vertices[PageRank],"&gt;="&amp;P4)</f>
        <v>17</v>
      </c>
      <c r="R3" s="39">
        <f aca="true" t="shared" si="8" ref="R3:R44">R2+($R$45-$R$2)/BinDivisor</f>
        <v>0.011627906976744186</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145</v>
      </c>
      <c r="D4" s="32">
        <f t="shared" si="1"/>
        <v>0</v>
      </c>
      <c r="E4" s="3">
        <f>COUNTIF(Vertices[Degree],"&gt;= "&amp;D4)-COUNTIF(Vertices[Degree],"&gt;="&amp;D5)</f>
        <v>0</v>
      </c>
      <c r="F4" s="37">
        <f t="shared" si="2"/>
        <v>2.558139534883721</v>
      </c>
      <c r="G4" s="38">
        <f>COUNTIF(Vertices[In-Degree],"&gt;= "&amp;F4)-COUNTIF(Vertices[In-Degree],"&gt;="&amp;F5)</f>
        <v>1</v>
      </c>
      <c r="H4" s="37">
        <f t="shared" si="3"/>
        <v>0.18604651162790697</v>
      </c>
      <c r="I4" s="38">
        <f>COUNTIF(Vertices[Out-Degree],"&gt;= "&amp;H4)-COUNTIF(Vertices[Out-Degree],"&gt;="&amp;H5)</f>
        <v>0</v>
      </c>
      <c r="J4" s="37">
        <f t="shared" si="4"/>
        <v>548.4186046511628</v>
      </c>
      <c r="K4" s="38">
        <f>COUNTIF(Vertices[Betweenness Centrality],"&gt;= "&amp;J4)-COUNTIF(Vertices[Betweenness Centrality],"&gt;="&amp;J5)</f>
        <v>1</v>
      </c>
      <c r="L4" s="37">
        <f t="shared" si="5"/>
        <v>0.046511627906976744</v>
      </c>
      <c r="M4" s="38">
        <f>COUNTIF(Vertices[Closeness Centrality],"&gt;= "&amp;L4)-COUNTIF(Vertices[Closeness Centrality],"&gt;="&amp;L5)</f>
        <v>0</v>
      </c>
      <c r="N4" s="37">
        <f t="shared" si="6"/>
        <v>0.00509893023255814</v>
      </c>
      <c r="O4" s="38">
        <f>COUNTIF(Vertices[Eigenvector Centrality],"&gt;= "&amp;N4)-COUNTIF(Vertices[Eigenvector Centrality],"&gt;="&amp;N5)</f>
        <v>2</v>
      </c>
      <c r="P4" s="37">
        <f t="shared" si="7"/>
        <v>1.4842134186046512</v>
      </c>
      <c r="Q4" s="38">
        <f>COUNTIF(Vertices[PageRank],"&gt;= "&amp;P4)-COUNTIF(Vertices[PageRank],"&gt;="&amp;P5)</f>
        <v>1</v>
      </c>
      <c r="R4" s="37">
        <f t="shared" si="8"/>
        <v>0.023255813953488372</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3.8372093023255816</v>
      </c>
      <c r="G5" s="40">
        <f>COUNTIF(Vertices[In-Degree],"&gt;= "&amp;F5)-COUNTIF(Vertices[In-Degree],"&gt;="&amp;F6)</f>
        <v>2</v>
      </c>
      <c r="H5" s="39">
        <f t="shared" si="3"/>
        <v>0.27906976744186046</v>
      </c>
      <c r="I5" s="40">
        <f>COUNTIF(Vertices[Out-Degree],"&gt;= "&amp;H5)-COUNTIF(Vertices[Out-Degree],"&gt;="&amp;H6)</f>
        <v>0</v>
      </c>
      <c r="J5" s="39">
        <f t="shared" si="4"/>
        <v>822.6279069767443</v>
      </c>
      <c r="K5" s="40">
        <f>COUNTIF(Vertices[Betweenness Centrality],"&gt;= "&amp;J5)-COUNTIF(Vertices[Betweenness Centrality],"&gt;="&amp;J6)</f>
        <v>2</v>
      </c>
      <c r="L5" s="39">
        <f t="shared" si="5"/>
        <v>0.06976744186046512</v>
      </c>
      <c r="M5" s="40">
        <f>COUNTIF(Vertices[Closeness Centrality],"&gt;= "&amp;L5)-COUNTIF(Vertices[Closeness Centrality],"&gt;="&amp;L6)</f>
        <v>6</v>
      </c>
      <c r="N5" s="39">
        <f t="shared" si="6"/>
        <v>0.00764839534883721</v>
      </c>
      <c r="O5" s="40">
        <f>COUNTIF(Vertices[Eigenvector Centrality],"&gt;= "&amp;N5)-COUNTIF(Vertices[Eigenvector Centrality],"&gt;="&amp;N6)</f>
        <v>0</v>
      </c>
      <c r="P5" s="39">
        <f t="shared" si="7"/>
        <v>2.012414627906977</v>
      </c>
      <c r="Q5" s="40">
        <f>COUNTIF(Vertices[PageRank],"&gt;= "&amp;P5)-COUNTIF(Vertices[PageRank],"&gt;="&amp;P6)</f>
        <v>1</v>
      </c>
      <c r="R5" s="39">
        <f t="shared" si="8"/>
        <v>0.03488372093023256</v>
      </c>
      <c r="S5" s="44">
        <f>COUNTIF(Vertices[Clustering Coefficient],"&gt;= "&amp;R5)-COUNTIF(Vertices[Clustering Coefficient],"&gt;="&amp;R6)</f>
        <v>0</v>
      </c>
      <c r="T5" s="39" t="e">
        <f ca="1" t="shared" si="9"/>
        <v>#REF!</v>
      </c>
      <c r="U5" s="40" t="e">
        <f ca="1" t="shared" si="0"/>
        <v>#REF!</v>
      </c>
    </row>
    <row r="6" spans="1:21" ht="15">
      <c r="A6" s="34" t="s">
        <v>148</v>
      </c>
      <c r="B6" s="34">
        <v>156</v>
      </c>
      <c r="D6" s="32">
        <f t="shared" si="1"/>
        <v>0</v>
      </c>
      <c r="E6" s="3">
        <f>COUNTIF(Vertices[Degree],"&gt;= "&amp;D6)-COUNTIF(Vertices[Degree],"&gt;="&amp;D7)</f>
        <v>0</v>
      </c>
      <c r="F6" s="37">
        <f t="shared" si="2"/>
        <v>5.116279069767442</v>
      </c>
      <c r="G6" s="38">
        <f>COUNTIF(Vertices[In-Degree],"&gt;= "&amp;F6)-COUNTIF(Vertices[In-Degree],"&gt;="&amp;F7)</f>
        <v>0</v>
      </c>
      <c r="H6" s="37">
        <f t="shared" si="3"/>
        <v>0.37209302325581395</v>
      </c>
      <c r="I6" s="38">
        <f>COUNTIF(Vertices[Out-Degree],"&gt;= "&amp;H6)-COUNTIF(Vertices[Out-Degree],"&gt;="&amp;H7)</f>
        <v>0</v>
      </c>
      <c r="J6" s="37">
        <f t="shared" si="4"/>
        <v>1096.8372093023256</v>
      </c>
      <c r="K6" s="38">
        <f>COUNTIF(Vertices[Betweenness Centrality],"&gt;= "&amp;J6)-COUNTIF(Vertices[Betweenness Centrality],"&gt;="&amp;J7)</f>
        <v>3</v>
      </c>
      <c r="L6" s="37">
        <f t="shared" si="5"/>
        <v>0.09302325581395349</v>
      </c>
      <c r="M6" s="38">
        <f>COUNTIF(Vertices[Closeness Centrality],"&gt;= "&amp;L6)-COUNTIF(Vertices[Closeness Centrality],"&gt;="&amp;L7)</f>
        <v>1</v>
      </c>
      <c r="N6" s="37">
        <f t="shared" si="6"/>
        <v>0.01019786046511628</v>
      </c>
      <c r="O6" s="38">
        <f>COUNTIF(Vertices[Eigenvector Centrality],"&gt;= "&amp;N6)-COUNTIF(Vertices[Eigenvector Centrality],"&gt;="&amp;N7)</f>
        <v>0</v>
      </c>
      <c r="P6" s="37">
        <f t="shared" si="7"/>
        <v>2.5406158372093026</v>
      </c>
      <c r="Q6" s="38">
        <f>COUNTIF(Vertices[PageRank],"&gt;= "&amp;P6)-COUNTIF(Vertices[PageRank],"&gt;="&amp;P7)</f>
        <v>2</v>
      </c>
      <c r="R6" s="37">
        <f t="shared" si="8"/>
        <v>0.046511627906976744</v>
      </c>
      <c r="S6" s="43">
        <f>COUNTIF(Vertices[Clustering Coefficient],"&gt;= "&amp;R6)-COUNTIF(Vertices[Clustering Coefficient],"&gt;="&amp;R7)</f>
        <v>0</v>
      </c>
      <c r="T6" s="37" t="e">
        <f ca="1" t="shared" si="9"/>
        <v>#REF!</v>
      </c>
      <c r="U6" s="38" t="e">
        <f ca="1" t="shared" si="0"/>
        <v>#REF!</v>
      </c>
    </row>
    <row r="7" spans="1:21" ht="15">
      <c r="A7" s="34" t="s">
        <v>149</v>
      </c>
      <c r="B7" s="34">
        <v>14</v>
      </c>
      <c r="D7" s="32">
        <f t="shared" si="1"/>
        <v>0</v>
      </c>
      <c r="E7" s="3">
        <f>COUNTIF(Vertices[Degree],"&gt;= "&amp;D7)-COUNTIF(Vertices[Degree],"&gt;="&amp;D8)</f>
        <v>0</v>
      </c>
      <c r="F7" s="39">
        <f t="shared" si="2"/>
        <v>6.395348837209303</v>
      </c>
      <c r="G7" s="40">
        <f>COUNTIF(Vertices[In-Degree],"&gt;= "&amp;F7)-COUNTIF(Vertices[In-Degree],"&gt;="&amp;F8)</f>
        <v>2</v>
      </c>
      <c r="H7" s="39">
        <f t="shared" si="3"/>
        <v>0.46511627906976744</v>
      </c>
      <c r="I7" s="40">
        <f>COUNTIF(Vertices[Out-Degree],"&gt;= "&amp;H7)-COUNTIF(Vertices[Out-Degree],"&gt;="&amp;H8)</f>
        <v>0</v>
      </c>
      <c r="J7" s="39">
        <f t="shared" si="4"/>
        <v>1371.046511627907</v>
      </c>
      <c r="K7" s="40">
        <f>COUNTIF(Vertices[Betweenness Centrality],"&gt;= "&amp;J7)-COUNTIF(Vertices[Betweenness Centrality],"&gt;="&amp;J8)</f>
        <v>3</v>
      </c>
      <c r="L7" s="39">
        <f t="shared" si="5"/>
        <v>0.11627906976744186</v>
      </c>
      <c r="M7" s="40">
        <f>COUNTIF(Vertices[Closeness Centrality],"&gt;= "&amp;L7)-COUNTIF(Vertices[Closeness Centrality],"&gt;="&amp;L8)</f>
        <v>0</v>
      </c>
      <c r="N7" s="39">
        <f t="shared" si="6"/>
        <v>0.01274732558139535</v>
      </c>
      <c r="O7" s="40">
        <f>COUNTIF(Vertices[Eigenvector Centrality],"&gt;= "&amp;N7)-COUNTIF(Vertices[Eigenvector Centrality],"&gt;="&amp;N8)</f>
        <v>49</v>
      </c>
      <c r="P7" s="39">
        <f t="shared" si="7"/>
        <v>3.0688170465116285</v>
      </c>
      <c r="Q7" s="40">
        <f>COUNTIF(Vertices[PageRank],"&gt;= "&amp;P7)-COUNTIF(Vertices[PageRank],"&gt;="&amp;P8)</f>
        <v>0</v>
      </c>
      <c r="R7" s="39">
        <f t="shared" si="8"/>
        <v>0.05813953488372093</v>
      </c>
      <c r="S7" s="44">
        <f>COUNTIF(Vertices[Clustering Coefficient],"&gt;= "&amp;R7)-COUNTIF(Vertices[Clustering Coefficient],"&gt;="&amp;R8)</f>
        <v>0</v>
      </c>
      <c r="T7" s="39" t="e">
        <f ca="1" t="shared" si="9"/>
        <v>#REF!</v>
      </c>
      <c r="U7" s="40" t="e">
        <f ca="1" t="shared" si="0"/>
        <v>#REF!</v>
      </c>
    </row>
    <row r="8" spans="1:21" ht="15">
      <c r="A8" s="34" t="s">
        <v>150</v>
      </c>
      <c r="B8" s="34">
        <v>170</v>
      </c>
      <c r="D8" s="32">
        <f t="shared" si="1"/>
        <v>0</v>
      </c>
      <c r="E8" s="3">
        <f>COUNTIF(Vertices[Degree],"&gt;= "&amp;D8)-COUNTIF(Vertices[Degree],"&gt;="&amp;D9)</f>
        <v>0</v>
      </c>
      <c r="F8" s="37">
        <f t="shared" si="2"/>
        <v>7.674418604651164</v>
      </c>
      <c r="G8" s="38">
        <f>COUNTIF(Vertices[In-Degree],"&gt;= "&amp;F8)-COUNTIF(Vertices[In-Degree],"&gt;="&amp;F9)</f>
        <v>0</v>
      </c>
      <c r="H8" s="37">
        <f t="shared" si="3"/>
        <v>0.5581395348837209</v>
      </c>
      <c r="I8" s="38">
        <f>COUNTIF(Vertices[Out-Degree],"&gt;= "&amp;H8)-COUNTIF(Vertices[Out-Degree],"&gt;="&amp;H9)</f>
        <v>0</v>
      </c>
      <c r="J8" s="37">
        <f t="shared" si="4"/>
        <v>1645.2558139534883</v>
      </c>
      <c r="K8" s="38">
        <f>COUNTIF(Vertices[Betweenness Centrality],"&gt;= "&amp;J8)-COUNTIF(Vertices[Betweenness Centrality],"&gt;="&amp;J9)</f>
        <v>0</v>
      </c>
      <c r="L8" s="37">
        <f t="shared" si="5"/>
        <v>0.13953488372093023</v>
      </c>
      <c r="M8" s="38">
        <f>COUNTIF(Vertices[Closeness Centrality],"&gt;= "&amp;L8)-COUNTIF(Vertices[Closeness Centrality],"&gt;="&amp;L9)</f>
        <v>1</v>
      </c>
      <c r="N8" s="37">
        <f t="shared" si="6"/>
        <v>0.015296790697674421</v>
      </c>
      <c r="O8" s="38">
        <f>COUNTIF(Vertices[Eigenvector Centrality],"&gt;= "&amp;N8)-COUNTIF(Vertices[Eigenvector Centrality],"&gt;="&amp;N9)</f>
        <v>3</v>
      </c>
      <c r="P8" s="37">
        <f t="shared" si="7"/>
        <v>3.5970182558139543</v>
      </c>
      <c r="Q8" s="38">
        <f>COUNTIF(Vertices[PageRank],"&gt;= "&amp;P8)-COUNTIF(Vertices[PageRank],"&gt;="&amp;P9)</f>
        <v>0</v>
      </c>
      <c r="R8" s="37">
        <f t="shared" si="8"/>
        <v>0.06976744186046512</v>
      </c>
      <c r="S8" s="43">
        <f>COUNTIF(Vertices[Clustering Coefficient],"&gt;= "&amp;R8)-COUNTIF(Vertices[Clustering Coefficient],"&gt;="&amp;R9)</f>
        <v>0</v>
      </c>
      <c r="T8" s="37" t="e">
        <f ca="1" t="shared" si="9"/>
        <v>#REF!</v>
      </c>
      <c r="U8" s="38" t="e">
        <f ca="1" t="shared" si="0"/>
        <v>#REF!</v>
      </c>
    </row>
    <row r="9" spans="1:21" ht="15">
      <c r="A9" s="88"/>
      <c r="B9" s="88"/>
      <c r="D9" s="32">
        <f t="shared" si="1"/>
        <v>0</v>
      </c>
      <c r="E9" s="3">
        <f>COUNTIF(Vertices[Degree],"&gt;= "&amp;D9)-COUNTIF(Vertices[Degree],"&gt;="&amp;D10)</f>
        <v>0</v>
      </c>
      <c r="F9" s="39">
        <f t="shared" si="2"/>
        <v>8.953488372093025</v>
      </c>
      <c r="G9" s="40">
        <f>COUNTIF(Vertices[In-Degree],"&gt;= "&amp;F9)-COUNTIF(Vertices[In-Degree],"&gt;="&amp;F10)</f>
        <v>0</v>
      </c>
      <c r="H9" s="39">
        <f t="shared" si="3"/>
        <v>0.6511627906976745</v>
      </c>
      <c r="I9" s="40">
        <f>COUNTIF(Vertices[Out-Degree],"&gt;= "&amp;H9)-COUNTIF(Vertices[Out-Degree],"&gt;="&amp;H10)</f>
        <v>0</v>
      </c>
      <c r="J9" s="39">
        <f t="shared" si="4"/>
        <v>1919.4651162790697</v>
      </c>
      <c r="K9" s="40">
        <f>COUNTIF(Vertices[Betweenness Centrality],"&gt;= "&amp;J9)-COUNTIF(Vertices[Betweenness Centrality],"&gt;="&amp;J10)</f>
        <v>0</v>
      </c>
      <c r="L9" s="39">
        <f t="shared" si="5"/>
        <v>0.16279069767441862</v>
      </c>
      <c r="M9" s="40">
        <f>COUNTIF(Vertices[Closeness Centrality],"&gt;= "&amp;L9)-COUNTIF(Vertices[Closeness Centrality],"&gt;="&amp;L10)</f>
        <v>0</v>
      </c>
      <c r="N9" s="39">
        <f t="shared" si="6"/>
        <v>0.01784625581395349</v>
      </c>
      <c r="O9" s="40">
        <f>COUNTIF(Vertices[Eigenvector Centrality],"&gt;= "&amp;N9)-COUNTIF(Vertices[Eigenvector Centrality],"&gt;="&amp;N10)</f>
        <v>2</v>
      </c>
      <c r="P9" s="39">
        <f t="shared" si="7"/>
        <v>4.12521946511628</v>
      </c>
      <c r="Q9" s="40">
        <f>COUNTIF(Vertices[PageRank],"&gt;= "&amp;P9)-COUNTIF(Vertices[PageRank],"&gt;="&amp;P10)</f>
        <v>0</v>
      </c>
      <c r="R9" s="39">
        <f t="shared" si="8"/>
        <v>0.08139534883720931</v>
      </c>
      <c r="S9" s="44">
        <f>COUNTIF(Vertices[Clustering Coefficient],"&gt;= "&amp;R9)-COUNTIF(Vertices[Clustering Coefficient],"&gt;="&amp;R10)</f>
        <v>0</v>
      </c>
      <c r="T9" s="39" t="e">
        <f ca="1" t="shared" si="9"/>
        <v>#REF!</v>
      </c>
      <c r="U9" s="40" t="e">
        <f ca="1" t="shared" si="0"/>
        <v>#REF!</v>
      </c>
    </row>
    <row r="10" spans="1:21" ht="15">
      <c r="A10" s="34" t="s">
        <v>151</v>
      </c>
      <c r="B10" s="34">
        <v>27</v>
      </c>
      <c r="D10" s="32">
        <f t="shared" si="1"/>
        <v>0</v>
      </c>
      <c r="E10" s="3">
        <f>COUNTIF(Vertices[Degree],"&gt;= "&amp;D10)-COUNTIF(Vertices[Degree],"&gt;="&amp;D11)</f>
        <v>0</v>
      </c>
      <c r="F10" s="37">
        <f t="shared" si="2"/>
        <v>10.232558139534886</v>
      </c>
      <c r="G10" s="38">
        <f>COUNTIF(Vertices[In-Degree],"&gt;= "&amp;F10)-COUNTIF(Vertices[In-Degree],"&gt;="&amp;F11)</f>
        <v>0</v>
      </c>
      <c r="H10" s="37">
        <f t="shared" si="3"/>
        <v>0.7441860465116279</v>
      </c>
      <c r="I10" s="38">
        <f>COUNTIF(Vertices[Out-Degree],"&gt;= "&amp;H10)-COUNTIF(Vertices[Out-Degree],"&gt;="&amp;H11)</f>
        <v>0</v>
      </c>
      <c r="J10" s="37">
        <f t="shared" si="4"/>
        <v>2193.6744186046512</v>
      </c>
      <c r="K10" s="38">
        <f>COUNTIF(Vertices[Betweenness Centrality],"&gt;= "&amp;J10)-COUNTIF(Vertices[Betweenness Centrality],"&gt;="&amp;J11)</f>
        <v>1</v>
      </c>
      <c r="L10" s="37">
        <f t="shared" si="5"/>
        <v>0.18604651162790697</v>
      </c>
      <c r="M10" s="38">
        <f>COUNTIF(Vertices[Closeness Centrality],"&gt;= "&amp;L10)-COUNTIF(Vertices[Closeness Centrality],"&gt;="&amp;L11)</f>
        <v>0</v>
      </c>
      <c r="N10" s="37">
        <f t="shared" si="6"/>
        <v>0.02039572093023256</v>
      </c>
      <c r="O10" s="38">
        <f>COUNTIF(Vertices[Eigenvector Centrality],"&gt;= "&amp;N10)-COUNTIF(Vertices[Eigenvector Centrality],"&gt;="&amp;N11)</f>
        <v>1</v>
      </c>
      <c r="P10" s="37">
        <f t="shared" si="7"/>
        <v>4.653420674418606</v>
      </c>
      <c r="Q10" s="38">
        <f>COUNTIF(Vertices[PageRank],"&gt;= "&amp;P10)-COUNTIF(Vertices[PageRank],"&gt;="&amp;P11)</f>
        <v>0</v>
      </c>
      <c r="R10" s="37">
        <f t="shared" si="8"/>
        <v>0.09302325581395349</v>
      </c>
      <c r="S10" s="43">
        <f>COUNTIF(Vertices[Clustering Coefficient],"&gt;= "&amp;R10)-COUNTIF(Vertices[Clustering Coefficient],"&gt;="&amp;R11)</f>
        <v>1</v>
      </c>
      <c r="T10" s="37" t="e">
        <f ca="1" t="shared" si="9"/>
        <v>#REF!</v>
      </c>
      <c r="U10" s="38" t="e">
        <f ca="1" t="shared" si="0"/>
        <v>#REF!</v>
      </c>
    </row>
    <row r="11" spans="1:21" ht="15">
      <c r="A11" s="88"/>
      <c r="B11" s="88"/>
      <c r="D11" s="32">
        <f t="shared" si="1"/>
        <v>0</v>
      </c>
      <c r="E11" s="3">
        <f>COUNTIF(Vertices[Degree],"&gt;= "&amp;D11)-COUNTIF(Vertices[Degree],"&gt;="&amp;D12)</f>
        <v>0</v>
      </c>
      <c r="F11" s="39">
        <f t="shared" si="2"/>
        <v>11.511627906976747</v>
      </c>
      <c r="G11" s="40">
        <f>COUNTIF(Vertices[In-Degree],"&gt;= "&amp;F11)-COUNTIF(Vertices[In-Degree],"&gt;="&amp;F12)</f>
        <v>0</v>
      </c>
      <c r="H11" s="39">
        <f t="shared" si="3"/>
        <v>0.8372093023255813</v>
      </c>
      <c r="I11" s="40">
        <f>COUNTIF(Vertices[Out-Degree],"&gt;= "&amp;H11)-COUNTIF(Vertices[Out-Degree],"&gt;="&amp;H12)</f>
        <v>0</v>
      </c>
      <c r="J11" s="39">
        <f t="shared" si="4"/>
        <v>2467.883720930233</v>
      </c>
      <c r="K11" s="40">
        <f>COUNTIF(Vertices[Betweenness Centrality],"&gt;= "&amp;J11)-COUNTIF(Vertices[Betweenness Centrality],"&gt;="&amp;J12)</f>
        <v>1</v>
      </c>
      <c r="L11" s="39">
        <f t="shared" si="5"/>
        <v>0.20930232558139533</v>
      </c>
      <c r="M11" s="40">
        <f>COUNTIF(Vertices[Closeness Centrality],"&gt;= "&amp;L11)-COUNTIF(Vertices[Closeness Centrality],"&gt;="&amp;L12)</f>
        <v>0</v>
      </c>
      <c r="N11" s="39">
        <f t="shared" si="6"/>
        <v>0.02294518604651163</v>
      </c>
      <c r="O11" s="40">
        <f>COUNTIF(Vertices[Eigenvector Centrality],"&gt;= "&amp;N11)-COUNTIF(Vertices[Eigenvector Centrality],"&gt;="&amp;N12)</f>
        <v>0</v>
      </c>
      <c r="P11" s="39">
        <f t="shared" si="7"/>
        <v>5.181621883720932</v>
      </c>
      <c r="Q11" s="40">
        <f>COUNTIF(Vertices[PageRank],"&gt;= "&amp;P11)-COUNTIF(Vertices[PageRank],"&gt;="&amp;P12)</f>
        <v>0</v>
      </c>
      <c r="R11" s="39">
        <f t="shared" si="8"/>
        <v>0.10465116279069767</v>
      </c>
      <c r="S11" s="44">
        <f>COUNTIF(Vertices[Clustering Coefficient],"&gt;= "&amp;R11)-COUNTIF(Vertices[Clustering Coefficient],"&gt;="&amp;R12)</f>
        <v>0</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12.790697674418608</v>
      </c>
      <c r="G12" s="38">
        <f>COUNTIF(Vertices[In-Degree],"&gt;= "&amp;F12)-COUNTIF(Vertices[In-Degree],"&gt;="&amp;F13)</f>
        <v>1</v>
      </c>
      <c r="H12" s="37">
        <f t="shared" si="3"/>
        <v>0.9302325581395348</v>
      </c>
      <c r="I12" s="38">
        <f>COUNTIF(Vertices[Out-Degree],"&gt;= "&amp;H12)-COUNTIF(Vertices[Out-Degree],"&gt;="&amp;H13)</f>
        <v>127</v>
      </c>
      <c r="J12" s="37">
        <f t="shared" si="4"/>
        <v>2742.0930232558144</v>
      </c>
      <c r="K12" s="38">
        <f>COUNTIF(Vertices[Betweenness Centrality],"&gt;= "&amp;J12)-COUNTIF(Vertices[Betweenness Centrality],"&gt;="&amp;J13)</f>
        <v>1</v>
      </c>
      <c r="L12" s="37">
        <f t="shared" si="5"/>
        <v>0.2325581395348837</v>
      </c>
      <c r="M12" s="38">
        <f>COUNTIF(Vertices[Closeness Centrality],"&gt;= "&amp;L12)-COUNTIF(Vertices[Closeness Centrality],"&gt;="&amp;L13)</f>
        <v>0</v>
      </c>
      <c r="N12" s="37">
        <f t="shared" si="6"/>
        <v>0.0254946511627907</v>
      </c>
      <c r="O12" s="38">
        <f>COUNTIF(Vertices[Eigenvector Centrality],"&gt;= "&amp;N12)-COUNTIF(Vertices[Eigenvector Centrality],"&gt;="&amp;N13)</f>
        <v>0</v>
      </c>
      <c r="P12" s="37">
        <f t="shared" si="7"/>
        <v>5.709823093023258</v>
      </c>
      <c r="Q12" s="38">
        <f>COUNTIF(Vertices[PageRank],"&gt;= "&amp;P12)-COUNTIF(Vertices[PageRank],"&gt;="&amp;P13)</f>
        <v>1</v>
      </c>
      <c r="R12" s="37">
        <f t="shared" si="8"/>
        <v>0.11627906976744184</v>
      </c>
      <c r="S12" s="43">
        <f>COUNTIF(Vertices[Clustering Coefficient],"&gt;= "&amp;R12)-COUNTIF(Vertices[Clustering Coefficient],"&gt;="&amp;R13)</f>
        <v>1</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14.069767441860469</v>
      </c>
      <c r="G13" s="40">
        <f>COUNTIF(Vertices[In-Degree],"&gt;= "&amp;F13)-COUNTIF(Vertices[In-Degree],"&gt;="&amp;F14)</f>
        <v>0</v>
      </c>
      <c r="H13" s="39">
        <f t="shared" si="3"/>
        <v>1.0232558139534882</v>
      </c>
      <c r="I13" s="40">
        <f>COUNTIF(Vertices[Out-Degree],"&gt;= "&amp;H13)-COUNTIF(Vertices[Out-Degree],"&gt;="&amp;H14)</f>
        <v>0</v>
      </c>
      <c r="J13" s="39">
        <f t="shared" si="4"/>
        <v>3016.302325581396</v>
      </c>
      <c r="K13" s="40">
        <f>COUNTIF(Vertices[Betweenness Centrality],"&gt;= "&amp;J13)-COUNTIF(Vertices[Betweenness Centrality],"&gt;="&amp;J14)</f>
        <v>0</v>
      </c>
      <c r="L13" s="39">
        <f t="shared" si="5"/>
        <v>0.25581395348837205</v>
      </c>
      <c r="M13" s="40">
        <f>COUNTIF(Vertices[Closeness Centrality],"&gt;= "&amp;L13)-COUNTIF(Vertices[Closeness Centrality],"&gt;="&amp;L14)</f>
        <v>0</v>
      </c>
      <c r="N13" s="39">
        <f t="shared" si="6"/>
        <v>0.02804411627906977</v>
      </c>
      <c r="O13" s="40">
        <f>COUNTIF(Vertices[Eigenvector Centrality],"&gt;= "&amp;N13)-COUNTIF(Vertices[Eigenvector Centrality],"&gt;="&amp;N14)</f>
        <v>0</v>
      </c>
      <c r="P13" s="39">
        <f t="shared" si="7"/>
        <v>6.2380243023255835</v>
      </c>
      <c r="Q13" s="40">
        <f>COUNTIF(Vertices[PageRank],"&gt;= "&amp;P13)-COUNTIF(Vertices[PageRank],"&gt;="&amp;P14)</f>
        <v>0</v>
      </c>
      <c r="R13" s="39">
        <f t="shared" si="8"/>
        <v>0.12790697674418602</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15.34883720930233</v>
      </c>
      <c r="G14" s="38">
        <f>COUNTIF(Vertices[In-Degree],"&gt;= "&amp;F14)-COUNTIF(Vertices[In-Degree],"&gt;="&amp;F15)</f>
        <v>1</v>
      </c>
      <c r="H14" s="37">
        <f t="shared" si="3"/>
        <v>1.1162790697674416</v>
      </c>
      <c r="I14" s="38">
        <f>COUNTIF(Vertices[Out-Degree],"&gt;= "&amp;H14)-COUNTIF(Vertices[Out-Degree],"&gt;="&amp;H15)</f>
        <v>0</v>
      </c>
      <c r="J14" s="37">
        <f t="shared" si="4"/>
        <v>3290.5116279069775</v>
      </c>
      <c r="K14" s="38">
        <f>COUNTIF(Vertices[Betweenness Centrality],"&gt;= "&amp;J14)-COUNTIF(Vertices[Betweenness Centrality],"&gt;="&amp;J15)</f>
        <v>0</v>
      </c>
      <c r="L14" s="37">
        <f t="shared" si="5"/>
        <v>0.2790697674418604</v>
      </c>
      <c r="M14" s="38">
        <f>COUNTIF(Vertices[Closeness Centrality],"&gt;= "&amp;L14)-COUNTIF(Vertices[Closeness Centrality],"&gt;="&amp;L15)</f>
        <v>0</v>
      </c>
      <c r="N14" s="37">
        <f t="shared" si="6"/>
        <v>0.030593581395348842</v>
      </c>
      <c r="O14" s="38">
        <f>COUNTIF(Vertices[Eigenvector Centrality],"&gt;= "&amp;N14)-COUNTIF(Vertices[Eigenvector Centrality],"&gt;="&amp;N15)</f>
        <v>0</v>
      </c>
      <c r="P14" s="37">
        <f t="shared" si="7"/>
        <v>6.766225511627909</v>
      </c>
      <c r="Q14" s="38">
        <f>COUNTIF(Vertices[PageRank],"&gt;= "&amp;P14)-COUNTIF(Vertices[PageRank],"&gt;="&amp;P15)</f>
        <v>1</v>
      </c>
      <c r="R14" s="37">
        <f t="shared" si="8"/>
        <v>0.1395348837209302</v>
      </c>
      <c r="S14" s="43">
        <f>COUNTIF(Vertices[Clustering Coefficient],"&gt;= "&amp;R14)-COUNTIF(Vertices[Clustering Coefficient],"&gt;="&amp;R15)</f>
        <v>0</v>
      </c>
      <c r="T14" s="37" t="e">
        <f ca="1" t="shared" si="9"/>
        <v>#REF!</v>
      </c>
      <c r="U14" s="38" t="e">
        <f ca="1" t="shared" si="0"/>
        <v>#REF!</v>
      </c>
    </row>
    <row r="15" spans="1:21" ht="15">
      <c r="A15" s="34" t="s">
        <v>152</v>
      </c>
      <c r="B15" s="34">
        <v>17</v>
      </c>
      <c r="D15" s="32">
        <f t="shared" si="1"/>
        <v>0</v>
      </c>
      <c r="E15" s="3">
        <f>COUNTIF(Vertices[Degree],"&gt;= "&amp;D15)-COUNTIF(Vertices[Degree],"&gt;="&amp;D16)</f>
        <v>0</v>
      </c>
      <c r="F15" s="39">
        <f t="shared" si="2"/>
        <v>16.62790697674419</v>
      </c>
      <c r="G15" s="40">
        <f>COUNTIF(Vertices[In-Degree],"&gt;= "&amp;F15)-COUNTIF(Vertices[In-Degree],"&gt;="&amp;F16)</f>
        <v>0</v>
      </c>
      <c r="H15" s="39">
        <f t="shared" si="3"/>
        <v>1.209302325581395</v>
      </c>
      <c r="I15" s="40">
        <f>COUNTIF(Vertices[Out-Degree],"&gt;= "&amp;H15)-COUNTIF(Vertices[Out-Degree],"&gt;="&amp;H16)</f>
        <v>0</v>
      </c>
      <c r="J15" s="39">
        <f t="shared" si="4"/>
        <v>3564.720930232559</v>
      </c>
      <c r="K15" s="40">
        <f>COUNTIF(Vertices[Betweenness Centrality],"&gt;= "&amp;J15)-COUNTIF(Vertices[Betweenness Centrality],"&gt;="&amp;J16)</f>
        <v>0</v>
      </c>
      <c r="L15" s="39">
        <f t="shared" si="5"/>
        <v>0.30232558139534876</v>
      </c>
      <c r="M15" s="40">
        <f>COUNTIF(Vertices[Closeness Centrality],"&gt;= "&amp;L15)-COUNTIF(Vertices[Closeness Centrality],"&gt;="&amp;L16)</f>
        <v>0</v>
      </c>
      <c r="N15" s="39">
        <f t="shared" si="6"/>
        <v>0.03314304651162791</v>
      </c>
      <c r="O15" s="40">
        <f>COUNTIF(Vertices[Eigenvector Centrality],"&gt;= "&amp;N15)-COUNTIF(Vertices[Eigenvector Centrality],"&gt;="&amp;N16)</f>
        <v>0</v>
      </c>
      <c r="P15" s="39">
        <f t="shared" si="7"/>
        <v>7.294426720930235</v>
      </c>
      <c r="Q15" s="40">
        <f>COUNTIF(Vertices[PageRank],"&gt;= "&amp;P15)-COUNTIF(Vertices[PageRank],"&gt;="&amp;P16)</f>
        <v>0</v>
      </c>
      <c r="R15" s="39">
        <f t="shared" si="8"/>
        <v>0.15116279069767438</v>
      </c>
      <c r="S15" s="44">
        <f>COUNTIF(Vertices[Clustering Coefficient],"&gt;= "&amp;R15)-COUNTIF(Vertices[Clustering Coefficient],"&gt;="&amp;R16)</f>
        <v>0</v>
      </c>
      <c r="T15" s="39" t="e">
        <f ca="1" t="shared" si="9"/>
        <v>#REF!</v>
      </c>
      <c r="U15" s="40" t="e">
        <f ca="1" t="shared" si="0"/>
        <v>#REF!</v>
      </c>
    </row>
    <row r="16" spans="1:21" ht="15">
      <c r="A16" s="34" t="s">
        <v>153</v>
      </c>
      <c r="B16" s="34">
        <v>11</v>
      </c>
      <c r="D16" s="32">
        <f t="shared" si="1"/>
        <v>0</v>
      </c>
      <c r="E16" s="3">
        <f>COUNTIF(Vertices[Degree],"&gt;= "&amp;D16)-COUNTIF(Vertices[Degree],"&gt;="&amp;D17)</f>
        <v>0</v>
      </c>
      <c r="F16" s="37">
        <f t="shared" si="2"/>
        <v>17.90697674418605</v>
      </c>
      <c r="G16" s="38">
        <f>COUNTIF(Vertices[In-Degree],"&gt;= "&amp;F16)-COUNTIF(Vertices[In-Degree],"&gt;="&amp;F17)</f>
        <v>0</v>
      </c>
      <c r="H16" s="37">
        <f t="shared" si="3"/>
        <v>1.3023255813953485</v>
      </c>
      <c r="I16" s="38">
        <f>COUNTIF(Vertices[Out-Degree],"&gt;= "&amp;H16)-COUNTIF(Vertices[Out-Degree],"&gt;="&amp;H17)</f>
        <v>0</v>
      </c>
      <c r="J16" s="37">
        <f t="shared" si="4"/>
        <v>3838.9302325581407</v>
      </c>
      <c r="K16" s="38">
        <f>COUNTIF(Vertices[Betweenness Centrality],"&gt;= "&amp;J16)-COUNTIF(Vertices[Betweenness Centrality],"&gt;="&amp;J17)</f>
        <v>0</v>
      </c>
      <c r="L16" s="37">
        <f t="shared" si="5"/>
        <v>0.3255813953488371</v>
      </c>
      <c r="M16" s="38">
        <f>COUNTIF(Vertices[Closeness Centrality],"&gt;= "&amp;L16)-COUNTIF(Vertices[Closeness Centrality],"&gt;="&amp;L17)</f>
        <v>0</v>
      </c>
      <c r="N16" s="37">
        <f t="shared" si="6"/>
        <v>0.03569251162790698</v>
      </c>
      <c r="O16" s="38">
        <f>COUNTIF(Vertices[Eigenvector Centrality],"&gt;= "&amp;N16)-COUNTIF(Vertices[Eigenvector Centrality],"&gt;="&amp;N17)</f>
        <v>0</v>
      </c>
      <c r="P16" s="37">
        <f t="shared" si="7"/>
        <v>7.822627930232561</v>
      </c>
      <c r="Q16" s="38">
        <f>COUNTIF(Vertices[PageRank],"&gt;= "&amp;P16)-COUNTIF(Vertices[PageRank],"&gt;="&amp;P17)</f>
        <v>0</v>
      </c>
      <c r="R16" s="37">
        <f t="shared" si="8"/>
        <v>0.16279069767441856</v>
      </c>
      <c r="S16" s="43">
        <f>COUNTIF(Vertices[Clustering Coefficient],"&gt;= "&amp;R16)-COUNTIF(Vertices[Clustering Coefficient],"&gt;="&amp;R17)</f>
        <v>1</v>
      </c>
      <c r="T16" s="37" t="e">
        <f ca="1" t="shared" si="9"/>
        <v>#REF!</v>
      </c>
      <c r="U16" s="38" t="e">
        <f ca="1" t="shared" si="0"/>
        <v>#REF!</v>
      </c>
    </row>
    <row r="17" spans="1:21" ht="15">
      <c r="A17" s="34" t="s">
        <v>154</v>
      </c>
      <c r="B17" s="34">
        <v>118</v>
      </c>
      <c r="D17" s="32">
        <f t="shared" si="1"/>
        <v>0</v>
      </c>
      <c r="E17" s="3">
        <f>COUNTIF(Vertices[Degree],"&gt;= "&amp;D17)-COUNTIF(Vertices[Degree],"&gt;="&amp;D18)</f>
        <v>0</v>
      </c>
      <c r="F17" s="39">
        <f t="shared" si="2"/>
        <v>19.18604651162791</v>
      </c>
      <c r="G17" s="40">
        <f>COUNTIF(Vertices[In-Degree],"&gt;= "&amp;F17)-COUNTIF(Vertices[In-Degree],"&gt;="&amp;F18)</f>
        <v>0</v>
      </c>
      <c r="H17" s="39">
        <f t="shared" si="3"/>
        <v>1.395348837209302</v>
      </c>
      <c r="I17" s="40">
        <f>COUNTIF(Vertices[Out-Degree],"&gt;= "&amp;H17)-COUNTIF(Vertices[Out-Degree],"&gt;="&amp;H18)</f>
        <v>0</v>
      </c>
      <c r="J17" s="39">
        <f t="shared" si="4"/>
        <v>4113.139534883722</v>
      </c>
      <c r="K17" s="40">
        <f>COUNTIF(Vertices[Betweenness Centrality],"&gt;= "&amp;J17)-COUNTIF(Vertices[Betweenness Centrality],"&gt;="&amp;J18)</f>
        <v>0</v>
      </c>
      <c r="L17" s="39">
        <f t="shared" si="5"/>
        <v>0.3488372093023255</v>
      </c>
      <c r="M17" s="40">
        <f>COUNTIF(Vertices[Closeness Centrality],"&gt;= "&amp;L17)-COUNTIF(Vertices[Closeness Centrality],"&gt;="&amp;L18)</f>
        <v>0</v>
      </c>
      <c r="N17" s="39">
        <f t="shared" si="6"/>
        <v>0.03824197674418605</v>
      </c>
      <c r="O17" s="40">
        <f>COUNTIF(Vertices[Eigenvector Centrality],"&gt;= "&amp;N17)-COUNTIF(Vertices[Eigenvector Centrality],"&gt;="&amp;N18)</f>
        <v>0</v>
      </c>
      <c r="P17" s="39">
        <f t="shared" si="7"/>
        <v>8.350829139534886</v>
      </c>
      <c r="Q17" s="40">
        <f>COUNTIF(Vertices[PageRank],"&gt;= "&amp;P17)-COUNTIF(Vertices[PageRank],"&gt;="&amp;P18)</f>
        <v>0</v>
      </c>
      <c r="R17" s="39">
        <f t="shared" si="8"/>
        <v>0.17441860465116274</v>
      </c>
      <c r="S17" s="44">
        <f>COUNTIF(Vertices[Clustering Coefficient],"&gt;= "&amp;R17)-COUNTIF(Vertices[Clustering Coefficient],"&gt;="&amp;R18)</f>
        <v>0</v>
      </c>
      <c r="T17" s="39" t="e">
        <f ca="1" t="shared" si="9"/>
        <v>#REF!</v>
      </c>
      <c r="U17" s="40" t="e">
        <f ca="1" t="shared" si="0"/>
        <v>#REF!</v>
      </c>
    </row>
    <row r="18" spans="1:21" ht="15">
      <c r="A18" s="34" t="s">
        <v>155</v>
      </c>
      <c r="B18" s="34">
        <v>135</v>
      </c>
      <c r="D18" s="32">
        <f t="shared" si="1"/>
        <v>0</v>
      </c>
      <c r="E18" s="3">
        <f>COUNTIF(Vertices[Degree],"&gt;= "&amp;D18)-COUNTIF(Vertices[Degree],"&gt;="&amp;D19)</f>
        <v>0</v>
      </c>
      <c r="F18" s="37">
        <f t="shared" si="2"/>
        <v>20.465116279069772</v>
      </c>
      <c r="G18" s="38">
        <f>COUNTIF(Vertices[In-Degree],"&gt;= "&amp;F18)-COUNTIF(Vertices[In-Degree],"&gt;="&amp;F19)</f>
        <v>0</v>
      </c>
      <c r="H18" s="37">
        <f t="shared" si="3"/>
        <v>1.4883720930232553</v>
      </c>
      <c r="I18" s="38">
        <f>COUNTIF(Vertices[Out-Degree],"&gt;= "&amp;H18)-COUNTIF(Vertices[Out-Degree],"&gt;="&amp;H19)</f>
        <v>0</v>
      </c>
      <c r="J18" s="37">
        <f t="shared" si="4"/>
        <v>4387.348837209303</v>
      </c>
      <c r="K18" s="38">
        <f>COUNTIF(Vertices[Betweenness Centrality],"&gt;= "&amp;J18)-COUNTIF(Vertices[Betweenness Centrality],"&gt;="&amp;J19)</f>
        <v>0</v>
      </c>
      <c r="L18" s="37">
        <f t="shared" si="5"/>
        <v>0.37209302325581384</v>
      </c>
      <c r="M18" s="38">
        <f>COUNTIF(Vertices[Closeness Centrality],"&gt;= "&amp;L18)-COUNTIF(Vertices[Closeness Centrality],"&gt;="&amp;L19)</f>
        <v>0</v>
      </c>
      <c r="N18" s="37">
        <f t="shared" si="6"/>
        <v>0.04079144186046512</v>
      </c>
      <c r="O18" s="38">
        <f>COUNTIF(Vertices[Eigenvector Centrality],"&gt;= "&amp;N18)-COUNTIF(Vertices[Eigenvector Centrality],"&gt;="&amp;N19)</f>
        <v>0</v>
      </c>
      <c r="P18" s="37">
        <f t="shared" si="7"/>
        <v>8.879030348837212</v>
      </c>
      <c r="Q18" s="38">
        <f>COUNTIF(Vertices[PageRank],"&gt;= "&amp;P18)-COUNTIF(Vertices[PageRank],"&gt;="&amp;P19)</f>
        <v>0</v>
      </c>
      <c r="R18" s="37">
        <f t="shared" si="8"/>
        <v>0.18604651162790692</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21.744186046511633</v>
      </c>
      <c r="G19" s="40">
        <f>COUNTIF(Vertices[In-Degree],"&gt;= "&amp;F19)-COUNTIF(Vertices[In-Degree],"&gt;="&amp;F20)</f>
        <v>0</v>
      </c>
      <c r="H19" s="39">
        <f t="shared" si="3"/>
        <v>1.5813953488372088</v>
      </c>
      <c r="I19" s="40">
        <f>COUNTIF(Vertices[Out-Degree],"&gt;= "&amp;H19)-COUNTIF(Vertices[Out-Degree],"&gt;="&amp;H20)</f>
        <v>0</v>
      </c>
      <c r="J19" s="39">
        <f t="shared" si="4"/>
        <v>4661.5581395348845</v>
      </c>
      <c r="K19" s="40">
        <f>COUNTIF(Vertices[Betweenness Centrality],"&gt;= "&amp;J19)-COUNTIF(Vertices[Betweenness Centrality],"&gt;="&amp;J20)</f>
        <v>0</v>
      </c>
      <c r="L19" s="39">
        <f t="shared" si="5"/>
        <v>0.3953488372093022</v>
      </c>
      <c r="M19" s="40">
        <f>COUNTIF(Vertices[Closeness Centrality],"&gt;= "&amp;L19)-COUNTIF(Vertices[Closeness Centrality],"&gt;="&amp;L20)</f>
        <v>0</v>
      </c>
      <c r="N19" s="39">
        <f t="shared" si="6"/>
        <v>0.04334090697674419</v>
      </c>
      <c r="O19" s="40">
        <f>COUNTIF(Vertices[Eigenvector Centrality],"&gt;= "&amp;N19)-COUNTIF(Vertices[Eigenvector Centrality],"&gt;="&amp;N20)</f>
        <v>0</v>
      </c>
      <c r="P19" s="39">
        <f t="shared" si="7"/>
        <v>9.407231558139538</v>
      </c>
      <c r="Q19" s="40">
        <f>COUNTIF(Vertices[PageRank],"&gt;= "&amp;P19)-COUNTIF(Vertices[PageRank],"&gt;="&amp;P20)</f>
        <v>0</v>
      </c>
      <c r="R19" s="39">
        <f t="shared" si="8"/>
        <v>0.1976744186046511</v>
      </c>
      <c r="S19" s="44">
        <f>COUNTIF(Vertices[Clustering Coefficient],"&gt;= "&amp;R19)-COUNTIF(Vertices[Clustering Coefficient],"&gt;="&amp;R20)</f>
        <v>1</v>
      </c>
      <c r="T19" s="39" t="e">
        <f ca="1" t="shared" si="9"/>
        <v>#REF!</v>
      </c>
      <c r="U19" s="40" t="e">
        <f ca="1" t="shared" si="0"/>
        <v>#REF!</v>
      </c>
    </row>
    <row r="20" spans="1:21" ht="15">
      <c r="A20" s="34" t="s">
        <v>156</v>
      </c>
      <c r="B20" s="34">
        <v>6</v>
      </c>
      <c r="D20" s="32">
        <f t="shared" si="1"/>
        <v>0</v>
      </c>
      <c r="E20" s="3">
        <f>COUNTIF(Vertices[Degree],"&gt;= "&amp;D20)-COUNTIF(Vertices[Degree],"&gt;="&amp;D21)</f>
        <v>0</v>
      </c>
      <c r="F20" s="37">
        <f t="shared" si="2"/>
        <v>23.023255813953494</v>
      </c>
      <c r="G20" s="38">
        <f>COUNTIF(Vertices[In-Degree],"&gt;= "&amp;F20)-COUNTIF(Vertices[In-Degree],"&gt;="&amp;F21)</f>
        <v>0</v>
      </c>
      <c r="H20" s="37">
        <f t="shared" si="3"/>
        <v>1.6744186046511622</v>
      </c>
      <c r="I20" s="38">
        <f>COUNTIF(Vertices[Out-Degree],"&gt;= "&amp;H20)-COUNTIF(Vertices[Out-Degree],"&gt;="&amp;H21)</f>
        <v>0</v>
      </c>
      <c r="J20" s="37">
        <f t="shared" si="4"/>
        <v>4935.767441860466</v>
      </c>
      <c r="K20" s="38">
        <f>COUNTIF(Vertices[Betweenness Centrality],"&gt;= "&amp;J20)-COUNTIF(Vertices[Betweenness Centrality],"&gt;="&amp;J21)</f>
        <v>0</v>
      </c>
      <c r="L20" s="37">
        <f t="shared" si="5"/>
        <v>0.41860465116279055</v>
      </c>
      <c r="M20" s="38">
        <f>COUNTIF(Vertices[Closeness Centrality],"&gt;= "&amp;L20)-COUNTIF(Vertices[Closeness Centrality],"&gt;="&amp;L21)</f>
        <v>0</v>
      </c>
      <c r="N20" s="37">
        <f t="shared" si="6"/>
        <v>0.04589037209302326</v>
      </c>
      <c r="O20" s="38">
        <f>COUNTIF(Vertices[Eigenvector Centrality],"&gt;= "&amp;N20)-COUNTIF(Vertices[Eigenvector Centrality],"&gt;="&amp;N21)</f>
        <v>0</v>
      </c>
      <c r="P20" s="37">
        <f t="shared" si="7"/>
        <v>9.935432767441863</v>
      </c>
      <c r="Q20" s="38">
        <f>COUNTIF(Vertices[PageRank],"&gt;= "&amp;P20)-COUNTIF(Vertices[PageRank],"&gt;="&amp;P21)</f>
        <v>0</v>
      </c>
      <c r="R20" s="37">
        <f t="shared" si="8"/>
        <v>0.20930232558139528</v>
      </c>
      <c r="S20" s="43">
        <f>COUNTIF(Vertices[Clustering Coefficient],"&gt;= "&amp;R20)-COUNTIF(Vertices[Clustering Coefficient],"&gt;="&amp;R21)</f>
        <v>0</v>
      </c>
      <c r="T20" s="37" t="e">
        <f ca="1" t="shared" si="9"/>
        <v>#REF!</v>
      </c>
      <c r="U20" s="38" t="e">
        <f ca="1" t="shared" si="0"/>
        <v>#REF!</v>
      </c>
    </row>
    <row r="21" spans="1:21" ht="15">
      <c r="A21" s="34" t="s">
        <v>157</v>
      </c>
      <c r="B21" s="34">
        <v>3.526935</v>
      </c>
      <c r="D21" s="32">
        <f t="shared" si="1"/>
        <v>0</v>
      </c>
      <c r="E21" s="3">
        <f>COUNTIF(Vertices[Degree],"&gt;= "&amp;D21)-COUNTIF(Vertices[Degree],"&gt;="&amp;D22)</f>
        <v>0</v>
      </c>
      <c r="F21" s="39">
        <f t="shared" si="2"/>
        <v>24.302325581395355</v>
      </c>
      <c r="G21" s="40">
        <f>COUNTIF(Vertices[In-Degree],"&gt;= "&amp;F21)-COUNTIF(Vertices[In-Degree],"&gt;="&amp;F22)</f>
        <v>0</v>
      </c>
      <c r="H21" s="39">
        <f t="shared" si="3"/>
        <v>1.7674418604651156</v>
      </c>
      <c r="I21" s="40">
        <f>COUNTIF(Vertices[Out-Degree],"&gt;= "&amp;H21)-COUNTIF(Vertices[Out-Degree],"&gt;="&amp;H22)</f>
        <v>0</v>
      </c>
      <c r="J21" s="39">
        <f t="shared" si="4"/>
        <v>5209.976744186047</v>
      </c>
      <c r="K21" s="40">
        <f>COUNTIF(Vertices[Betweenness Centrality],"&gt;= "&amp;J21)-COUNTIF(Vertices[Betweenness Centrality],"&gt;="&amp;J22)</f>
        <v>0</v>
      </c>
      <c r="L21" s="39">
        <f t="shared" si="5"/>
        <v>0.4418604651162789</v>
      </c>
      <c r="M21" s="40">
        <f>COUNTIF(Vertices[Closeness Centrality],"&gt;= "&amp;L21)-COUNTIF(Vertices[Closeness Centrality],"&gt;="&amp;L22)</f>
        <v>0</v>
      </c>
      <c r="N21" s="39">
        <f t="shared" si="6"/>
        <v>0.04843983720930233</v>
      </c>
      <c r="O21" s="40">
        <f>COUNTIF(Vertices[Eigenvector Centrality],"&gt;= "&amp;N21)-COUNTIF(Vertices[Eigenvector Centrality],"&gt;="&amp;N22)</f>
        <v>0</v>
      </c>
      <c r="P21" s="39">
        <f t="shared" si="7"/>
        <v>10.46363397674419</v>
      </c>
      <c r="Q21" s="40">
        <f>COUNTIF(Vertices[PageRank],"&gt;= "&amp;P21)-COUNTIF(Vertices[PageRank],"&gt;="&amp;P22)</f>
        <v>0</v>
      </c>
      <c r="R21" s="39">
        <f t="shared" si="8"/>
        <v>0.22093023255813946</v>
      </c>
      <c r="S21" s="44">
        <f>COUNTIF(Vertices[Clustering Coefficient],"&gt;= "&amp;R21)-COUNTIF(Vertices[Clustering Coefficient],"&gt;="&amp;R22)</f>
        <v>0</v>
      </c>
      <c r="T21" s="39" t="e">
        <f ca="1" t="shared" si="9"/>
        <v>#REF!</v>
      </c>
      <c r="U21" s="40" t="e">
        <f ca="1" t="shared" si="0"/>
        <v>#REF!</v>
      </c>
    </row>
    <row r="22" spans="1:21" ht="15">
      <c r="A22" s="88"/>
      <c r="B22" s="88"/>
      <c r="D22" s="32">
        <f t="shared" si="1"/>
        <v>0</v>
      </c>
      <c r="E22" s="3">
        <f>COUNTIF(Vertices[Degree],"&gt;= "&amp;D22)-COUNTIF(Vertices[Degree],"&gt;="&amp;D23)</f>
        <v>0</v>
      </c>
      <c r="F22" s="37">
        <f t="shared" si="2"/>
        <v>25.581395348837216</v>
      </c>
      <c r="G22" s="38">
        <f>COUNTIF(Vertices[In-Degree],"&gt;= "&amp;F22)-COUNTIF(Vertices[In-Degree],"&gt;="&amp;F23)</f>
        <v>0</v>
      </c>
      <c r="H22" s="37">
        <f t="shared" si="3"/>
        <v>1.860465116279069</v>
      </c>
      <c r="I22" s="38">
        <f>COUNTIF(Vertices[Out-Degree],"&gt;= "&amp;H22)-COUNTIF(Vertices[Out-Degree],"&gt;="&amp;H23)</f>
        <v>0</v>
      </c>
      <c r="J22" s="37">
        <f t="shared" si="4"/>
        <v>5484.186046511628</v>
      </c>
      <c r="K22" s="38">
        <f>COUNTIF(Vertices[Betweenness Centrality],"&gt;= "&amp;J22)-COUNTIF(Vertices[Betweenness Centrality],"&gt;="&amp;J23)</f>
        <v>1</v>
      </c>
      <c r="L22" s="37">
        <f t="shared" si="5"/>
        <v>0.46511627906976727</v>
      </c>
      <c r="M22" s="38">
        <f>COUNTIF(Vertices[Closeness Centrality],"&gt;= "&amp;L22)-COUNTIF(Vertices[Closeness Centrality],"&gt;="&amp;L23)</f>
        <v>0</v>
      </c>
      <c r="N22" s="37">
        <f t="shared" si="6"/>
        <v>0.0509893023255814</v>
      </c>
      <c r="O22" s="38">
        <f>COUNTIF(Vertices[Eigenvector Centrality],"&gt;= "&amp;N22)-COUNTIF(Vertices[Eigenvector Centrality],"&gt;="&amp;N23)</f>
        <v>0</v>
      </c>
      <c r="P22" s="37">
        <f t="shared" si="7"/>
        <v>10.991835186046515</v>
      </c>
      <c r="Q22" s="38">
        <f>COUNTIF(Vertices[PageRank],"&gt;= "&amp;P22)-COUNTIF(Vertices[PageRank],"&gt;="&amp;P23)</f>
        <v>0</v>
      </c>
      <c r="R22" s="37">
        <f t="shared" si="8"/>
        <v>0.23255813953488363</v>
      </c>
      <c r="S22" s="43">
        <f>COUNTIF(Vertices[Clustering Coefficient],"&gt;= "&amp;R22)-COUNTIF(Vertices[Clustering Coefficient],"&gt;="&amp;R23)</f>
        <v>0</v>
      </c>
      <c r="T22" s="37" t="e">
        <f ca="1" t="shared" si="9"/>
        <v>#REF!</v>
      </c>
      <c r="U22" s="38" t="e">
        <f ca="1" t="shared" si="0"/>
        <v>#REF!</v>
      </c>
    </row>
    <row r="23" spans="1:21" ht="15">
      <c r="A23" s="34" t="s">
        <v>158</v>
      </c>
      <c r="B23" s="34">
        <v>0.006752873563218391</v>
      </c>
      <c r="D23" s="32">
        <f t="shared" si="1"/>
        <v>0</v>
      </c>
      <c r="E23" s="3">
        <f>COUNTIF(Vertices[Degree],"&gt;= "&amp;D23)-COUNTIF(Vertices[Degree],"&gt;="&amp;D24)</f>
        <v>0</v>
      </c>
      <c r="F23" s="39">
        <f t="shared" si="2"/>
        <v>26.860465116279077</v>
      </c>
      <c r="G23" s="40">
        <f>COUNTIF(Vertices[In-Degree],"&gt;= "&amp;F23)-COUNTIF(Vertices[In-Degree],"&gt;="&amp;F24)</f>
        <v>0</v>
      </c>
      <c r="H23" s="39">
        <f t="shared" si="3"/>
        <v>1.9534883720930225</v>
      </c>
      <c r="I23" s="40">
        <f>COUNTIF(Vertices[Out-Degree],"&gt;= "&amp;H23)-COUNTIF(Vertices[Out-Degree],"&gt;="&amp;H24)</f>
        <v>16</v>
      </c>
      <c r="J23" s="39">
        <f t="shared" si="4"/>
        <v>5758.395348837209</v>
      </c>
      <c r="K23" s="40">
        <f>COUNTIF(Vertices[Betweenness Centrality],"&gt;= "&amp;J23)-COUNTIF(Vertices[Betweenness Centrality],"&gt;="&amp;J24)</f>
        <v>0</v>
      </c>
      <c r="L23" s="39">
        <f t="shared" si="5"/>
        <v>0.4883720930232556</v>
      </c>
      <c r="M23" s="40">
        <f>COUNTIF(Vertices[Closeness Centrality],"&gt;= "&amp;L23)-COUNTIF(Vertices[Closeness Centrality],"&gt;="&amp;L24)</f>
        <v>0</v>
      </c>
      <c r="N23" s="39">
        <f t="shared" si="6"/>
        <v>0.05353876744186047</v>
      </c>
      <c r="O23" s="40">
        <f>COUNTIF(Vertices[Eigenvector Centrality],"&gt;= "&amp;N23)-COUNTIF(Vertices[Eigenvector Centrality],"&gt;="&amp;N24)</f>
        <v>0</v>
      </c>
      <c r="P23" s="39">
        <f t="shared" si="7"/>
        <v>11.520036395348841</v>
      </c>
      <c r="Q23" s="40">
        <f>COUNTIF(Vertices[PageRank],"&gt;= "&amp;P23)-COUNTIF(Vertices[PageRank],"&gt;="&amp;P24)</f>
        <v>0</v>
      </c>
      <c r="R23" s="39">
        <f t="shared" si="8"/>
        <v>0.2441860465116278</v>
      </c>
      <c r="S23" s="44">
        <f>COUNTIF(Vertices[Clustering Coefficient],"&gt;= "&amp;R23)-COUNTIF(Vertices[Clustering Coefficient],"&gt;="&amp;R24)</f>
        <v>1</v>
      </c>
      <c r="T23" s="39" t="e">
        <f ca="1" t="shared" si="9"/>
        <v>#REF!</v>
      </c>
      <c r="U23" s="40" t="e">
        <f ca="1" t="shared" si="0"/>
        <v>#REF!</v>
      </c>
    </row>
    <row r="24" spans="1:21" ht="15">
      <c r="A24" s="34" t="s">
        <v>225</v>
      </c>
      <c r="B24" s="34">
        <v>0.68519</v>
      </c>
      <c r="D24" s="32">
        <f t="shared" si="1"/>
        <v>0</v>
      </c>
      <c r="E24" s="3">
        <f>COUNTIF(Vertices[Degree],"&gt;= "&amp;D24)-COUNTIF(Vertices[Degree],"&gt;="&amp;D25)</f>
        <v>0</v>
      </c>
      <c r="F24" s="37">
        <f t="shared" si="2"/>
        <v>28.139534883720938</v>
      </c>
      <c r="G24" s="38">
        <f>COUNTIF(Vertices[In-Degree],"&gt;= "&amp;F24)-COUNTIF(Vertices[In-Degree],"&gt;="&amp;F25)</f>
        <v>0</v>
      </c>
      <c r="H24" s="37">
        <f t="shared" si="3"/>
        <v>2.046511627906976</v>
      </c>
      <c r="I24" s="38">
        <f>COUNTIF(Vertices[Out-Degree],"&gt;= "&amp;H24)-COUNTIF(Vertices[Out-Degree],"&gt;="&amp;H25)</f>
        <v>0</v>
      </c>
      <c r="J24" s="37">
        <f t="shared" si="4"/>
        <v>6032.60465116279</v>
      </c>
      <c r="K24" s="38">
        <f>COUNTIF(Vertices[Betweenness Centrality],"&gt;= "&amp;J24)-COUNTIF(Vertices[Betweenness Centrality],"&gt;="&amp;J25)</f>
        <v>0</v>
      </c>
      <c r="L24" s="37">
        <f t="shared" si="5"/>
        <v>0.511627906976744</v>
      </c>
      <c r="M24" s="38">
        <f>COUNTIF(Vertices[Closeness Centrality],"&gt;= "&amp;L24)-COUNTIF(Vertices[Closeness Centrality],"&gt;="&amp;L25)</f>
        <v>0</v>
      </c>
      <c r="N24" s="37">
        <f t="shared" si="6"/>
        <v>0.05608823255813954</v>
      </c>
      <c r="O24" s="38">
        <f>COUNTIF(Vertices[Eigenvector Centrality],"&gt;= "&amp;N24)-COUNTIF(Vertices[Eigenvector Centrality],"&gt;="&amp;N25)</f>
        <v>0</v>
      </c>
      <c r="P24" s="37">
        <f t="shared" si="7"/>
        <v>12.048237604651167</v>
      </c>
      <c r="Q24" s="38">
        <f>COUNTIF(Vertices[PageRank],"&gt;= "&amp;P24)-COUNTIF(Vertices[PageRank],"&gt;="&amp;P25)</f>
        <v>0</v>
      </c>
      <c r="R24" s="37">
        <f t="shared" si="8"/>
        <v>0.255813953488372</v>
      </c>
      <c r="S24" s="43">
        <f>COUNTIF(Vertices[Clustering Coefficient],"&gt;= "&amp;R24)-COUNTIF(Vertices[Clustering Coefficient],"&gt;="&amp;R25)</f>
        <v>0</v>
      </c>
      <c r="T24" s="37" t="e">
        <f ca="1" t="shared" si="9"/>
        <v>#REF!</v>
      </c>
      <c r="U24" s="38" t="e">
        <f ca="1" t="shared" si="0"/>
        <v>#REF!</v>
      </c>
    </row>
    <row r="25" spans="1:21" ht="15">
      <c r="A25" s="88"/>
      <c r="B25" s="88"/>
      <c r="D25" s="32">
        <f t="shared" si="1"/>
        <v>0</v>
      </c>
      <c r="E25" s="3">
        <f>COUNTIF(Vertices[Degree],"&gt;= "&amp;D25)-COUNTIF(Vertices[Degree],"&gt;="&amp;D26)</f>
        <v>0</v>
      </c>
      <c r="F25" s="39">
        <f t="shared" si="2"/>
        <v>29.4186046511628</v>
      </c>
      <c r="G25" s="40">
        <f>COUNTIF(Vertices[In-Degree],"&gt;= "&amp;F25)-COUNTIF(Vertices[In-Degree],"&gt;="&amp;F26)</f>
        <v>0</v>
      </c>
      <c r="H25" s="39">
        <f t="shared" si="3"/>
        <v>2.1395348837209296</v>
      </c>
      <c r="I25" s="40">
        <f>COUNTIF(Vertices[Out-Degree],"&gt;= "&amp;H25)-COUNTIF(Vertices[Out-Degree],"&gt;="&amp;H26)</f>
        <v>0</v>
      </c>
      <c r="J25" s="39">
        <f t="shared" si="4"/>
        <v>6306.813953488371</v>
      </c>
      <c r="K25" s="40">
        <f>COUNTIF(Vertices[Betweenness Centrality],"&gt;= "&amp;J25)-COUNTIF(Vertices[Betweenness Centrality],"&gt;="&amp;J26)</f>
        <v>0</v>
      </c>
      <c r="L25" s="39">
        <f t="shared" si="5"/>
        <v>0.5348837209302324</v>
      </c>
      <c r="M25" s="40">
        <f>COUNTIF(Vertices[Closeness Centrality],"&gt;= "&amp;L25)-COUNTIF(Vertices[Closeness Centrality],"&gt;="&amp;L26)</f>
        <v>0</v>
      </c>
      <c r="N25" s="39">
        <f t="shared" si="6"/>
        <v>0.058637697674418614</v>
      </c>
      <c r="O25" s="40">
        <f>COUNTIF(Vertices[Eigenvector Centrality],"&gt;= "&amp;N25)-COUNTIF(Vertices[Eigenvector Centrality],"&gt;="&amp;N26)</f>
        <v>0</v>
      </c>
      <c r="P25" s="39">
        <f t="shared" si="7"/>
        <v>12.576438813953493</v>
      </c>
      <c r="Q25" s="40">
        <f>COUNTIF(Vertices[PageRank],"&gt;= "&amp;P25)-COUNTIF(Vertices[PageRank],"&gt;="&amp;P26)</f>
        <v>0</v>
      </c>
      <c r="R25" s="39">
        <f t="shared" si="8"/>
        <v>0.2674418604651162</v>
      </c>
      <c r="S25" s="44">
        <f>COUNTIF(Vertices[Clustering Coefficient],"&gt;= "&amp;R25)-COUNTIF(Vertices[Clustering Coefficient],"&gt;="&amp;R26)</f>
        <v>0</v>
      </c>
      <c r="T25" s="39" t="e">
        <f ca="1" t="shared" si="9"/>
        <v>#REF!</v>
      </c>
      <c r="U25" s="40" t="e">
        <f ca="1" t="shared" si="0"/>
        <v>#REF!</v>
      </c>
    </row>
    <row r="26" spans="1:21" ht="15">
      <c r="A26" s="34" t="s">
        <v>226</v>
      </c>
      <c r="B26" s="34" t="s">
        <v>1961</v>
      </c>
      <c r="D26" s="32">
        <f t="shared" si="1"/>
        <v>0</v>
      </c>
      <c r="E26" s="3">
        <f>COUNTIF(Vertices[Degree],"&gt;= "&amp;D26)-COUNTIF(Vertices[Degree],"&gt;="&amp;D27)</f>
        <v>0</v>
      </c>
      <c r="F26" s="37">
        <f t="shared" si="2"/>
        <v>30.69767441860466</v>
      </c>
      <c r="G26" s="38">
        <f>COUNTIF(Vertices[In-Degree],"&gt;= "&amp;F26)-COUNTIF(Vertices[In-Degree],"&gt;="&amp;F27)</f>
        <v>0</v>
      </c>
      <c r="H26" s="37">
        <f t="shared" si="3"/>
        <v>2.2325581395348832</v>
      </c>
      <c r="I26" s="38">
        <f>COUNTIF(Vertices[Out-Degree],"&gt;= "&amp;H26)-COUNTIF(Vertices[Out-Degree],"&gt;="&amp;H27)</f>
        <v>0</v>
      </c>
      <c r="J26" s="37">
        <f t="shared" si="4"/>
        <v>6581.023255813952</v>
      </c>
      <c r="K26" s="38">
        <f>COUNTIF(Vertices[Betweenness Centrality],"&gt;= "&amp;J26)-COUNTIF(Vertices[Betweenness Centrality],"&gt;="&amp;J27)</f>
        <v>0</v>
      </c>
      <c r="L26" s="37">
        <f t="shared" si="5"/>
        <v>0.5581395348837208</v>
      </c>
      <c r="M26" s="38">
        <f>COUNTIF(Vertices[Closeness Centrality],"&gt;= "&amp;L26)-COUNTIF(Vertices[Closeness Centrality],"&gt;="&amp;L27)</f>
        <v>0</v>
      </c>
      <c r="N26" s="37">
        <f t="shared" si="6"/>
        <v>0.061187162790697684</v>
      </c>
      <c r="O26" s="38">
        <f>COUNTIF(Vertices[Eigenvector Centrality],"&gt;= "&amp;N26)-COUNTIF(Vertices[Eigenvector Centrality],"&gt;="&amp;N27)</f>
        <v>0</v>
      </c>
      <c r="P26" s="37">
        <f t="shared" si="7"/>
        <v>13.104640023255818</v>
      </c>
      <c r="Q26" s="38">
        <f>COUNTIF(Vertices[PageRank],"&gt;= "&amp;P26)-COUNTIF(Vertices[PageRank],"&gt;="&amp;P27)</f>
        <v>0</v>
      </c>
      <c r="R26" s="37">
        <f t="shared" si="8"/>
        <v>0.2790697674418604</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31.97674418604652</v>
      </c>
      <c r="G27" s="40">
        <f>COUNTIF(Vertices[In-Degree],"&gt;= "&amp;F27)-COUNTIF(Vertices[In-Degree],"&gt;="&amp;F28)</f>
        <v>1</v>
      </c>
      <c r="H27" s="39">
        <f t="shared" si="3"/>
        <v>2.325581395348837</v>
      </c>
      <c r="I27" s="40">
        <f>COUNTIF(Vertices[Out-Degree],"&gt;= "&amp;H27)-COUNTIF(Vertices[Out-Degree],"&gt;="&amp;H28)</f>
        <v>0</v>
      </c>
      <c r="J27" s="39">
        <f t="shared" si="4"/>
        <v>6855.2325581395335</v>
      </c>
      <c r="K27" s="40">
        <f>COUNTIF(Vertices[Betweenness Centrality],"&gt;= "&amp;J27)-COUNTIF(Vertices[Betweenness Centrality],"&gt;="&amp;J28)</f>
        <v>0</v>
      </c>
      <c r="L27" s="39">
        <f t="shared" si="5"/>
        <v>0.5813953488372092</v>
      </c>
      <c r="M27" s="40">
        <f>COUNTIF(Vertices[Closeness Centrality],"&gt;= "&amp;L27)-COUNTIF(Vertices[Closeness Centrality],"&gt;="&amp;L28)</f>
        <v>0</v>
      </c>
      <c r="N27" s="39">
        <f t="shared" si="6"/>
        <v>0.06373662790697675</v>
      </c>
      <c r="O27" s="40">
        <f>COUNTIF(Vertices[Eigenvector Centrality],"&gt;= "&amp;N27)-COUNTIF(Vertices[Eigenvector Centrality],"&gt;="&amp;N28)</f>
        <v>0</v>
      </c>
      <c r="P27" s="39">
        <f t="shared" si="7"/>
        <v>13.632841232558144</v>
      </c>
      <c r="Q27" s="40">
        <f>COUNTIF(Vertices[PageRank],"&gt;= "&amp;P27)-COUNTIF(Vertices[PageRank],"&gt;="&amp;P28)</f>
        <v>1</v>
      </c>
      <c r="R27" s="39">
        <f t="shared" si="8"/>
        <v>0.2906976744186046</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33.25581395348838</v>
      </c>
      <c r="G28" s="38">
        <f>COUNTIF(Vertices[In-Degree],"&gt;= "&amp;F28)-COUNTIF(Vertices[In-Degree],"&gt;="&amp;F29)</f>
        <v>0</v>
      </c>
      <c r="H28" s="37">
        <f t="shared" si="3"/>
        <v>2.4186046511627906</v>
      </c>
      <c r="I28" s="38">
        <f>COUNTIF(Vertices[Out-Degree],"&gt;= "&amp;H28)-COUNTIF(Vertices[Out-Degree],"&gt;="&amp;H29)</f>
        <v>0</v>
      </c>
      <c r="J28" s="37">
        <f t="shared" si="4"/>
        <v>7129.441860465115</v>
      </c>
      <c r="K28" s="38">
        <f>COUNTIF(Vertices[Betweenness Centrality],"&gt;= "&amp;J28)-COUNTIF(Vertices[Betweenness Centrality],"&gt;="&amp;J29)</f>
        <v>0</v>
      </c>
      <c r="L28" s="37">
        <f t="shared" si="5"/>
        <v>0.6046511627906976</v>
      </c>
      <c r="M28" s="38">
        <f>COUNTIF(Vertices[Closeness Centrality],"&gt;= "&amp;L28)-COUNTIF(Vertices[Closeness Centrality],"&gt;="&amp;L29)</f>
        <v>0</v>
      </c>
      <c r="N28" s="37">
        <f t="shared" si="6"/>
        <v>0.06628609302325582</v>
      </c>
      <c r="O28" s="38">
        <f>COUNTIF(Vertices[Eigenvector Centrality],"&gt;= "&amp;N28)-COUNTIF(Vertices[Eigenvector Centrality],"&gt;="&amp;N29)</f>
        <v>0</v>
      </c>
      <c r="P28" s="37">
        <f t="shared" si="7"/>
        <v>14.16104244186047</v>
      </c>
      <c r="Q28" s="38">
        <f>COUNTIF(Vertices[PageRank],"&gt;= "&amp;P28)-COUNTIF(Vertices[PageRank],"&gt;="&amp;P29)</f>
        <v>0</v>
      </c>
      <c r="R28" s="37">
        <f t="shared" si="8"/>
        <v>0.3023255813953488</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34.53488372093024</v>
      </c>
      <c r="G29" s="40">
        <f>COUNTIF(Vertices[In-Degree],"&gt;= "&amp;F29)-COUNTIF(Vertices[In-Degree],"&gt;="&amp;F30)</f>
        <v>0</v>
      </c>
      <c r="H29" s="39">
        <f t="shared" si="3"/>
        <v>2.511627906976744</v>
      </c>
      <c r="I29" s="40">
        <f>COUNTIF(Vertices[Out-Degree],"&gt;= "&amp;H29)-COUNTIF(Vertices[Out-Degree],"&gt;="&amp;H30)</f>
        <v>0</v>
      </c>
      <c r="J29" s="39">
        <f t="shared" si="4"/>
        <v>7403.651162790696</v>
      </c>
      <c r="K29" s="40">
        <f>COUNTIF(Vertices[Betweenness Centrality],"&gt;= "&amp;J29)-COUNTIF(Vertices[Betweenness Centrality],"&gt;="&amp;J30)</f>
        <v>0</v>
      </c>
      <c r="L29" s="39">
        <f t="shared" si="5"/>
        <v>0.627906976744186</v>
      </c>
      <c r="M29" s="40">
        <f>COUNTIF(Vertices[Closeness Centrality],"&gt;= "&amp;L29)-COUNTIF(Vertices[Closeness Centrality],"&gt;="&amp;L30)</f>
        <v>0</v>
      </c>
      <c r="N29" s="39">
        <f t="shared" si="6"/>
        <v>0.06883555813953489</v>
      </c>
      <c r="O29" s="40">
        <f>COUNTIF(Vertices[Eigenvector Centrality],"&gt;= "&amp;N29)-COUNTIF(Vertices[Eigenvector Centrality],"&gt;="&amp;N30)</f>
        <v>0</v>
      </c>
      <c r="P29" s="39">
        <f t="shared" si="7"/>
        <v>14.689243651162796</v>
      </c>
      <c r="Q29" s="40">
        <f>COUNTIF(Vertices[PageRank],"&gt;= "&amp;P29)-COUNTIF(Vertices[PageRank],"&gt;="&amp;P30)</f>
        <v>0</v>
      </c>
      <c r="R29" s="39">
        <f t="shared" si="8"/>
        <v>0.313953488372093</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35.8139534883721</v>
      </c>
      <c r="G30" s="38">
        <f>COUNTIF(Vertices[In-Degree],"&gt;= "&amp;F30)-COUNTIF(Vertices[In-Degree],"&gt;="&amp;F31)</f>
        <v>0</v>
      </c>
      <c r="H30" s="37">
        <f t="shared" si="3"/>
        <v>2.604651162790698</v>
      </c>
      <c r="I30" s="38">
        <f>COUNTIF(Vertices[Out-Degree],"&gt;= "&amp;H30)-COUNTIF(Vertices[Out-Degree],"&gt;="&amp;H31)</f>
        <v>0</v>
      </c>
      <c r="J30" s="37">
        <f t="shared" si="4"/>
        <v>7677.860465116277</v>
      </c>
      <c r="K30" s="38">
        <f>COUNTIF(Vertices[Betweenness Centrality],"&gt;= "&amp;J30)-COUNTIF(Vertices[Betweenness Centrality],"&gt;="&amp;J31)</f>
        <v>0</v>
      </c>
      <c r="L30" s="37">
        <f t="shared" si="5"/>
        <v>0.6511627906976745</v>
      </c>
      <c r="M30" s="38">
        <f>COUNTIF(Vertices[Closeness Centrality],"&gt;= "&amp;L30)-COUNTIF(Vertices[Closeness Centrality],"&gt;="&amp;L31)</f>
        <v>0</v>
      </c>
      <c r="N30" s="37">
        <f t="shared" si="6"/>
        <v>0.07138502325581396</v>
      </c>
      <c r="O30" s="38">
        <f>COUNTIF(Vertices[Eigenvector Centrality],"&gt;= "&amp;N30)-COUNTIF(Vertices[Eigenvector Centrality],"&gt;="&amp;N31)</f>
        <v>0</v>
      </c>
      <c r="P30" s="37">
        <f t="shared" si="7"/>
        <v>15.217444860465122</v>
      </c>
      <c r="Q30" s="38">
        <f>COUNTIF(Vertices[PageRank],"&gt;= "&amp;P30)-COUNTIF(Vertices[PageRank],"&gt;="&amp;P31)</f>
        <v>0</v>
      </c>
      <c r="R30" s="37">
        <f t="shared" si="8"/>
        <v>0.32558139534883723</v>
      </c>
      <c r="S30" s="43">
        <f>COUNTIF(Vertices[Clustering Coefficient],"&gt;= "&amp;R30)-COUNTIF(Vertices[Clustering Coefficient],"&gt;="&amp;R31)</f>
        <v>0</v>
      </c>
      <c r="T30" s="37" t="e">
        <f ca="1" t="shared" si="9"/>
        <v>#REF!</v>
      </c>
      <c r="U30" s="38" t="e">
        <f ca="1" t="shared" si="0"/>
        <v>#REF!</v>
      </c>
    </row>
    <row r="31" spans="4:21" ht="15">
      <c r="D31" s="32">
        <f t="shared" si="1"/>
        <v>0</v>
      </c>
      <c r="E31" s="3">
        <f>COUNTIF(Vertices[Degree],"&gt;= "&amp;D31)-COUNTIF(Vertices[Degree],"&gt;="&amp;D32)</f>
        <v>0</v>
      </c>
      <c r="F31" s="39">
        <f t="shared" si="2"/>
        <v>37.09302325581396</v>
      </c>
      <c r="G31" s="40">
        <f>COUNTIF(Vertices[In-Degree],"&gt;= "&amp;F31)-COUNTIF(Vertices[In-Degree],"&gt;="&amp;F32)</f>
        <v>0</v>
      </c>
      <c r="H31" s="39">
        <f t="shared" si="3"/>
        <v>2.6976744186046515</v>
      </c>
      <c r="I31" s="40">
        <f>COUNTIF(Vertices[Out-Degree],"&gt;= "&amp;H31)-COUNTIF(Vertices[Out-Degree],"&gt;="&amp;H32)</f>
        <v>0</v>
      </c>
      <c r="J31" s="39">
        <f t="shared" si="4"/>
        <v>7952.069767441858</v>
      </c>
      <c r="K31" s="40">
        <f>COUNTIF(Vertices[Betweenness Centrality],"&gt;= "&amp;J31)-COUNTIF(Vertices[Betweenness Centrality],"&gt;="&amp;J32)</f>
        <v>0</v>
      </c>
      <c r="L31" s="39">
        <f t="shared" si="5"/>
        <v>0.6744186046511629</v>
      </c>
      <c r="M31" s="40">
        <f>COUNTIF(Vertices[Closeness Centrality],"&gt;= "&amp;L31)-COUNTIF(Vertices[Closeness Centrality],"&gt;="&amp;L32)</f>
        <v>0</v>
      </c>
      <c r="N31" s="39">
        <f t="shared" si="6"/>
        <v>0.07393448837209303</v>
      </c>
      <c r="O31" s="40">
        <f>COUNTIF(Vertices[Eigenvector Centrality],"&gt;= "&amp;N31)-COUNTIF(Vertices[Eigenvector Centrality],"&gt;="&amp;N32)</f>
        <v>0</v>
      </c>
      <c r="P31" s="39">
        <f t="shared" si="7"/>
        <v>15.745646069767448</v>
      </c>
      <c r="Q31" s="40">
        <f>COUNTIF(Vertices[PageRank],"&gt;= "&amp;P31)-COUNTIF(Vertices[PageRank],"&gt;="&amp;P32)</f>
        <v>0</v>
      </c>
      <c r="R31" s="39">
        <f t="shared" si="8"/>
        <v>0.33720930232558144</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38.37209302325582</v>
      </c>
      <c r="G32" s="38">
        <f>COUNTIF(Vertices[In-Degree],"&gt;= "&amp;F32)-COUNTIF(Vertices[In-Degree],"&gt;="&amp;F33)</f>
        <v>0</v>
      </c>
      <c r="H32" s="37">
        <f t="shared" si="3"/>
        <v>2.790697674418605</v>
      </c>
      <c r="I32" s="38">
        <f>COUNTIF(Vertices[Out-Degree],"&gt;= "&amp;H32)-COUNTIF(Vertices[Out-Degree],"&gt;="&amp;H33)</f>
        <v>0</v>
      </c>
      <c r="J32" s="37">
        <f t="shared" si="4"/>
        <v>8226.279069767439</v>
      </c>
      <c r="K32" s="38">
        <f>COUNTIF(Vertices[Betweenness Centrality],"&gt;= "&amp;J32)-COUNTIF(Vertices[Betweenness Centrality],"&gt;="&amp;J33)</f>
        <v>0</v>
      </c>
      <c r="L32" s="37">
        <f t="shared" si="5"/>
        <v>0.6976744186046513</v>
      </c>
      <c r="M32" s="38">
        <f>COUNTIF(Vertices[Closeness Centrality],"&gt;= "&amp;L32)-COUNTIF(Vertices[Closeness Centrality],"&gt;="&amp;L33)</f>
        <v>0</v>
      </c>
      <c r="N32" s="37">
        <f t="shared" si="6"/>
        <v>0.0764839534883721</v>
      </c>
      <c r="O32" s="38">
        <f>COUNTIF(Vertices[Eigenvector Centrality],"&gt;= "&amp;N32)-COUNTIF(Vertices[Eigenvector Centrality],"&gt;="&amp;N33)</f>
        <v>0</v>
      </c>
      <c r="P32" s="37">
        <f t="shared" si="7"/>
        <v>16.273847279069773</v>
      </c>
      <c r="Q32" s="38">
        <f>COUNTIF(Vertices[PageRank],"&gt;= "&amp;P32)-COUNTIF(Vertices[PageRank],"&gt;="&amp;P33)</f>
        <v>0</v>
      </c>
      <c r="R32" s="37">
        <f t="shared" si="8"/>
        <v>0.34883720930232565</v>
      </c>
      <c r="S32" s="43">
        <f>COUNTIF(Vertices[Clustering Coefficient],"&gt;= "&amp;R32)-COUNTIF(Vertices[Clustering Coefficient],"&gt;="&amp;R33)</f>
        <v>0</v>
      </c>
      <c r="T32" s="37" t="e">
        <f ca="1" t="shared" si="9"/>
        <v>#REF!</v>
      </c>
      <c r="U32" s="38" t="e">
        <f ca="1" t="shared" si="0"/>
        <v>#REF!</v>
      </c>
    </row>
    <row r="33" spans="4:21" ht="15">
      <c r="D33" s="32">
        <f t="shared" si="1"/>
        <v>0</v>
      </c>
      <c r="E33" s="3">
        <f>COUNTIF(Vertices[Degree],"&gt;= "&amp;D33)-COUNTIF(Vertices[Degree],"&gt;="&amp;D34)</f>
        <v>0</v>
      </c>
      <c r="F33" s="39">
        <f t="shared" si="2"/>
        <v>39.65116279069768</v>
      </c>
      <c r="G33" s="40">
        <f>COUNTIF(Vertices[In-Degree],"&gt;= "&amp;F33)-COUNTIF(Vertices[In-Degree],"&gt;="&amp;F34)</f>
        <v>0</v>
      </c>
      <c r="H33" s="39">
        <f t="shared" si="3"/>
        <v>2.883720930232559</v>
      </c>
      <c r="I33" s="40">
        <f>COUNTIF(Vertices[Out-Degree],"&gt;= "&amp;H33)-COUNTIF(Vertices[Out-Degree],"&gt;="&amp;H34)</f>
        <v>0</v>
      </c>
      <c r="J33" s="39">
        <f t="shared" si="4"/>
        <v>8500.488372093021</v>
      </c>
      <c r="K33" s="40">
        <f>COUNTIF(Vertices[Betweenness Centrality],"&gt;= "&amp;J33)-COUNTIF(Vertices[Betweenness Centrality],"&gt;="&amp;J34)</f>
        <v>0</v>
      </c>
      <c r="L33" s="39">
        <f t="shared" si="5"/>
        <v>0.7209302325581397</v>
      </c>
      <c r="M33" s="40">
        <f>COUNTIF(Vertices[Closeness Centrality],"&gt;= "&amp;L33)-COUNTIF(Vertices[Closeness Centrality],"&gt;="&amp;L34)</f>
        <v>0</v>
      </c>
      <c r="N33" s="39">
        <f t="shared" si="6"/>
        <v>0.07903341860465117</v>
      </c>
      <c r="O33" s="40">
        <f>COUNTIF(Vertices[Eigenvector Centrality],"&gt;= "&amp;N33)-COUNTIF(Vertices[Eigenvector Centrality],"&gt;="&amp;N34)</f>
        <v>0</v>
      </c>
      <c r="P33" s="39">
        <f t="shared" si="7"/>
        <v>16.802048488372098</v>
      </c>
      <c r="Q33" s="40">
        <f>COUNTIF(Vertices[PageRank],"&gt;= "&amp;P33)-COUNTIF(Vertices[PageRank],"&gt;="&amp;P34)</f>
        <v>0</v>
      </c>
      <c r="R33" s="39">
        <f t="shared" si="8"/>
        <v>0.36046511627906985</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40.930232558139544</v>
      </c>
      <c r="G34" s="38">
        <f>COUNTIF(Vertices[In-Degree],"&gt;= "&amp;F34)-COUNTIF(Vertices[In-Degree],"&gt;="&amp;F35)</f>
        <v>0</v>
      </c>
      <c r="H34" s="37">
        <f t="shared" si="3"/>
        <v>2.9767441860465125</v>
      </c>
      <c r="I34" s="38">
        <f>COUNTIF(Vertices[Out-Degree],"&gt;= "&amp;H34)-COUNTIF(Vertices[Out-Degree],"&gt;="&amp;H35)</f>
        <v>0</v>
      </c>
      <c r="J34" s="37">
        <f t="shared" si="4"/>
        <v>8774.697674418603</v>
      </c>
      <c r="K34" s="38">
        <f>COUNTIF(Vertices[Betweenness Centrality],"&gt;= "&amp;J34)-COUNTIF(Vertices[Betweenness Centrality],"&gt;="&amp;J35)</f>
        <v>0</v>
      </c>
      <c r="L34" s="37">
        <f t="shared" si="5"/>
        <v>0.7441860465116281</v>
      </c>
      <c r="M34" s="38">
        <f>COUNTIF(Vertices[Closeness Centrality],"&gt;= "&amp;L34)-COUNTIF(Vertices[Closeness Centrality],"&gt;="&amp;L35)</f>
        <v>0</v>
      </c>
      <c r="N34" s="37">
        <f t="shared" si="6"/>
        <v>0.08158288372093024</v>
      </c>
      <c r="O34" s="38">
        <f>COUNTIF(Vertices[Eigenvector Centrality],"&gt;= "&amp;N34)-COUNTIF(Vertices[Eigenvector Centrality],"&gt;="&amp;N35)</f>
        <v>0</v>
      </c>
      <c r="P34" s="37">
        <f t="shared" si="7"/>
        <v>17.33024969767442</v>
      </c>
      <c r="Q34" s="38">
        <f>COUNTIF(Vertices[PageRank],"&gt;= "&amp;P34)-COUNTIF(Vertices[PageRank],"&gt;="&amp;P35)</f>
        <v>0</v>
      </c>
      <c r="R34" s="37">
        <f t="shared" si="8"/>
        <v>0.37209302325581406</v>
      </c>
      <c r="S34" s="43">
        <f>COUNTIF(Vertices[Clustering Coefficient],"&gt;= "&amp;R34)-COUNTIF(Vertices[Clustering Coefficient],"&gt;="&amp;R35)</f>
        <v>0</v>
      </c>
      <c r="T34" s="37" t="e">
        <f ca="1" t="shared" si="9"/>
        <v>#REF!</v>
      </c>
      <c r="U34" s="38" t="e">
        <f ca="1" t="shared" si="0"/>
        <v>#REF!</v>
      </c>
    </row>
    <row r="35" spans="4:21" ht="15">
      <c r="D35" s="32">
        <f t="shared" si="1"/>
        <v>0</v>
      </c>
      <c r="E35" s="3">
        <f>COUNTIF(Vertices[Degree],"&gt;= "&amp;D35)-COUNTIF(Vertices[Degree],"&gt;="&amp;D36)</f>
        <v>0</v>
      </c>
      <c r="F35" s="39">
        <f t="shared" si="2"/>
        <v>42.209302325581405</v>
      </c>
      <c r="G35" s="40">
        <f>COUNTIF(Vertices[In-Degree],"&gt;= "&amp;F35)-COUNTIF(Vertices[In-Degree],"&gt;="&amp;F36)</f>
        <v>0</v>
      </c>
      <c r="H35" s="39">
        <f t="shared" si="3"/>
        <v>3.069767441860466</v>
      </c>
      <c r="I35" s="40">
        <f>COUNTIF(Vertices[Out-Degree],"&gt;= "&amp;H35)-COUNTIF(Vertices[Out-Degree],"&gt;="&amp;H36)</f>
        <v>0</v>
      </c>
      <c r="J35" s="39">
        <f t="shared" si="4"/>
        <v>9048.906976744185</v>
      </c>
      <c r="K35" s="40">
        <f>COUNTIF(Vertices[Betweenness Centrality],"&gt;= "&amp;J35)-COUNTIF(Vertices[Betweenness Centrality],"&gt;="&amp;J36)</f>
        <v>0</v>
      </c>
      <c r="L35" s="39">
        <f t="shared" si="5"/>
        <v>0.7674418604651165</v>
      </c>
      <c r="M35" s="40">
        <f>COUNTIF(Vertices[Closeness Centrality],"&gt;= "&amp;L35)-COUNTIF(Vertices[Closeness Centrality],"&gt;="&amp;L36)</f>
        <v>0</v>
      </c>
      <c r="N35" s="39">
        <f t="shared" si="6"/>
        <v>0.08413234883720931</v>
      </c>
      <c r="O35" s="40">
        <f>COUNTIF(Vertices[Eigenvector Centrality],"&gt;= "&amp;N35)-COUNTIF(Vertices[Eigenvector Centrality],"&gt;="&amp;N36)</f>
        <v>0</v>
      </c>
      <c r="P35" s="39">
        <f t="shared" si="7"/>
        <v>17.858450906976746</v>
      </c>
      <c r="Q35" s="40">
        <f>COUNTIF(Vertices[PageRank],"&gt;= "&amp;P35)-COUNTIF(Vertices[PageRank],"&gt;="&amp;P36)</f>
        <v>0</v>
      </c>
      <c r="R35" s="39">
        <f t="shared" si="8"/>
        <v>0.38372093023255827</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43.488372093023266</v>
      </c>
      <c r="G36" s="38">
        <f>COUNTIF(Vertices[In-Degree],"&gt;= "&amp;F36)-COUNTIF(Vertices[In-Degree],"&gt;="&amp;F37)</f>
        <v>0</v>
      </c>
      <c r="H36" s="37">
        <f t="shared" si="3"/>
        <v>3.16279069767442</v>
      </c>
      <c r="I36" s="38">
        <f>COUNTIF(Vertices[Out-Degree],"&gt;= "&amp;H36)-COUNTIF(Vertices[Out-Degree],"&gt;="&amp;H37)</f>
        <v>0</v>
      </c>
      <c r="J36" s="37">
        <f t="shared" si="4"/>
        <v>9323.116279069767</v>
      </c>
      <c r="K36" s="38">
        <f>COUNTIF(Vertices[Betweenness Centrality],"&gt;= "&amp;J36)-COUNTIF(Vertices[Betweenness Centrality],"&gt;="&amp;J37)</f>
        <v>0</v>
      </c>
      <c r="L36" s="37">
        <f t="shared" si="5"/>
        <v>0.790697674418605</v>
      </c>
      <c r="M36" s="38">
        <f>COUNTIF(Vertices[Closeness Centrality],"&gt;= "&amp;L36)-COUNTIF(Vertices[Closeness Centrality],"&gt;="&amp;L37)</f>
        <v>0</v>
      </c>
      <c r="N36" s="37">
        <f t="shared" si="6"/>
        <v>0.08668181395348838</v>
      </c>
      <c r="O36" s="38">
        <f>COUNTIF(Vertices[Eigenvector Centrality],"&gt;= "&amp;N36)-COUNTIF(Vertices[Eigenvector Centrality],"&gt;="&amp;N37)</f>
        <v>0</v>
      </c>
      <c r="P36" s="37">
        <f t="shared" si="7"/>
        <v>18.38665211627907</v>
      </c>
      <c r="Q36" s="38">
        <f>COUNTIF(Vertices[PageRank],"&gt;= "&amp;P36)-COUNTIF(Vertices[PageRank],"&gt;="&amp;P37)</f>
        <v>0</v>
      </c>
      <c r="R36" s="37">
        <f t="shared" si="8"/>
        <v>0.3953488372093025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44.76744186046513</v>
      </c>
      <c r="G37" s="40">
        <f>COUNTIF(Vertices[In-Degree],"&gt;= "&amp;F37)-COUNTIF(Vertices[In-Degree],"&gt;="&amp;F38)</f>
        <v>0</v>
      </c>
      <c r="H37" s="39">
        <f t="shared" si="3"/>
        <v>3.2558139534883734</v>
      </c>
      <c r="I37" s="40">
        <f>COUNTIF(Vertices[Out-Degree],"&gt;= "&amp;H37)-COUNTIF(Vertices[Out-Degree],"&gt;="&amp;H38)</f>
        <v>0</v>
      </c>
      <c r="J37" s="39">
        <f t="shared" si="4"/>
        <v>9597.32558139535</v>
      </c>
      <c r="K37" s="40">
        <f>COUNTIF(Vertices[Betweenness Centrality],"&gt;= "&amp;J37)-COUNTIF(Vertices[Betweenness Centrality],"&gt;="&amp;J38)</f>
        <v>0</v>
      </c>
      <c r="L37" s="39">
        <f t="shared" si="5"/>
        <v>0.8139534883720934</v>
      </c>
      <c r="M37" s="40">
        <f>COUNTIF(Vertices[Closeness Centrality],"&gt;= "&amp;L37)-COUNTIF(Vertices[Closeness Centrality],"&gt;="&amp;L38)</f>
        <v>0</v>
      </c>
      <c r="N37" s="39">
        <f t="shared" si="6"/>
        <v>0.08923127906976745</v>
      </c>
      <c r="O37" s="40">
        <f>COUNTIF(Vertices[Eigenvector Centrality],"&gt;= "&amp;N37)-COUNTIF(Vertices[Eigenvector Centrality],"&gt;="&amp;N38)</f>
        <v>0</v>
      </c>
      <c r="P37" s="39">
        <f t="shared" si="7"/>
        <v>18.914853325581394</v>
      </c>
      <c r="Q37" s="40">
        <f>COUNTIF(Vertices[PageRank],"&gt;= "&amp;P37)-COUNTIF(Vertices[PageRank],"&gt;="&amp;P38)</f>
        <v>0</v>
      </c>
      <c r="R37" s="39">
        <f t="shared" si="8"/>
        <v>0.4069767441860467</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46.04651162790699</v>
      </c>
      <c r="G38" s="38">
        <f>COUNTIF(Vertices[In-Degree],"&gt;= "&amp;F38)-COUNTIF(Vertices[In-Degree],"&gt;="&amp;F39)</f>
        <v>0</v>
      </c>
      <c r="H38" s="37">
        <f t="shared" si="3"/>
        <v>3.348837209302327</v>
      </c>
      <c r="I38" s="38">
        <f>COUNTIF(Vertices[Out-Degree],"&gt;= "&amp;H38)-COUNTIF(Vertices[Out-Degree],"&gt;="&amp;H39)</f>
        <v>0</v>
      </c>
      <c r="J38" s="37">
        <f t="shared" si="4"/>
        <v>9871.534883720931</v>
      </c>
      <c r="K38" s="38">
        <f>COUNTIF(Vertices[Betweenness Centrality],"&gt;= "&amp;J38)-COUNTIF(Vertices[Betweenness Centrality],"&gt;="&amp;J39)</f>
        <v>0</v>
      </c>
      <c r="L38" s="37">
        <f t="shared" si="5"/>
        <v>0.8372093023255818</v>
      </c>
      <c r="M38" s="38">
        <f>COUNTIF(Vertices[Closeness Centrality],"&gt;= "&amp;L38)-COUNTIF(Vertices[Closeness Centrality],"&gt;="&amp;L39)</f>
        <v>0</v>
      </c>
      <c r="N38" s="37">
        <f t="shared" si="6"/>
        <v>0.09178074418604652</v>
      </c>
      <c r="O38" s="38">
        <f>COUNTIF(Vertices[Eigenvector Centrality],"&gt;= "&amp;N38)-COUNTIF(Vertices[Eigenvector Centrality],"&gt;="&amp;N39)</f>
        <v>0</v>
      </c>
      <c r="P38" s="37">
        <f t="shared" si="7"/>
        <v>19.443054534883718</v>
      </c>
      <c r="Q38" s="38">
        <f>COUNTIF(Vertices[PageRank],"&gt;= "&amp;P38)-COUNTIF(Vertices[PageRank],"&gt;="&amp;P39)</f>
        <v>0</v>
      </c>
      <c r="R38" s="37">
        <f t="shared" si="8"/>
        <v>0.4186046511627909</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47.32558139534885</v>
      </c>
      <c r="G39" s="40">
        <f>COUNTIF(Vertices[In-Degree],"&gt;= "&amp;F39)-COUNTIF(Vertices[In-Degree],"&gt;="&amp;F40)</f>
        <v>0</v>
      </c>
      <c r="H39" s="39">
        <f t="shared" si="3"/>
        <v>3.4418604651162807</v>
      </c>
      <c r="I39" s="40">
        <f>COUNTIF(Vertices[Out-Degree],"&gt;= "&amp;H39)-COUNTIF(Vertices[Out-Degree],"&gt;="&amp;H40)</f>
        <v>0</v>
      </c>
      <c r="J39" s="39">
        <f t="shared" si="4"/>
        <v>10145.744186046513</v>
      </c>
      <c r="K39" s="40">
        <f>COUNTIF(Vertices[Betweenness Centrality],"&gt;= "&amp;J39)-COUNTIF(Vertices[Betweenness Centrality],"&gt;="&amp;J40)</f>
        <v>0</v>
      </c>
      <c r="L39" s="39">
        <f t="shared" si="5"/>
        <v>0.8604651162790702</v>
      </c>
      <c r="M39" s="40">
        <f>COUNTIF(Vertices[Closeness Centrality],"&gt;= "&amp;L39)-COUNTIF(Vertices[Closeness Centrality],"&gt;="&amp;L40)</f>
        <v>0</v>
      </c>
      <c r="N39" s="39">
        <f t="shared" si="6"/>
        <v>0.0943302093023256</v>
      </c>
      <c r="O39" s="40">
        <f>COUNTIF(Vertices[Eigenvector Centrality],"&gt;= "&amp;N39)-COUNTIF(Vertices[Eigenvector Centrality],"&gt;="&amp;N40)</f>
        <v>0</v>
      </c>
      <c r="P39" s="39">
        <f t="shared" si="7"/>
        <v>19.971255744186042</v>
      </c>
      <c r="Q39" s="40">
        <f>COUNTIF(Vertices[PageRank],"&gt;= "&amp;P39)-COUNTIF(Vertices[PageRank],"&gt;="&amp;P40)</f>
        <v>0</v>
      </c>
      <c r="R39" s="39">
        <f t="shared" si="8"/>
        <v>0.4302325581395351</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48.60465116279071</v>
      </c>
      <c r="G40" s="38">
        <f>COUNTIF(Vertices[In-Degree],"&gt;= "&amp;F40)-COUNTIF(Vertices[In-Degree],"&gt;="&amp;F41)</f>
        <v>0</v>
      </c>
      <c r="H40" s="37">
        <f t="shared" si="3"/>
        <v>3.5348837209302344</v>
      </c>
      <c r="I40" s="38">
        <f>COUNTIF(Vertices[Out-Degree],"&gt;= "&amp;H40)-COUNTIF(Vertices[Out-Degree],"&gt;="&amp;H41)</f>
        <v>0</v>
      </c>
      <c r="J40" s="37">
        <f t="shared" si="4"/>
        <v>10419.953488372095</v>
      </c>
      <c r="K40" s="38">
        <f>COUNTIF(Vertices[Betweenness Centrality],"&gt;= "&amp;J40)-COUNTIF(Vertices[Betweenness Centrality],"&gt;="&amp;J41)</f>
        <v>0</v>
      </c>
      <c r="L40" s="37">
        <f t="shared" si="5"/>
        <v>0.8837209302325586</v>
      </c>
      <c r="M40" s="38">
        <f>COUNTIF(Vertices[Closeness Centrality],"&gt;= "&amp;L40)-COUNTIF(Vertices[Closeness Centrality],"&gt;="&amp;L41)</f>
        <v>0</v>
      </c>
      <c r="N40" s="37">
        <f t="shared" si="6"/>
        <v>0.09687967441860466</v>
      </c>
      <c r="O40" s="38">
        <f>COUNTIF(Vertices[Eigenvector Centrality],"&gt;= "&amp;N40)-COUNTIF(Vertices[Eigenvector Centrality],"&gt;="&amp;N41)</f>
        <v>0</v>
      </c>
      <c r="P40" s="37">
        <f t="shared" si="7"/>
        <v>20.499456953488366</v>
      </c>
      <c r="Q40" s="38">
        <f>COUNTIF(Vertices[PageRank],"&gt;= "&amp;P40)-COUNTIF(Vertices[PageRank],"&gt;="&amp;P41)</f>
        <v>0</v>
      </c>
      <c r="R40" s="37">
        <f t="shared" si="8"/>
        <v>0.4418604651162793</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49.88372093023257</v>
      </c>
      <c r="G41" s="40">
        <f>COUNTIF(Vertices[In-Degree],"&gt;= "&amp;F41)-COUNTIF(Vertices[In-Degree],"&gt;="&amp;F42)</f>
        <v>0</v>
      </c>
      <c r="H41" s="39">
        <f t="shared" si="3"/>
        <v>3.627906976744188</v>
      </c>
      <c r="I41" s="40">
        <f>COUNTIF(Vertices[Out-Degree],"&gt;= "&amp;H41)-COUNTIF(Vertices[Out-Degree],"&gt;="&amp;H42)</f>
        <v>0</v>
      </c>
      <c r="J41" s="39">
        <f t="shared" si="4"/>
        <v>10694.162790697677</v>
      </c>
      <c r="K41" s="40">
        <f>COUNTIF(Vertices[Betweenness Centrality],"&gt;= "&amp;J41)-COUNTIF(Vertices[Betweenness Centrality],"&gt;="&amp;J42)</f>
        <v>0</v>
      </c>
      <c r="L41" s="39">
        <f t="shared" si="5"/>
        <v>0.906976744186047</v>
      </c>
      <c r="M41" s="40">
        <f>COUNTIF(Vertices[Closeness Centrality],"&gt;= "&amp;L41)-COUNTIF(Vertices[Closeness Centrality],"&gt;="&amp;L42)</f>
        <v>0</v>
      </c>
      <c r="N41" s="39">
        <f t="shared" si="6"/>
        <v>0.09942913953488373</v>
      </c>
      <c r="O41" s="40">
        <f>COUNTIF(Vertices[Eigenvector Centrality],"&gt;= "&amp;N41)-COUNTIF(Vertices[Eigenvector Centrality],"&gt;="&amp;N42)</f>
        <v>0</v>
      </c>
      <c r="P41" s="39">
        <f t="shared" si="7"/>
        <v>21.02765816279069</v>
      </c>
      <c r="Q41" s="40">
        <f>COUNTIF(Vertices[PageRank],"&gt;= "&amp;P41)-COUNTIF(Vertices[PageRank],"&gt;="&amp;P42)</f>
        <v>0</v>
      </c>
      <c r="R41" s="39">
        <f t="shared" si="8"/>
        <v>0.4534883720930235</v>
      </c>
      <c r="S41" s="44">
        <f>COUNTIF(Vertices[Clustering Coefficient],"&gt;= "&amp;R41)-COUNTIF(Vertices[Clustering Coefficient],"&gt;="&amp;R42)</f>
        <v>0</v>
      </c>
      <c r="T41" s="39" t="e">
        <f ca="1" t="shared" si="9"/>
        <v>#REF!</v>
      </c>
      <c r="U41" s="40" t="e">
        <f ca="1" t="shared" si="0"/>
        <v>#REF!</v>
      </c>
    </row>
    <row r="42" spans="4:21" ht="15">
      <c r="D42" s="32">
        <f t="shared" si="1"/>
        <v>0</v>
      </c>
      <c r="E42" s="3">
        <f>COUNTIF(Vertices[Degree],"&gt;= "&amp;D42)-COUNTIF(Vertices[Degree],"&gt;="&amp;D43)</f>
        <v>0</v>
      </c>
      <c r="F42" s="37">
        <f t="shared" si="2"/>
        <v>51.16279069767443</v>
      </c>
      <c r="G42" s="38">
        <f>COUNTIF(Vertices[In-Degree],"&gt;= "&amp;F42)-COUNTIF(Vertices[In-Degree],"&gt;="&amp;F43)</f>
        <v>0</v>
      </c>
      <c r="H42" s="37">
        <f t="shared" si="3"/>
        <v>3.7209302325581417</v>
      </c>
      <c r="I42" s="38">
        <f>COUNTIF(Vertices[Out-Degree],"&gt;= "&amp;H42)-COUNTIF(Vertices[Out-Degree],"&gt;="&amp;H43)</f>
        <v>0</v>
      </c>
      <c r="J42" s="37">
        <f t="shared" si="4"/>
        <v>10968.37209302326</v>
      </c>
      <c r="K42" s="38">
        <f>COUNTIF(Vertices[Betweenness Centrality],"&gt;= "&amp;J42)-COUNTIF(Vertices[Betweenness Centrality],"&gt;="&amp;J43)</f>
        <v>0</v>
      </c>
      <c r="L42" s="37">
        <f t="shared" si="5"/>
        <v>0.9302325581395354</v>
      </c>
      <c r="M42" s="38">
        <f>COUNTIF(Vertices[Closeness Centrality],"&gt;= "&amp;L42)-COUNTIF(Vertices[Closeness Centrality],"&gt;="&amp;L43)</f>
        <v>0</v>
      </c>
      <c r="N42" s="37">
        <f t="shared" si="6"/>
        <v>0.1019786046511628</v>
      </c>
      <c r="O42" s="38">
        <f>COUNTIF(Vertices[Eigenvector Centrality],"&gt;= "&amp;N42)-COUNTIF(Vertices[Eigenvector Centrality],"&gt;="&amp;N43)</f>
        <v>0</v>
      </c>
      <c r="P42" s="37">
        <f t="shared" si="7"/>
        <v>21.555859372093014</v>
      </c>
      <c r="Q42" s="38">
        <f>COUNTIF(Vertices[PageRank],"&gt;= "&amp;P42)-COUNTIF(Vertices[PageRank],"&gt;="&amp;P43)</f>
        <v>0</v>
      </c>
      <c r="R42" s="37">
        <f t="shared" si="8"/>
        <v>0.4651162790697677</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52.44186046511629</v>
      </c>
      <c r="G43" s="40">
        <f>COUNTIF(Vertices[In-Degree],"&gt;= "&amp;F43)-COUNTIF(Vertices[In-Degree],"&gt;="&amp;F44)</f>
        <v>0</v>
      </c>
      <c r="H43" s="39">
        <f t="shared" si="3"/>
        <v>3.8139534883720954</v>
      </c>
      <c r="I43" s="40">
        <f>COUNTIF(Vertices[Out-Degree],"&gt;= "&amp;H43)-COUNTIF(Vertices[Out-Degree],"&gt;="&amp;H44)</f>
        <v>0</v>
      </c>
      <c r="J43" s="39">
        <f t="shared" si="4"/>
        <v>11242.581395348841</v>
      </c>
      <c r="K43" s="40">
        <f>COUNTIF(Vertices[Betweenness Centrality],"&gt;= "&amp;J43)-COUNTIF(Vertices[Betweenness Centrality],"&gt;="&amp;J44)</f>
        <v>0</v>
      </c>
      <c r="L43" s="39">
        <f t="shared" si="5"/>
        <v>0.9534883720930238</v>
      </c>
      <c r="M43" s="40">
        <f>COUNTIF(Vertices[Closeness Centrality],"&gt;= "&amp;L43)-COUNTIF(Vertices[Closeness Centrality],"&gt;="&amp;L44)</f>
        <v>0</v>
      </c>
      <c r="N43" s="39">
        <f t="shared" si="6"/>
        <v>0.10452806976744188</v>
      </c>
      <c r="O43" s="40">
        <f>COUNTIF(Vertices[Eigenvector Centrality],"&gt;= "&amp;N43)-COUNTIF(Vertices[Eigenvector Centrality],"&gt;="&amp;N44)</f>
        <v>0</v>
      </c>
      <c r="P43" s="39">
        <f t="shared" si="7"/>
        <v>22.084060581395338</v>
      </c>
      <c r="Q43" s="40">
        <f>COUNTIF(Vertices[PageRank],"&gt;= "&amp;P43)-COUNTIF(Vertices[PageRank],"&gt;="&amp;P44)</f>
        <v>0</v>
      </c>
      <c r="R43" s="39">
        <f t="shared" si="8"/>
        <v>0.4767441860465119</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53.72093023255815</v>
      </c>
      <c r="G44" s="38">
        <f>COUNTIF(Vertices[In-Degree],"&gt;= "&amp;F44)-COUNTIF(Vertices[In-Degree],"&gt;="&amp;F45)</f>
        <v>0</v>
      </c>
      <c r="H44" s="37">
        <f t="shared" si="3"/>
        <v>3.906976744186049</v>
      </c>
      <c r="I44" s="38">
        <f>COUNTIF(Vertices[Out-Degree],"&gt;= "&amp;H44)-COUNTIF(Vertices[Out-Degree],"&gt;="&amp;H45)</f>
        <v>0</v>
      </c>
      <c r="J44" s="37">
        <f t="shared" si="4"/>
        <v>11516.790697674423</v>
      </c>
      <c r="K44" s="38">
        <f>COUNTIF(Vertices[Betweenness Centrality],"&gt;= "&amp;J44)-COUNTIF(Vertices[Betweenness Centrality],"&gt;="&amp;J45)</f>
        <v>0</v>
      </c>
      <c r="L44" s="37">
        <f t="shared" si="5"/>
        <v>0.9767441860465123</v>
      </c>
      <c r="M44" s="38">
        <f>COUNTIF(Vertices[Closeness Centrality],"&gt;= "&amp;L44)-COUNTIF(Vertices[Closeness Centrality],"&gt;="&amp;L45)</f>
        <v>0</v>
      </c>
      <c r="N44" s="37">
        <f t="shared" si="6"/>
        <v>0.10707753488372095</v>
      </c>
      <c r="O44" s="38">
        <f>COUNTIF(Vertices[Eigenvector Centrality],"&gt;= "&amp;N44)-COUNTIF(Vertices[Eigenvector Centrality],"&gt;="&amp;N45)</f>
        <v>0</v>
      </c>
      <c r="P44" s="37">
        <f t="shared" si="7"/>
        <v>22.612261790697662</v>
      </c>
      <c r="Q44" s="38">
        <f>COUNTIF(Vertices[PageRank],"&gt;= "&amp;P44)-COUNTIF(Vertices[PageRank],"&gt;="&amp;P45)</f>
        <v>0</v>
      </c>
      <c r="R44" s="37">
        <f t="shared" si="8"/>
        <v>0.4883720930232561</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55</v>
      </c>
      <c r="G45" s="42">
        <f>COUNTIF(Vertices[In-Degree],"&gt;= "&amp;F45)-COUNTIF(Vertices[In-Degree],"&gt;="&amp;F46)</f>
        <v>1</v>
      </c>
      <c r="H45" s="41">
        <f>MAX(Vertices[Out-Degree])</f>
        <v>4</v>
      </c>
      <c r="I45" s="42">
        <f>COUNTIF(Vertices[Out-Degree],"&gt;= "&amp;H45)-COUNTIF(Vertices[Out-Degree],"&gt;="&amp;H46)</f>
        <v>1</v>
      </c>
      <c r="J45" s="41">
        <f>MAX(Vertices[Betweenness Centrality])</f>
        <v>11791</v>
      </c>
      <c r="K45" s="42">
        <f>COUNTIF(Vertices[Betweenness Centrality],"&gt;= "&amp;J45)-COUNTIF(Vertices[Betweenness Centrality],"&gt;="&amp;J46)</f>
        <v>1</v>
      </c>
      <c r="L45" s="41">
        <f>MAX(Vertices[Closeness Centrality])</f>
        <v>1</v>
      </c>
      <c r="M45" s="42">
        <f>COUNTIF(Vertices[Closeness Centrality],"&gt;= "&amp;L45)-COUNTIF(Vertices[Closeness Centrality],"&gt;="&amp;L46)</f>
        <v>8</v>
      </c>
      <c r="N45" s="41">
        <f>MAX(Vertices[Eigenvector Centrality])</f>
        <v>0.109627</v>
      </c>
      <c r="O45" s="42">
        <f>COUNTIF(Vertices[Eigenvector Centrality],"&gt;= "&amp;N45)-COUNTIF(Vertices[Eigenvector Centrality],"&gt;="&amp;N46)</f>
        <v>1</v>
      </c>
      <c r="P45" s="41">
        <f>MAX(Vertices[PageRank])</f>
        <v>23.140463</v>
      </c>
      <c r="Q45" s="42">
        <f>COUNTIF(Vertices[PageRank],"&gt;= "&amp;P45)-COUNTIF(Vertices[PageRank],"&gt;="&amp;P46)</f>
        <v>1</v>
      </c>
      <c r="R45" s="41">
        <f>MAX(Vertices[Clustering Coefficient])</f>
        <v>0.5</v>
      </c>
      <c r="S45" s="45">
        <f>COUNTIF(Vertices[Clustering Coefficient],"&gt;= "&amp;R45)-COUNTIF(Vertices[Clustering Coefficient],"&gt;="&amp;R46)</f>
        <v>8</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55</v>
      </c>
    </row>
    <row r="59" spans="1:2" ht="15">
      <c r="A59" s="33" t="s">
        <v>90</v>
      </c>
      <c r="B59" s="47">
        <f>_xlfn.IFERROR(AVERAGE(Vertices[In-Degree]),NoMetricMessage)</f>
        <v>1.1241379310344828</v>
      </c>
    </row>
    <row r="60" spans="1:2" ht="15">
      <c r="A60" s="33" t="s">
        <v>91</v>
      </c>
      <c r="B60" s="47">
        <f>_xlfn.IFERROR(MEDIAN(Vertices[In-Degree]),NoMetricMessage)</f>
        <v>0</v>
      </c>
    </row>
    <row r="71" spans="1:2" ht="15">
      <c r="A71" s="33" t="s">
        <v>94</v>
      </c>
      <c r="B71" s="46">
        <f>IF(COUNT(Vertices[Out-Degree])&gt;0,H2,NoMetricMessage)</f>
        <v>0</v>
      </c>
    </row>
    <row r="72" spans="1:2" ht="15">
      <c r="A72" s="33" t="s">
        <v>95</v>
      </c>
      <c r="B72" s="46">
        <f>IF(COUNT(Vertices[Out-Degree])&gt;0,H45,NoMetricMessage)</f>
        <v>4</v>
      </c>
    </row>
    <row r="73" spans="1:2" ht="15">
      <c r="A73" s="33" t="s">
        <v>96</v>
      </c>
      <c r="B73" s="47">
        <f>_xlfn.IFERROR(AVERAGE(Vertices[Out-Degree]),NoMetricMessage)</f>
        <v>1.1241379310344828</v>
      </c>
    </row>
    <row r="74" spans="1:2" ht="15">
      <c r="A74" s="33" t="s">
        <v>97</v>
      </c>
      <c r="B74" s="47">
        <f>_xlfn.IFERROR(MEDIAN(Vertices[Out-Degree]),NoMetricMessage)</f>
        <v>1</v>
      </c>
    </row>
    <row r="85" spans="1:2" ht="15">
      <c r="A85" s="33" t="s">
        <v>100</v>
      </c>
      <c r="B85" s="47">
        <f>IF(COUNT(Vertices[Betweenness Centrality])&gt;0,J2,NoMetricMessage)</f>
        <v>0</v>
      </c>
    </row>
    <row r="86" spans="1:2" ht="15">
      <c r="A86" s="33" t="s">
        <v>101</v>
      </c>
      <c r="B86" s="47">
        <f>IF(COUNT(Vertices[Betweenness Centrality])&gt;0,J45,NoMetricMessage)</f>
        <v>11791</v>
      </c>
    </row>
    <row r="87" spans="1:2" ht="15">
      <c r="A87" s="33" t="s">
        <v>102</v>
      </c>
      <c r="B87" s="47">
        <f>_xlfn.IFERROR(AVERAGE(Vertices[Betweenness Centrality]),NoMetricMessage)</f>
        <v>245.24137931034483</v>
      </c>
    </row>
    <row r="88" spans="1:2" ht="15">
      <c r="A88" s="33" t="s">
        <v>103</v>
      </c>
      <c r="B88" s="47">
        <f>_xlfn.IFERROR(MEDIAN(Vertices[Betweenness Centrality]),NoMetricMessage)</f>
        <v>0</v>
      </c>
    </row>
    <row r="99" spans="1:2" ht="15">
      <c r="A99" s="33" t="s">
        <v>106</v>
      </c>
      <c r="B99" s="47">
        <f>IF(COUNT(Vertices[Closeness Centrality])&gt;0,L2,NoMetricMessage)</f>
        <v>0</v>
      </c>
    </row>
    <row r="100" spans="1:2" ht="15">
      <c r="A100" s="33" t="s">
        <v>107</v>
      </c>
      <c r="B100" s="47">
        <f>IF(COUNT(Vertices[Closeness Centrality])&gt;0,L45,NoMetricMessage)</f>
        <v>1</v>
      </c>
    </row>
    <row r="101" spans="1:2" ht="15">
      <c r="A101" s="33" t="s">
        <v>108</v>
      </c>
      <c r="B101" s="47">
        <f>_xlfn.IFERROR(AVERAGE(Vertices[Closeness Centrality]),NoMetricMessage)</f>
        <v>0.062273144827586176</v>
      </c>
    </row>
    <row r="102" spans="1:2" ht="15">
      <c r="A102" s="33" t="s">
        <v>109</v>
      </c>
      <c r="B102" s="47">
        <f>_xlfn.IFERROR(MEDIAN(Vertices[Closeness Centrality]),NoMetricMessage)</f>
        <v>0.002532</v>
      </c>
    </row>
    <row r="113" spans="1:2" ht="15">
      <c r="A113" s="33" t="s">
        <v>112</v>
      </c>
      <c r="B113" s="47">
        <f>IF(COUNT(Vertices[Eigenvector Centrality])&gt;0,N2,NoMetricMessage)</f>
        <v>0</v>
      </c>
    </row>
    <row r="114" spans="1:2" ht="15">
      <c r="A114" s="33" t="s">
        <v>113</v>
      </c>
      <c r="B114" s="47">
        <f>IF(COUNT(Vertices[Eigenvector Centrality])&gt;0,N45,NoMetricMessage)</f>
        <v>0.109627</v>
      </c>
    </row>
    <row r="115" spans="1:2" ht="15">
      <c r="A115" s="33" t="s">
        <v>114</v>
      </c>
      <c r="B115" s="47">
        <f>_xlfn.IFERROR(AVERAGE(Vertices[Eigenvector Centrality]),NoMetricMessage)</f>
        <v>0.0068964758620689605</v>
      </c>
    </row>
    <row r="116" spans="1:2" ht="15">
      <c r="A116" s="33" t="s">
        <v>115</v>
      </c>
      <c r="B116" s="47">
        <f>_xlfn.IFERROR(MEDIAN(Vertices[Eigenvector Centrality]),NoMetricMessage)</f>
        <v>0.002373</v>
      </c>
    </row>
    <row r="127" spans="1:2" ht="15">
      <c r="A127" s="33" t="s">
        <v>140</v>
      </c>
      <c r="B127" s="47">
        <f>IF(COUNT(Vertices[PageRank])&gt;0,P2,NoMetricMessage)</f>
        <v>0.427811</v>
      </c>
    </row>
    <row r="128" spans="1:2" ht="15">
      <c r="A128" s="33" t="s">
        <v>141</v>
      </c>
      <c r="B128" s="47">
        <f>IF(COUNT(Vertices[PageRank])&gt;0,P45,NoMetricMessage)</f>
        <v>23.140463</v>
      </c>
    </row>
    <row r="129" spans="1:2" ht="15">
      <c r="A129" s="33" t="s">
        <v>142</v>
      </c>
      <c r="B129" s="47">
        <f>_xlfn.IFERROR(AVERAGE(Vertices[PageRank]),NoMetricMessage)</f>
        <v>0.9999964620689649</v>
      </c>
    </row>
    <row r="130" spans="1:2" ht="15">
      <c r="A130" s="33" t="s">
        <v>143</v>
      </c>
      <c r="B130" s="47">
        <f>_xlfn.IFERROR(MEDIAN(Vertices[PageRank]),NoMetricMessage)</f>
        <v>0.515819</v>
      </c>
    </row>
    <row r="141" spans="1:2" ht="15">
      <c r="A141" s="33" t="s">
        <v>118</v>
      </c>
      <c r="B141" s="47">
        <f>IF(COUNT(Vertices[Clustering Coefficient])&gt;0,R2,NoMetricMessage)</f>
        <v>0</v>
      </c>
    </row>
    <row r="142" spans="1:2" ht="15">
      <c r="A142" s="33" t="s">
        <v>119</v>
      </c>
      <c r="B142" s="47">
        <f>IF(COUNT(Vertices[Clustering Coefficient])&gt;0,R45,NoMetricMessage)</f>
        <v>0.5</v>
      </c>
    </row>
    <row r="143" spans="1:2" ht="15">
      <c r="A143" s="33" t="s">
        <v>120</v>
      </c>
      <c r="B143" s="47">
        <f>_xlfn.IFERROR(AVERAGE(Vertices[Clustering Coefficient]),NoMetricMessage)</f>
        <v>0.03331932266870458</v>
      </c>
    </row>
    <row r="144" spans="1:2" ht="15">
      <c r="A144" s="33" t="s">
        <v>121</v>
      </c>
      <c r="B14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345</v>
      </c>
    </row>
    <row r="6" spans="1:18" ht="409.5">
      <c r="A6">
        <v>0</v>
      </c>
      <c r="B6" s="1" t="s">
        <v>136</v>
      </c>
      <c r="C6">
        <v>1</v>
      </c>
      <c r="D6" t="s">
        <v>59</v>
      </c>
      <c r="E6" t="s">
        <v>59</v>
      </c>
      <c r="F6">
        <v>0</v>
      </c>
      <c r="H6" t="s">
        <v>71</v>
      </c>
      <c r="J6" t="s">
        <v>173</v>
      </c>
      <c r="K6" s="13" t="s">
        <v>346</v>
      </c>
      <c r="R6" t="s">
        <v>129</v>
      </c>
    </row>
    <row r="7" spans="1:11" ht="409.5">
      <c r="A7">
        <v>2</v>
      </c>
      <c r="B7">
        <v>1</v>
      </c>
      <c r="C7">
        <v>0</v>
      </c>
      <c r="D7" t="s">
        <v>60</v>
      </c>
      <c r="E7" t="s">
        <v>60</v>
      </c>
      <c r="F7">
        <v>2</v>
      </c>
      <c r="H7" t="s">
        <v>72</v>
      </c>
      <c r="J7" t="s">
        <v>174</v>
      </c>
      <c r="K7" s="13" t="s">
        <v>347</v>
      </c>
    </row>
    <row r="8" spans="1:11" ht="409.5">
      <c r="A8"/>
      <c r="B8">
        <v>2</v>
      </c>
      <c r="C8">
        <v>2</v>
      </c>
      <c r="D8" t="s">
        <v>61</v>
      </c>
      <c r="E8" t="s">
        <v>61</v>
      </c>
      <c r="H8" t="s">
        <v>73</v>
      </c>
      <c r="J8" t="s">
        <v>175</v>
      </c>
      <c r="K8" s="13" t="s">
        <v>348</v>
      </c>
    </row>
    <row r="9" spans="1:11" ht="409.5">
      <c r="A9"/>
      <c r="B9">
        <v>3</v>
      </c>
      <c r="C9">
        <v>4</v>
      </c>
      <c r="D9" t="s">
        <v>62</v>
      </c>
      <c r="E9" t="s">
        <v>62</v>
      </c>
      <c r="H9" t="s">
        <v>74</v>
      </c>
      <c r="J9" t="s">
        <v>176</v>
      </c>
      <c r="K9" s="13" t="s">
        <v>349</v>
      </c>
    </row>
    <row r="10" spans="1:11" ht="409.5">
      <c r="A10"/>
      <c r="B10">
        <v>4</v>
      </c>
      <c r="D10" t="s">
        <v>63</v>
      </c>
      <c r="E10" t="s">
        <v>63</v>
      </c>
      <c r="H10" t="s">
        <v>75</v>
      </c>
      <c r="J10" t="s">
        <v>177</v>
      </c>
      <c r="K10" s="116" t="s">
        <v>350</v>
      </c>
    </row>
    <row r="11" spans="1:11" ht="409.5">
      <c r="A11"/>
      <c r="B11">
        <v>5</v>
      </c>
      <c r="D11" t="s">
        <v>46</v>
      </c>
      <c r="E11">
        <v>1</v>
      </c>
      <c r="H11" t="s">
        <v>76</v>
      </c>
      <c r="J11" t="s">
        <v>178</v>
      </c>
      <c r="K11" s="13" t="s">
        <v>2314</v>
      </c>
    </row>
    <row r="12" spans="1:11" ht="15">
      <c r="A12"/>
      <c r="B12"/>
      <c r="D12" t="s">
        <v>64</v>
      </c>
      <c r="E12">
        <v>2</v>
      </c>
      <c r="H12">
        <v>0</v>
      </c>
      <c r="J12" t="s">
        <v>179</v>
      </c>
      <c r="K12">
        <v>7</v>
      </c>
    </row>
    <row r="13" spans="1:11" ht="15">
      <c r="A13"/>
      <c r="B13"/>
      <c r="D13">
        <v>1</v>
      </c>
      <c r="E13">
        <v>3</v>
      </c>
      <c r="H13">
        <v>1</v>
      </c>
      <c r="J13" t="s">
        <v>181</v>
      </c>
      <c r="K13" t="s">
        <v>2312</v>
      </c>
    </row>
    <row r="14" spans="4:11" ht="409.5">
      <c r="D14">
        <v>2</v>
      </c>
      <c r="E14">
        <v>4</v>
      </c>
      <c r="H14">
        <v>2</v>
      </c>
      <c r="J14" t="s">
        <v>182</v>
      </c>
      <c r="K14" s="13" t="s">
        <v>2313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227</v>
      </c>
      <c r="B2" s="90" t="s">
        <v>228</v>
      </c>
      <c r="C2" s="52" t="s">
        <v>229</v>
      </c>
    </row>
    <row r="3" spans="1:3" ht="15">
      <c r="A3" s="89" t="s">
        <v>220</v>
      </c>
      <c r="B3" s="89" t="s">
        <v>220</v>
      </c>
      <c r="C3" s="34">
        <v>48</v>
      </c>
    </row>
    <row r="4" spans="1:3" ht="15">
      <c r="A4" s="112" t="s">
        <v>221</v>
      </c>
      <c r="B4" s="111" t="s">
        <v>220</v>
      </c>
      <c r="C4" s="34">
        <v>4</v>
      </c>
    </row>
    <row r="5" spans="1:3" ht="15">
      <c r="A5" s="112" t="s">
        <v>221</v>
      </c>
      <c r="B5" s="111" t="s">
        <v>221</v>
      </c>
      <c r="C5" s="34">
        <v>31</v>
      </c>
    </row>
    <row r="6" spans="1:3" ht="15">
      <c r="A6" s="112" t="s">
        <v>360</v>
      </c>
      <c r="B6" s="111" t="s">
        <v>220</v>
      </c>
      <c r="C6" s="34">
        <v>2</v>
      </c>
    </row>
    <row r="7" spans="1:3" ht="15">
      <c r="A7" s="112" t="s">
        <v>360</v>
      </c>
      <c r="B7" s="111" t="s">
        <v>360</v>
      </c>
      <c r="C7" s="34">
        <v>16</v>
      </c>
    </row>
    <row r="8" spans="1:3" ht="15">
      <c r="A8" s="112" t="s">
        <v>361</v>
      </c>
      <c r="B8" s="111" t="s">
        <v>220</v>
      </c>
      <c r="C8" s="34">
        <v>1</v>
      </c>
    </row>
    <row r="9" spans="1:3" ht="15">
      <c r="A9" s="112" t="s">
        <v>361</v>
      </c>
      <c r="B9" s="111" t="s">
        <v>361</v>
      </c>
      <c r="C9" s="34">
        <v>13</v>
      </c>
    </row>
    <row r="10" spans="1:3" ht="15">
      <c r="A10" s="112" t="s">
        <v>397</v>
      </c>
      <c r="B10" s="111" t="s">
        <v>397</v>
      </c>
      <c r="C10" s="34">
        <v>15</v>
      </c>
    </row>
    <row r="11" spans="1:3" ht="15">
      <c r="A11" s="112" t="s">
        <v>398</v>
      </c>
      <c r="B11" s="111" t="s">
        <v>398</v>
      </c>
      <c r="C11" s="34">
        <v>12</v>
      </c>
    </row>
    <row r="12" spans="1:3" ht="15">
      <c r="A12" s="112" t="s">
        <v>399</v>
      </c>
      <c r="B12" s="111" t="s">
        <v>220</v>
      </c>
      <c r="C12" s="34">
        <v>2</v>
      </c>
    </row>
    <row r="13" spans="1:3" ht="15">
      <c r="A13" s="112" t="s">
        <v>399</v>
      </c>
      <c r="B13" s="111" t="s">
        <v>221</v>
      </c>
      <c r="C13" s="34">
        <v>1</v>
      </c>
    </row>
    <row r="14" spans="1:3" ht="15">
      <c r="A14" s="112" t="s">
        <v>399</v>
      </c>
      <c r="B14" s="111" t="s">
        <v>399</v>
      </c>
      <c r="C14" s="34">
        <v>11</v>
      </c>
    </row>
    <row r="15" spans="1:3" ht="15">
      <c r="A15" s="112" t="s">
        <v>428</v>
      </c>
      <c r="B15" s="111" t="s">
        <v>220</v>
      </c>
      <c r="C15" s="34">
        <v>1</v>
      </c>
    </row>
    <row r="16" spans="1:3" ht="15">
      <c r="A16" s="112" t="s">
        <v>428</v>
      </c>
      <c r="B16" s="111" t="s">
        <v>428</v>
      </c>
      <c r="C16" s="34">
        <v>5</v>
      </c>
    </row>
    <row r="17" spans="1:3" ht="15">
      <c r="A17" s="112" t="s">
        <v>429</v>
      </c>
      <c r="B17" s="111" t="s">
        <v>429</v>
      </c>
      <c r="C17" s="34">
        <v>2</v>
      </c>
    </row>
    <row r="18" spans="1:3" ht="15">
      <c r="A18" s="112" t="s">
        <v>430</v>
      </c>
      <c r="B18" s="111" t="s">
        <v>430</v>
      </c>
      <c r="C18" s="34">
        <v>2</v>
      </c>
    </row>
    <row r="19" spans="1:3" ht="15">
      <c r="A19" s="112" t="s">
        <v>431</v>
      </c>
      <c r="B19" s="111" t="s">
        <v>431</v>
      </c>
      <c r="C19" s="34">
        <v>2</v>
      </c>
    </row>
    <row r="20" spans="1:3" ht="15">
      <c r="A20" s="112" t="s">
        <v>432</v>
      </c>
      <c r="B20" s="111" t="s">
        <v>432</v>
      </c>
      <c r="C20"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2019-03-14T19:01:07Z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